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96306017-401B-4741-82B6-4013C43A4A05}" xr6:coauthVersionLast="47" xr6:coauthVersionMax="47" xr10:uidLastSave="{00000000-0000-0000-0000-000000000000}"/>
  <bookViews>
    <workbookView xWindow="-28920" yWindow="-120" windowWidth="29040" windowHeight="15720" tabRatio="852" xr2:uid="{00000000-000D-0000-FFFF-FFFF00000000}"/>
  </bookViews>
  <sheets>
    <sheet name="管制船舶通航状況比較表P51" sheetId="7" r:id="rId1"/>
    <sheet name="管制業務統計P52" sheetId="6" r:id="rId2"/>
    <sheet name="管制業務統計 P53" sheetId="9" r:id="rId3"/>
  </sheets>
  <definedNames>
    <definedName name="_xlnm.Print_Area" localSheetId="0">管制船舶通航状況比較表P51!$A$1:$L$16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7" l="1"/>
  <c r="C7" i="9" l="1"/>
  <c r="J6" i="9"/>
  <c r="C6" i="9"/>
  <c r="K7" i="6" l="1"/>
  <c r="H7" i="6"/>
  <c r="G7" i="6"/>
  <c r="F7" i="6"/>
  <c r="E7" i="6" l="1"/>
  <c r="I6" i="6"/>
  <c r="O11" i="6"/>
  <c r="H10" i="6"/>
  <c r="T15" i="6" l="1"/>
  <c r="P7" i="6"/>
  <c r="O7" i="6"/>
  <c r="O8" i="6"/>
  <c r="P8" i="6"/>
  <c r="O9" i="6"/>
  <c r="P9" i="6"/>
  <c r="O10" i="6"/>
  <c r="P10" i="6"/>
  <c r="Z8" i="6" l="1"/>
  <c r="P11" i="6" l="1"/>
  <c r="N11" i="6" s="1"/>
  <c r="O12" i="6"/>
  <c r="P12" i="6"/>
  <c r="O13" i="6"/>
  <c r="P13" i="6"/>
  <c r="O14" i="6"/>
  <c r="P14" i="6"/>
  <c r="O15" i="6"/>
  <c r="P15" i="6"/>
  <c r="O16" i="6"/>
  <c r="P16" i="6"/>
  <c r="O17" i="6"/>
  <c r="P17" i="6"/>
  <c r="F10" i="6"/>
  <c r="W7" i="6"/>
  <c r="O6" i="6" l="1"/>
  <c r="O12" i="9"/>
  <c r="J12" i="9"/>
  <c r="O11" i="9"/>
  <c r="J11" i="9"/>
  <c r="O10" i="9"/>
  <c r="J10" i="9"/>
  <c r="O9" i="9"/>
  <c r="J9" i="9"/>
  <c r="O8" i="9"/>
  <c r="J8" i="9"/>
  <c r="O7" i="9"/>
  <c r="J7" i="9"/>
  <c r="O6" i="9"/>
  <c r="Z17" i="6"/>
  <c r="W17" i="6"/>
  <c r="T17" i="6"/>
  <c r="Q17" i="6"/>
  <c r="N17" i="6"/>
  <c r="K17" i="6"/>
  <c r="H17" i="6"/>
  <c r="G17" i="6"/>
  <c r="D17" i="6" s="1"/>
  <c r="F17" i="6"/>
  <c r="C17" i="6" s="1"/>
  <c r="Z16" i="6"/>
  <c r="W16" i="6"/>
  <c r="T16" i="6"/>
  <c r="Q16" i="6"/>
  <c r="N16" i="6"/>
  <c r="K16" i="6"/>
  <c r="H16" i="6"/>
  <c r="G16" i="6"/>
  <c r="D16" i="6" s="1"/>
  <c r="F16" i="6"/>
  <c r="C16" i="6" s="1"/>
  <c r="Z15" i="6"/>
  <c r="W15" i="6"/>
  <c r="Q15" i="6"/>
  <c r="N15" i="6"/>
  <c r="K15" i="6"/>
  <c r="H15" i="6"/>
  <c r="G15" i="6"/>
  <c r="D15" i="6" s="1"/>
  <c r="F15" i="6"/>
  <c r="C15" i="6" s="1"/>
  <c r="Z14" i="6"/>
  <c r="W14" i="6"/>
  <c r="T14" i="6"/>
  <c r="Q14" i="6"/>
  <c r="N14" i="6"/>
  <c r="K14" i="6"/>
  <c r="H14" i="6"/>
  <c r="G14" i="6"/>
  <c r="D14" i="6" s="1"/>
  <c r="F14" i="6"/>
  <c r="Z13" i="6"/>
  <c r="W13" i="6"/>
  <c r="T13" i="6"/>
  <c r="Q13" i="6"/>
  <c r="N13" i="6"/>
  <c r="K13" i="6"/>
  <c r="H13" i="6"/>
  <c r="G13" i="6"/>
  <c r="D13" i="6" s="1"/>
  <c r="F13" i="6"/>
  <c r="C13" i="6" s="1"/>
  <c r="Z12" i="6"/>
  <c r="W12" i="6"/>
  <c r="T12" i="6"/>
  <c r="Q12" i="6"/>
  <c r="N12" i="6"/>
  <c r="K12" i="6"/>
  <c r="H12" i="6"/>
  <c r="G12" i="6"/>
  <c r="D12" i="6" s="1"/>
  <c r="F12" i="6"/>
  <c r="C12" i="6" s="1"/>
  <c r="Z11" i="6"/>
  <c r="W11" i="6"/>
  <c r="T11" i="6"/>
  <c r="Q11" i="6"/>
  <c r="K11" i="6"/>
  <c r="H11" i="6"/>
  <c r="G11" i="6"/>
  <c r="D11" i="6" s="1"/>
  <c r="F11" i="6"/>
  <c r="E11" i="6" s="1"/>
  <c r="Z10" i="6"/>
  <c r="W10" i="6"/>
  <c r="T10" i="6"/>
  <c r="Q10" i="6"/>
  <c r="N10" i="6"/>
  <c r="K10" i="6"/>
  <c r="G10" i="6"/>
  <c r="D10" i="6" s="1"/>
  <c r="Z9" i="6"/>
  <c r="W9" i="6"/>
  <c r="T9" i="6"/>
  <c r="Q9" i="6"/>
  <c r="N9" i="6"/>
  <c r="K9" i="6"/>
  <c r="H9" i="6"/>
  <c r="G9" i="6"/>
  <c r="D9" i="6" s="1"/>
  <c r="F9" i="6"/>
  <c r="C9" i="6" s="1"/>
  <c r="W8" i="6"/>
  <c r="T8" i="6"/>
  <c r="Q8" i="6"/>
  <c r="N8" i="6"/>
  <c r="K8" i="6"/>
  <c r="H8" i="6"/>
  <c r="G8" i="6"/>
  <c r="D8" i="6" s="1"/>
  <c r="F8" i="6"/>
  <c r="C8" i="6" s="1"/>
  <c r="Z7" i="6"/>
  <c r="T7" i="6"/>
  <c r="Q7" i="6"/>
  <c r="N7" i="6"/>
  <c r="D7" i="6"/>
  <c r="B7" i="6" l="1"/>
  <c r="E5" i="7" s="1"/>
  <c r="B11" i="6"/>
  <c r="E9" i="7" s="1"/>
  <c r="E10" i="6"/>
  <c r="B10" i="6" s="1"/>
  <c r="E8" i="7" s="1"/>
  <c r="E15" i="6"/>
  <c r="B15" i="6" s="1"/>
  <c r="E13" i="7" s="1"/>
  <c r="C7" i="6"/>
  <c r="C11" i="6"/>
  <c r="E14" i="6"/>
  <c r="B14" i="6" s="1"/>
  <c r="E12" i="7" s="1"/>
  <c r="E9" i="6"/>
  <c r="B9" i="6" s="1"/>
  <c r="E7" i="7" s="1"/>
  <c r="E17" i="6"/>
  <c r="B17" i="6" s="1"/>
  <c r="E15" i="7" s="1"/>
  <c r="E13" i="6"/>
  <c r="B13" i="6" s="1"/>
  <c r="E11" i="7" s="1"/>
  <c r="E8" i="6"/>
  <c r="B8" i="6" s="1"/>
  <c r="E6" i="7" s="1"/>
  <c r="C10" i="6"/>
  <c r="E12" i="6"/>
  <c r="B12" i="6" s="1"/>
  <c r="E10" i="7" s="1"/>
  <c r="C14" i="6"/>
  <c r="E16" i="6"/>
  <c r="B16" i="6" s="1"/>
  <c r="E14" i="7" s="1"/>
  <c r="C12" i="9" l="1"/>
  <c r="C10" i="9" l="1"/>
  <c r="C9" i="9"/>
  <c r="C8" i="9"/>
  <c r="AB6" i="6"/>
  <c r="AA6" i="6"/>
  <c r="Y6" i="6"/>
  <c r="X6" i="6"/>
  <c r="V6" i="6"/>
  <c r="U6" i="6"/>
  <c r="S6" i="6"/>
  <c r="R6" i="6"/>
  <c r="L6" i="6"/>
  <c r="J6" i="6"/>
  <c r="C11" i="9"/>
  <c r="Q6" i="6" l="1"/>
  <c r="T6" i="6"/>
  <c r="W6" i="6"/>
  <c r="Z6" i="6"/>
  <c r="K12" i="7"/>
  <c r="K13" i="7"/>
  <c r="K15" i="7"/>
  <c r="K14" i="7"/>
  <c r="G6" i="6"/>
  <c r="P6" i="6"/>
  <c r="H6" i="6"/>
  <c r="K6" i="6"/>
  <c r="M6" i="6"/>
  <c r="K9" i="7" l="1"/>
  <c r="K8" i="7"/>
  <c r="K7" i="7"/>
  <c r="K10" i="7"/>
  <c r="D6" i="6"/>
  <c r="F6" i="6"/>
  <c r="C6" i="6" s="1"/>
  <c r="K6" i="7"/>
  <c r="N6" i="6"/>
  <c r="K11" i="7"/>
  <c r="E4" i="7" l="1"/>
  <c r="K4" i="7" s="1"/>
  <c r="K5" i="7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<sst xmlns="http://schemas.openxmlformats.org/spreadsheetml/2006/main" count="102" uniqueCount="73">
  <si>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</si>
  <si>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</si>
  <si>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</si>
  <si>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</si>
  <si>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</si>
  <si>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</si>
  <si>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</si>
  <si>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</si>
  <si>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</si>
  <si>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</si>
  <si>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</si>
  <si>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</si>
  <si>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</si>
  <si>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</si>
  <si>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</si>
  <si>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</si>
  <si>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</si>
  <si>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</si>
  <si>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</si>
  <si>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</si>
  <si>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</si>
  <si>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</si>
  <si>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</si>
  <si>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</si>
  <si>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</si>
  <si>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</si>
  <si>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</si>
  <si>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</si>
  <si>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</si>
  <si>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4"/>
  </si>
  <si>
    <t>（単位：隻）</t>
    <rPh sb="1" eb="3">
      <t>タンイ</t>
    </rPh>
    <rPh sb="4" eb="5">
      <t>セキ</t>
    </rPh>
    <phoneticPr fontId="4"/>
  </si>
  <si>
    <t>区分</t>
    <rPh sb="0" eb="2">
      <t>クブン</t>
    </rPh>
    <phoneticPr fontId="4"/>
  </si>
  <si>
    <t>本年</t>
    <rPh sb="0" eb="2">
      <t>ホンネン</t>
    </rPh>
    <phoneticPr fontId="4"/>
  </si>
  <si>
    <t>前年</t>
    <rPh sb="0" eb="2">
      <t>ゼンネンブン</t>
    </rPh>
    <phoneticPr fontId="4"/>
  </si>
  <si>
    <t>対前年比</t>
    <rPh sb="0" eb="1">
      <t>タイ</t>
    </rPh>
    <rPh sb="1" eb="4">
      <t>ゼンネンヒ</t>
    </rPh>
    <phoneticPr fontId="4"/>
  </si>
  <si>
    <t>合計</t>
    <rPh sb="0" eb="2">
      <t>ゴウケイ</t>
    </rPh>
    <phoneticPr fontId="4"/>
  </si>
  <si>
    <t>浦賀水道</t>
    <rPh sb="0" eb="2">
      <t>ウラガ</t>
    </rPh>
    <rPh sb="2" eb="4">
      <t>スイドウ</t>
    </rPh>
    <phoneticPr fontId="4"/>
  </si>
  <si>
    <t>中ノ瀬</t>
    <rPh sb="0" eb="3">
      <t>ナカノセ</t>
    </rPh>
    <phoneticPr fontId="4"/>
  </si>
  <si>
    <t>伊良湖水道</t>
    <rPh sb="0" eb="2">
      <t>イラコ</t>
    </rPh>
    <rPh sb="2" eb="3">
      <t>ミズウミ</t>
    </rPh>
    <rPh sb="3" eb="5">
      <t>スイドウ</t>
    </rPh>
    <phoneticPr fontId="4"/>
  </si>
  <si>
    <t>明石海峡</t>
    <rPh sb="0" eb="2">
      <t>アカシ</t>
    </rPh>
    <rPh sb="2" eb="4">
      <t>カイキョウ</t>
    </rPh>
    <phoneticPr fontId="4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</si>
  <si>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4"/>
  </si>
  <si>
    <t>宇高東</t>
    <rPh sb="0" eb="2">
      <t>ウコウ</t>
    </rPh>
    <rPh sb="2" eb="3">
      <t>ヒガシ</t>
    </rPh>
    <phoneticPr fontId="4"/>
  </si>
  <si>
    <t>宇高西</t>
    <rPh sb="0" eb="2">
      <t>ウコウ</t>
    </rPh>
    <rPh sb="2" eb="3">
      <t>ニシ</t>
    </rPh>
    <phoneticPr fontId="4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</si>
  <si>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4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</si>
  <si>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4"/>
  </si>
  <si>
    <t>水島</t>
    <rPh sb="0" eb="2">
      <t>ミズシマ</t>
    </rPh>
    <phoneticPr fontId="4"/>
  </si>
  <si>
    <t>来島海峡</t>
    <rPh sb="0" eb="2">
      <t>クルシマ</t>
    </rPh>
    <rPh sb="2" eb="4">
      <t>カイキョウ</t>
    </rPh>
    <phoneticPr fontId="4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</si>
  <si>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4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</si>
  <si>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</si>
  <si>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</si>
  <si>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</si>
  <si>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</si>
  <si>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</si>
  <si>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</si>
  <si>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</si>
  <si>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</si>
  <si>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</si>
  <si>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</si>
  <si>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</si>
  <si>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</si>
  <si>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</si>
  <si>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</si>
  <si>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</si>
  <si>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</si>
  <si>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</si>
  <si>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</si>
  <si>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</si>
  <si>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</si>
  <si>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</si>
  <si>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</si>
  <si>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</si>
  <si>
    <t>.</t>
    <phoneticPr fontId="2"/>
  </si>
  <si>
    <t>第四部　通航統計</t>
    <rPh sb="0" eb="1">
      <t>ダイ</t>
    </rPh>
    <rPh sb="1" eb="2">
      <t>ヨン</t>
    </rPh>
    <rPh sb="2" eb="3">
      <t>ブ</t>
    </rPh>
    <rPh sb="4" eb="6">
      <t>ツウコウ</t>
    </rPh>
    <rPh sb="6" eb="8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</si>
</sst>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/>
  </cellStyleXfs>
  <cellXfs count="184">
    <xf numFmtId="0" fontId="0" fillId="0" borderId="0" xfId="0">
      <alignment vertical="center"/>
    </xf>
    <xf numFmtId="0" fontId="6" fillId="0" borderId="2" xfId="5" applyFont="1" applyFill="1" applyBorder="1" applyAlignment="1" applyProtection="1">
      <alignment horizontal="distributed" vertical="center"/>
    </xf>
    <xf numFmtId="0" fontId="6" fillId="0" borderId="0" xfId="5" applyFont="1" applyFill="1" applyAlignment="1" applyProtection="1">
      <alignment horizontal="right"/>
    </xf>
    <xf numFmtId="0" fontId="6" fillId="0" borderId="20" xfId="5" applyFont="1" applyFill="1" applyBorder="1" applyAlignment="1" applyProtection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0" fontId="6" fillId="0" borderId="0" xfId="5" applyFont="1" applyFill="1" applyBorder="1" applyAlignment="1" applyProtection="1">
      <alignment horizontal="distributed" vertical="center"/>
    </xf>
    <xf numFmtId="0" fontId="6" fillId="0" borderId="0" xfId="5" applyFont="1" applyFill="1" applyBorder="1" applyAlignment="1" applyProtection="1">
      <alignment horizontal="distributed" vertical="center" wrapText="1"/>
    </xf>
    <xf numFmtId="0" fontId="6" fillId="0" borderId="9" xfId="5" applyFont="1" applyFill="1" applyBorder="1" applyAlignment="1" applyProtection="1">
      <alignment horizontal="distributed" vertical="center"/>
    </xf>
    <xf numFmtId="177" fontId="6" fillId="0" borderId="0" xfId="1" applyNumberFormat="1" applyFont="1" applyFill="1" applyBorder="1" applyAlignment="1">
      <alignment horizontal="left" vertical="center"/>
    </xf>
    <xf numFmtId="180" fontId="1" fillId="0" borderId="20" xfId="5" applyNumberFormat="1" applyFont="1" applyFill="1" applyBorder="1" applyAlignment="1" applyProtection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Fill="1" applyBorder="1" applyAlignment="1" applyProtection="1">
      <alignment horizontal="center" vertical="center"/>
    </xf>
    <xf numFmtId="0" fontId="7" fillId="0" borderId="0" xfId="5" applyFont="1" applyFill="1"/>
    <xf numFmtId="0" fontId="1" fillId="0" borderId="0" xfId="5" applyFont="1" applyFill="1" applyBorder="1" applyAlignment="1" applyProtection="1">
      <alignment vertical="center"/>
    </xf>
    <xf numFmtId="0" fontId="1" fillId="0" borderId="0" xfId="5" applyFont="1" applyFill="1" applyAlignment="1" applyProtection="1">
      <alignment vertical="center"/>
    </xf>
    <xf numFmtId="0" fontId="7" fillId="0" borderId="0" xfId="5" applyFont="1" applyFill="1" applyAlignment="1">
      <alignment vertical="center"/>
    </xf>
    <xf numFmtId="0" fontId="1" fillId="0" borderId="19" xfId="5" applyFont="1" applyFill="1" applyBorder="1" applyAlignment="1" applyProtection="1">
      <alignment vertical="center"/>
    </xf>
    <xf numFmtId="0" fontId="1" fillId="0" borderId="21" xfId="5" applyFont="1" applyFill="1" applyBorder="1" applyAlignment="1" applyProtection="1">
      <alignment vertical="center"/>
    </xf>
    <xf numFmtId="0" fontId="1" fillId="0" borderId="17" xfId="5" applyFont="1" applyFill="1" applyBorder="1" applyAlignment="1" applyProtection="1">
      <alignment vertical="center"/>
    </xf>
    <xf numFmtId="0" fontId="1" fillId="0" borderId="18" xfId="5" applyFont="1" applyFill="1" applyBorder="1" applyAlignment="1" applyProtection="1">
      <alignment vertical="center"/>
    </xf>
    <xf numFmtId="0" fontId="1" fillId="0" borderId="2" xfId="5" applyFont="1" applyFill="1" applyBorder="1" applyAlignment="1" applyProtection="1">
      <alignment vertical="center"/>
    </xf>
    <xf numFmtId="178" fontId="7" fillId="0" borderId="0" xfId="5" applyNumberFormat="1" applyFont="1" applyFill="1" applyAlignment="1">
      <alignment vertical="center"/>
    </xf>
    <xf numFmtId="0" fontId="1" fillId="0" borderId="59" xfId="5" applyFont="1" applyFill="1" applyBorder="1" applyAlignment="1" applyProtection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1" fillId="0" borderId="61" xfId="1" applyNumberFormat="1" applyFont="1" applyFill="1" applyBorder="1" applyAlignment="1">
      <alignment horizontal="right" vertical="center"/>
    </xf>
    <xf numFmtId="176" fontId="1" fillId="0" borderId="59" xfId="1" applyNumberFormat="1" applyFont="1" applyFill="1" applyBorder="1" applyAlignment="1">
      <alignment horizontal="right" vertical="center"/>
    </xf>
    <xf numFmtId="179" fontId="1" fillId="0" borderId="0" xfId="1" applyNumberFormat="1" applyFont="1" applyFill="1" applyBorder="1" applyAlignment="1" applyProtection="1">
      <alignment horizontal="right" vertical="center"/>
    </xf>
    <xf numFmtId="0" fontId="1" fillId="0" borderId="61" xfId="5" applyFont="1" applyFill="1" applyBorder="1" applyAlignment="1" applyProtection="1">
      <alignment vertical="center"/>
    </xf>
    <xf numFmtId="0" fontId="1" fillId="0" borderId="60" xfId="5" applyFont="1" applyFill="1" applyBorder="1" applyAlignment="1" applyProtection="1">
      <alignment vertical="center"/>
    </xf>
    <xf numFmtId="0" fontId="1" fillId="0" borderId="62" xfId="5" applyFont="1" applyFill="1" applyBorder="1" applyAlignment="1" applyProtection="1">
      <alignment vertical="center"/>
    </xf>
    <xf numFmtId="179" fontId="1" fillId="0" borderId="9" xfId="1" applyNumberFormat="1" applyFont="1" applyFill="1" applyBorder="1" applyAlignment="1" applyProtection="1">
      <alignment horizontal="right" vertical="center"/>
    </xf>
    <xf numFmtId="176" fontId="1" fillId="0" borderId="62" xfId="1" applyNumberFormat="1" applyFont="1" applyFill="1" applyBorder="1" applyAlignment="1">
      <alignment horizontal="right" vertical="center"/>
    </xf>
    <xf numFmtId="176" fontId="1" fillId="0" borderId="60" xfId="1" applyNumberFormat="1" applyFont="1" applyFill="1" applyBorder="1" applyAlignment="1">
      <alignment horizontal="right" vertical="center"/>
    </xf>
    <xf numFmtId="176" fontId="1" fillId="0" borderId="9" xfId="1" applyNumberFormat="1" applyFont="1" applyFill="1" applyBorder="1" applyAlignment="1">
      <alignment horizontal="right" vertical="center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distributed" vertical="center"/>
    </xf>
    <xf numFmtId="177" fontId="1" fillId="0" borderId="0" xfId="1" applyNumberFormat="1" applyFont="1" applyFill="1" applyBorder="1" applyAlignment="1">
      <alignment horizontal="right" vertical="center"/>
    </xf>
    <xf numFmtId="177" fontId="1" fillId="0" borderId="0" xfId="1" applyNumberFormat="1" applyFont="1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horizontal="right" vertical="center"/>
    </xf>
    <xf numFmtId="0" fontId="1" fillId="0" borderId="0" xfId="5" applyFont="1" applyFill="1" applyBorder="1" applyAlignment="1">
      <alignment horizontal="left" vertical="center"/>
    </xf>
    <xf numFmtId="0" fontId="1" fillId="0" borderId="0" xfId="2" applyFont="1" applyFill="1"/>
    <xf numFmtId="0" fontId="1" fillId="0" borderId="0" xfId="2" applyFont="1" applyFill="1" applyAlignment="1">
      <alignment horizontal="right" vertical="center"/>
    </xf>
    <xf numFmtId="0" fontId="1" fillId="0" borderId="0" xfId="2" applyFont="1" applyFill="1" applyAlignment="1">
      <alignment horizontal="center" vertical="center"/>
    </xf>
    <xf numFmtId="176" fontId="1" fillId="0" borderId="11" xfId="2" applyNumberFormat="1" applyFont="1" applyFill="1" applyBorder="1" applyAlignment="1">
      <alignment horizontal="right" vertical="center" shrinkToFit="1"/>
    </xf>
    <xf numFmtId="176" fontId="1" fillId="0" borderId="12" xfId="2" applyNumberFormat="1" applyFont="1" applyFill="1" applyBorder="1" applyAlignment="1">
      <alignment horizontal="right" vertical="center" shrinkToFit="1"/>
    </xf>
    <xf numFmtId="176" fontId="1" fillId="0" borderId="13" xfId="1" applyNumberFormat="1" applyFont="1" applyFill="1" applyBorder="1" applyAlignment="1">
      <alignment horizontal="right" vertical="center" shrinkToFit="1"/>
    </xf>
    <xf numFmtId="176" fontId="1" fillId="0" borderId="11" xfId="1" applyNumberFormat="1" applyFont="1" applyFill="1" applyBorder="1" applyAlignment="1">
      <alignment horizontal="right" vertical="center" shrinkToFit="1"/>
    </xf>
    <xf numFmtId="176" fontId="1" fillId="0" borderId="64" xfId="1" applyNumberFormat="1" applyFont="1" applyFill="1" applyBorder="1" applyAlignment="1">
      <alignment horizontal="right" vertical="center" shrinkToFit="1"/>
    </xf>
    <xf numFmtId="176" fontId="1" fillId="0" borderId="10" xfId="1" applyNumberFormat="1" applyFont="1" applyFill="1" applyBorder="1" applyAlignment="1">
      <alignment horizontal="right" vertical="center" shrinkToFit="1"/>
    </xf>
    <xf numFmtId="176" fontId="1" fillId="0" borderId="14" xfId="2" applyNumberFormat="1" applyFont="1" applyFill="1" applyBorder="1" applyAlignment="1">
      <alignment horizontal="right" vertical="center" shrinkToFit="1"/>
    </xf>
    <xf numFmtId="176" fontId="1" fillId="0" borderId="15" xfId="2" applyNumberFormat="1" applyFont="1" applyFill="1" applyBorder="1" applyAlignment="1">
      <alignment horizontal="right" vertical="center" shrinkToFit="1"/>
    </xf>
    <xf numFmtId="176" fontId="1" fillId="0" borderId="14" xfId="1" applyNumberFormat="1" applyFont="1" applyFill="1" applyBorder="1" applyAlignment="1">
      <alignment horizontal="right" vertical="center" shrinkToFit="1"/>
    </xf>
    <xf numFmtId="38" fontId="1" fillId="0" borderId="0" xfId="1" applyFont="1" applyFill="1" applyAlignment="1">
      <alignment vertical="center" shrinkToFit="1"/>
    </xf>
    <xf numFmtId="176" fontId="1" fillId="0" borderId="15" xfId="1" applyNumberFormat="1" applyFont="1" applyFill="1" applyBorder="1" applyAlignment="1">
      <alignment horizontal="right" vertical="center" shrinkToFit="1"/>
    </xf>
    <xf numFmtId="176" fontId="1" fillId="0" borderId="44" xfId="1" applyNumberFormat="1" applyFont="1" applyFill="1" applyBorder="1" applyAlignment="1">
      <alignment horizontal="right" vertical="center" shrinkToFit="1"/>
    </xf>
    <xf numFmtId="0" fontId="1" fillId="0" borderId="0" xfId="2" applyFont="1" applyFill="1" applyAlignment="1">
      <alignment shrinkToFit="1"/>
    </xf>
    <xf numFmtId="176" fontId="1" fillId="0" borderId="11" xfId="2" applyNumberFormat="1" applyFont="1" applyFill="1" applyBorder="1" applyAlignment="1">
      <alignment horizontal="right" vertical="center"/>
    </xf>
    <xf numFmtId="176" fontId="1" fillId="0" borderId="12" xfId="2" applyNumberFormat="1" applyFont="1" applyFill="1" applyBorder="1" applyAlignment="1">
      <alignment horizontal="right" vertical="center"/>
    </xf>
    <xf numFmtId="176" fontId="1" fillId="0" borderId="13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15" xfId="1" applyNumberFormat="1" applyFont="1" applyFill="1" applyBorder="1" applyAlignment="1">
      <alignment horizontal="right" vertical="center"/>
    </xf>
    <xf numFmtId="176" fontId="1" fillId="0" borderId="44" xfId="1" applyNumberFormat="1" applyFont="1" applyFill="1" applyBorder="1" applyAlignment="1">
      <alignment horizontal="right" vertical="center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23" xfId="2" applyNumberFormat="1" applyFont="1" applyFill="1" applyBorder="1" applyAlignment="1">
      <alignment horizontal="right" vertical="center" shrinkToFit="1"/>
    </xf>
    <xf numFmtId="176" fontId="1" fillId="0" borderId="23" xfId="2" applyNumberFormat="1" applyFont="1" applyFill="1" applyBorder="1" applyAlignment="1">
      <alignment horizontal="right" vertical="center"/>
    </xf>
    <xf numFmtId="176" fontId="1" fillId="0" borderId="24" xfId="2" applyNumberFormat="1" applyFont="1" applyFill="1" applyBorder="1" applyAlignment="1">
      <alignment horizontal="right" vertical="center"/>
    </xf>
    <xf numFmtId="176" fontId="1" fillId="0" borderId="25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26" xfId="1" applyNumberFormat="1" applyFont="1" applyFill="1" applyBorder="1" applyAlignment="1">
      <alignment horizontal="right" vertical="center"/>
    </xf>
    <xf numFmtId="176" fontId="1" fillId="0" borderId="68" xfId="1" applyNumberFormat="1" applyFont="1" applyFill="1" applyBorder="1" applyAlignment="1">
      <alignment horizontal="right" vertical="center"/>
    </xf>
    <xf numFmtId="176" fontId="1" fillId="0" borderId="22" xfId="1" applyNumberFormat="1" applyFont="1" applyFill="1" applyBorder="1" applyAlignment="1">
      <alignment horizontal="right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 shrinkToFit="1"/>
    </xf>
    <xf numFmtId="0" fontId="6" fillId="0" borderId="10" xfId="2" applyFont="1" applyFill="1" applyBorder="1" applyAlignment="1">
      <alignment horizontal="distributed" vertical="center" shrinkToFit="1"/>
    </xf>
    <xf numFmtId="0" fontId="6" fillId="0" borderId="10" xfId="2" applyFont="1" applyFill="1" applyBorder="1" applyAlignment="1">
      <alignment horizontal="distributed" vertical="center"/>
    </xf>
    <xf numFmtId="0" fontId="6" fillId="0" borderId="22" xfId="2" applyFont="1" applyFill="1" applyBorder="1" applyAlignment="1">
      <alignment horizontal="distributed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15" fillId="0" borderId="1" xfId="4" applyFont="1" applyFill="1" applyBorder="1" applyAlignment="1" applyProtection="1">
      <alignment horizontal="center" vertical="center" textRotation="255" wrapText="1"/>
    </xf>
    <xf numFmtId="0" fontId="15" fillId="0" borderId="2" xfId="0" applyFont="1" applyFill="1" applyBorder="1" applyAlignment="1" applyProtection="1">
      <alignment horizontal="center" vertical="center" textRotation="255" wrapText="1"/>
    </xf>
    <xf numFmtId="0" fontId="15" fillId="0" borderId="3" xfId="0" applyFont="1" applyFill="1" applyBorder="1" applyAlignment="1" applyProtection="1">
      <alignment horizontal="center" vertical="center" textRotation="255" wrapText="1"/>
    </xf>
    <xf numFmtId="0" fontId="15" fillId="0" borderId="4" xfId="0" applyFont="1" applyFill="1" applyBorder="1" applyAlignment="1" applyProtection="1">
      <alignment horizontal="center" vertical="center" textRotation="255" wrapText="1"/>
    </xf>
    <xf numFmtId="0" fontId="15" fillId="0" borderId="5" xfId="0" applyFont="1" applyFill="1" applyBorder="1" applyAlignment="1" applyProtection="1">
      <alignment horizontal="center" vertical="center" textRotation="255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textRotation="255" wrapText="1"/>
    </xf>
    <xf numFmtId="0" fontId="15" fillId="0" borderId="7" xfId="0" applyFont="1" applyFill="1" applyBorder="1" applyAlignment="1" applyProtection="1">
      <alignment horizontal="center" vertical="center" textRotation="255" wrapText="1"/>
    </xf>
    <xf numFmtId="0" fontId="15" fillId="0" borderId="8" xfId="0" applyFont="1" applyFill="1" applyBorder="1" applyAlignment="1" applyProtection="1">
      <alignment horizontal="center" vertical="center" textRotation="255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28" xfId="2" applyFont="1" applyFill="1" applyBorder="1" applyAlignment="1">
      <alignment horizontal="distributed" vertical="center" wrapText="1"/>
    </xf>
    <xf numFmtId="38" fontId="17" fillId="0" borderId="29" xfId="1" applyFont="1" applyFill="1" applyBorder="1" applyAlignment="1">
      <alignment horizontal="right" vertical="center" wrapText="1"/>
    </xf>
    <xf numFmtId="38" fontId="17" fillId="0" borderId="30" xfId="1" applyFont="1" applyFill="1" applyBorder="1" applyAlignment="1">
      <alignment horizontal="right" vertical="center" wrapText="1"/>
    </xf>
    <xf numFmtId="38" fontId="17" fillId="0" borderId="31" xfId="1" applyFont="1" applyFill="1" applyBorder="1" applyAlignment="1">
      <alignment horizontal="right" vertical="center" wrapText="1"/>
    </xf>
    <xf numFmtId="38" fontId="17" fillId="0" borderId="32" xfId="1" applyFont="1" applyFill="1" applyBorder="1" applyAlignment="1">
      <alignment horizontal="right" vertical="center" wrapText="1"/>
    </xf>
    <xf numFmtId="0" fontId="15" fillId="0" borderId="33" xfId="2" applyFont="1" applyFill="1" applyBorder="1" applyAlignment="1">
      <alignment horizontal="distributed" vertical="center" wrapText="1"/>
    </xf>
    <xf numFmtId="38" fontId="17" fillId="0" borderId="34" xfId="1" applyFont="1" applyFill="1" applyBorder="1" applyAlignment="1">
      <alignment horizontal="right" vertical="center" wrapText="1"/>
    </xf>
    <xf numFmtId="38" fontId="17" fillId="0" borderId="35" xfId="1" applyFont="1" applyFill="1" applyBorder="1" applyAlignment="1">
      <alignment horizontal="right" vertical="center" wrapText="1"/>
    </xf>
    <xf numFmtId="38" fontId="17" fillId="0" borderId="11" xfId="1" applyFont="1" applyFill="1" applyBorder="1" applyAlignment="1">
      <alignment horizontal="right" vertical="center" wrapText="1"/>
    </xf>
    <xf numFmtId="38" fontId="17" fillId="0" borderId="14" xfId="1" applyFont="1" applyFill="1" applyBorder="1" applyAlignment="1">
      <alignment horizontal="right" vertical="center" wrapText="1"/>
    </xf>
    <xf numFmtId="38" fontId="17" fillId="0" borderId="36" xfId="1" applyFont="1" applyFill="1" applyBorder="1" applyAlignment="1">
      <alignment horizontal="right" vertical="center" wrapText="1"/>
    </xf>
    <xf numFmtId="38" fontId="17" fillId="0" borderId="37" xfId="1" applyFont="1" applyFill="1" applyBorder="1" applyAlignment="1">
      <alignment horizontal="right" vertical="center" wrapText="1"/>
    </xf>
    <xf numFmtId="38" fontId="17" fillId="0" borderId="38" xfId="1" applyFont="1" applyFill="1" applyBorder="1" applyAlignment="1">
      <alignment horizontal="right" vertical="center" wrapText="1"/>
    </xf>
    <xf numFmtId="0" fontId="15" fillId="0" borderId="39" xfId="2" applyFont="1" applyFill="1" applyBorder="1" applyAlignment="1">
      <alignment horizontal="distributed" vertical="center" wrapText="1"/>
    </xf>
    <xf numFmtId="0" fontId="15" fillId="0" borderId="40" xfId="2" applyFont="1" applyFill="1" applyBorder="1" applyAlignment="1">
      <alignment horizontal="distributed" vertical="center" wrapText="1"/>
    </xf>
    <xf numFmtId="38" fontId="17" fillId="0" borderId="13" xfId="1" applyFont="1" applyFill="1" applyBorder="1" applyAlignment="1">
      <alignment horizontal="right" vertical="center" wrapText="1"/>
    </xf>
    <xf numFmtId="38" fontId="17" fillId="0" borderId="15" xfId="1" applyFont="1" applyFill="1" applyBorder="1" applyAlignment="1">
      <alignment horizontal="right" vertical="center" wrapText="1"/>
    </xf>
    <xf numFmtId="38" fontId="17" fillId="0" borderId="13" xfId="1" applyFont="1" applyFill="1" applyBorder="1" applyAlignment="1">
      <alignment horizontal="right" vertical="center"/>
    </xf>
    <xf numFmtId="38" fontId="17" fillId="0" borderId="11" xfId="1" applyFont="1" applyFill="1" applyBorder="1" applyAlignment="1">
      <alignment horizontal="right" vertical="center"/>
    </xf>
    <xf numFmtId="38" fontId="17" fillId="0" borderId="14" xfId="1" applyFont="1" applyFill="1" applyBorder="1" applyAlignment="1">
      <alignment horizontal="right" vertical="center"/>
    </xf>
    <xf numFmtId="38" fontId="17" fillId="0" borderId="15" xfId="1" applyFont="1" applyFill="1" applyBorder="1" applyAlignment="1">
      <alignment horizontal="right" vertical="center"/>
    </xf>
    <xf numFmtId="38" fontId="17" fillId="0" borderId="35" xfId="1" applyFont="1" applyFill="1" applyBorder="1" applyAlignment="1">
      <alignment horizontal="right" vertical="center"/>
    </xf>
    <xf numFmtId="0" fontId="16" fillId="0" borderId="0" xfId="3" applyFont="1" applyFill="1" applyAlignment="1" applyProtection="1">
      <alignment horizontal="left" vertical="center"/>
    </xf>
    <xf numFmtId="0" fontId="15" fillId="0" borderId="41" xfId="2" applyFont="1" applyFill="1" applyBorder="1" applyAlignment="1">
      <alignment horizontal="distributed" vertical="center" wrapText="1"/>
    </xf>
    <xf numFmtId="38" fontId="17" fillId="0" borderId="42" xfId="1" applyFont="1" applyFill="1" applyBorder="1" applyAlignment="1">
      <alignment horizontal="right" vertical="center" wrapText="1"/>
    </xf>
    <xf numFmtId="38" fontId="17" fillId="0" borderId="43" xfId="1" applyFont="1" applyFill="1" applyBorder="1" applyAlignment="1">
      <alignment horizontal="right" vertical="center"/>
    </xf>
    <xf numFmtId="38" fontId="17" fillId="0" borderId="23" xfId="1" applyFont="1" applyFill="1" applyBorder="1" applyAlignment="1">
      <alignment horizontal="right" vertical="center"/>
    </xf>
    <xf numFmtId="38" fontId="17" fillId="0" borderId="27" xfId="1" applyFont="1" applyFill="1" applyBorder="1" applyAlignment="1">
      <alignment horizontal="right" vertical="center"/>
    </xf>
    <xf numFmtId="176" fontId="1" fillId="0" borderId="70" xfId="2" applyNumberFormat="1" applyFont="1" applyFill="1" applyBorder="1" applyAlignment="1">
      <alignment horizontal="right" vertical="center" shrinkToFit="1"/>
    </xf>
    <xf numFmtId="176" fontId="1" fillId="0" borderId="74" xfId="2" applyNumberFormat="1" applyFont="1" applyFill="1" applyBorder="1" applyAlignment="1">
      <alignment horizontal="right" vertical="center" shrinkToFit="1"/>
    </xf>
    <xf numFmtId="176" fontId="1" fillId="0" borderId="71" xfId="2" applyNumberFormat="1" applyFont="1" applyFill="1" applyBorder="1" applyAlignment="1">
      <alignment horizontal="right" vertical="center" shrinkToFit="1"/>
    </xf>
    <xf numFmtId="176" fontId="1" fillId="0" borderId="65" xfId="2" applyNumberFormat="1" applyFont="1" applyFill="1" applyBorder="1" applyAlignment="1">
      <alignment horizontal="right" vertical="center" shrinkToFit="1"/>
    </xf>
    <xf numFmtId="176" fontId="1" fillId="0" borderId="72" xfId="2" applyNumberFormat="1" applyFont="1" applyFill="1" applyBorder="1" applyAlignment="1">
      <alignment horizontal="right" vertical="center" shrinkToFit="1"/>
    </xf>
    <xf numFmtId="176" fontId="1" fillId="0" borderId="66" xfId="2" applyNumberFormat="1" applyFont="1" applyFill="1" applyBorder="1" applyAlignment="1">
      <alignment horizontal="right" vertical="center" shrinkToFit="1"/>
    </xf>
    <xf numFmtId="176" fontId="1" fillId="0" borderId="65" xfId="2" applyNumberFormat="1" applyFont="1" applyFill="1" applyBorder="1" applyAlignment="1">
      <alignment horizontal="right" vertical="center"/>
    </xf>
    <xf numFmtId="176" fontId="1" fillId="0" borderId="66" xfId="2" applyNumberFormat="1" applyFont="1" applyFill="1" applyBorder="1" applyAlignment="1">
      <alignment horizontal="right" vertical="center"/>
    </xf>
    <xf numFmtId="176" fontId="1" fillId="0" borderId="72" xfId="2" applyNumberFormat="1" applyFont="1" applyFill="1" applyBorder="1" applyAlignment="1">
      <alignment horizontal="right" vertical="center"/>
    </xf>
    <xf numFmtId="176" fontId="1" fillId="0" borderId="14" xfId="2" applyNumberFormat="1" applyFont="1" applyFill="1" applyBorder="1" applyAlignment="1">
      <alignment horizontal="right" vertical="center"/>
    </xf>
    <xf numFmtId="176" fontId="1" fillId="0" borderId="15" xfId="2" applyNumberFormat="1" applyFont="1" applyFill="1" applyBorder="1" applyAlignment="1">
      <alignment horizontal="right" vertical="center"/>
    </xf>
    <xf numFmtId="176" fontId="1" fillId="0" borderId="67" xfId="2" applyNumberFormat="1" applyFont="1" applyFill="1" applyBorder="1" applyAlignment="1">
      <alignment horizontal="right" vertical="center"/>
    </xf>
    <xf numFmtId="176" fontId="1" fillId="0" borderId="69" xfId="2" applyNumberFormat="1" applyFont="1" applyFill="1" applyBorder="1" applyAlignment="1">
      <alignment horizontal="right" vertical="center"/>
    </xf>
    <xf numFmtId="176" fontId="1" fillId="0" borderId="73" xfId="2" applyNumberFormat="1" applyFont="1" applyFill="1" applyBorder="1" applyAlignment="1">
      <alignment horizontal="right" vertical="center"/>
    </xf>
    <xf numFmtId="176" fontId="1" fillId="0" borderId="27" xfId="2" applyNumberFormat="1" applyFont="1" applyFill="1" applyBorder="1" applyAlignment="1">
      <alignment horizontal="right" vertical="center"/>
    </xf>
    <xf numFmtId="176" fontId="1" fillId="0" borderId="26" xfId="2" applyNumberFormat="1" applyFont="1" applyFill="1" applyBorder="1" applyAlignment="1">
      <alignment horizontal="right" vertical="center"/>
    </xf>
    <xf numFmtId="0" fontId="6" fillId="0" borderId="9" xfId="5" applyFont="1" applyFill="1" applyBorder="1" applyAlignment="1" applyProtection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49" xfId="2" applyFont="1" applyFill="1" applyBorder="1" applyAlignment="1">
      <alignment vertical="top" wrapText="1"/>
    </xf>
    <xf numFmtId="0" fontId="9" fillId="0" borderId="50" xfId="2" applyFont="1" applyFill="1" applyBorder="1" applyAlignment="1">
      <alignment vertical="top" wrapText="1"/>
    </xf>
    <xf numFmtId="0" fontId="9" fillId="0" borderId="51" xfId="2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63" xfId="2" applyNumberFormat="1" applyFont="1" applyFill="1" applyBorder="1" applyAlignment="1">
      <alignment horizontal="center" vertical="center"/>
    </xf>
    <xf numFmtId="0" fontId="6" fillId="0" borderId="52" xfId="2" applyNumberFormat="1" applyFont="1" applyFill="1" applyBorder="1" applyAlignment="1">
      <alignment horizontal="center" vertical="center"/>
    </xf>
    <xf numFmtId="0" fontId="6" fillId="0" borderId="53" xfId="2" applyNumberFormat="1" applyFont="1" applyFill="1" applyBorder="1" applyAlignment="1">
      <alignment horizontal="center" vertical="center"/>
    </xf>
    <xf numFmtId="0" fontId="6" fillId="0" borderId="54" xfId="2" applyNumberFormat="1" applyFont="1" applyFill="1" applyBorder="1" applyAlignment="1">
      <alignment horizontal="center" vertical="center"/>
    </xf>
    <xf numFmtId="0" fontId="6" fillId="0" borderId="46" xfId="2" applyFont="1" applyFill="1" applyBorder="1" applyAlignment="1">
      <alignment horizontal="center" vertical="center"/>
    </xf>
    <xf numFmtId="0" fontId="6" fillId="0" borderId="45" xfId="2" applyFont="1" applyFill="1" applyBorder="1" applyAlignment="1">
      <alignment horizontal="distributed" vertical="center" indent="5"/>
    </xf>
    <xf numFmtId="0" fontId="6" fillId="0" borderId="46" xfId="2" applyFont="1" applyFill="1" applyBorder="1" applyAlignment="1">
      <alignment horizontal="distributed" vertical="center" indent="5"/>
    </xf>
    <xf numFmtId="0" fontId="6" fillId="0" borderId="47" xfId="2" applyFont="1" applyFill="1" applyBorder="1" applyAlignment="1">
      <alignment horizontal="distributed" vertical="center" indent="5"/>
    </xf>
    <xf numFmtId="0" fontId="6" fillId="0" borderId="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5" xfId="2" applyFont="1" applyFill="1" applyBorder="1" applyAlignment="1">
      <alignment horizontal="center" vertical="center" wrapText="1"/>
    </xf>
    <xf numFmtId="0" fontId="6" fillId="0" borderId="56" xfId="2" applyFont="1" applyFill="1" applyBorder="1" applyAlignment="1">
      <alignment horizontal="center" vertical="center" wrapText="1"/>
    </xf>
    <xf numFmtId="0" fontId="5" fillId="0" borderId="4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40" xfId="2" applyFont="1" applyFill="1" applyBorder="1" applyAlignment="1">
      <alignment horizontal="center" vertical="center"/>
    </xf>
    <xf numFmtId="0" fontId="5" fillId="0" borderId="48" xfId="2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57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left" vertical="center"/>
    </xf>
    <xf numFmtId="0" fontId="15" fillId="0" borderId="19" xfId="0" applyFont="1" applyFill="1" applyBorder="1" applyAlignment="1" applyProtection="1">
      <alignment horizontal="distributed" vertical="center" indent="5"/>
    </xf>
    <xf numFmtId="0" fontId="15" fillId="0" borderId="20" xfId="0" applyFont="1" applyFill="1" applyBorder="1" applyAlignment="1" applyProtection="1">
      <alignment horizontal="distributed" vertical="center" indent="5"/>
    </xf>
    <xf numFmtId="0" fontId="15" fillId="0" borderId="21" xfId="0" applyFont="1" applyFill="1" applyBorder="1" applyAlignment="1" applyProtection="1">
      <alignment horizontal="distributed" vertical="center" indent="5"/>
    </xf>
    <xf numFmtId="0" fontId="15" fillId="0" borderId="20" xfId="0" applyFont="1" applyFill="1" applyBorder="1" applyAlignment="1" applyProtection="1">
      <alignment horizontal="distributed" vertical="center" indent="6"/>
    </xf>
    <xf numFmtId="0" fontId="15" fillId="0" borderId="19" xfId="0" applyFont="1" applyFill="1" applyBorder="1" applyAlignment="1">
      <alignment horizontal="distributed" vertical="center" indent="3"/>
    </xf>
    <xf numFmtId="0" fontId="15" fillId="0" borderId="20" xfId="0" applyFont="1" applyFill="1" applyBorder="1" applyAlignment="1">
      <alignment horizontal="distributed" vertical="center" indent="3"/>
    </xf>
    <xf numFmtId="0" fontId="15" fillId="0" borderId="21" xfId="0" applyFont="1" applyFill="1" applyBorder="1" applyAlignment="1">
      <alignment horizontal="distributed" vertical="center" indent="3"/>
    </xf>
  </cellXfs>
  <cellStyles count="6">
    <cellStyle name="桁区切り" xfId="1" builtinId="6"/>
    <cellStyle name="標準" xfId="0" builtinId="0"/>
    <cellStyle name="標準_【H22入力用】p53航路統計" xfId="2" xr:uid="{00000000-0005-0000-0000-000002000000}"/>
    <cellStyle name="標準_ＡＩＳ情報提供実施状況（様式３） (2)_H18 AIS報告1-12(本部提出用)_H18 AIS報告1-12(本部提出用)" xfId="3" xr:uid="{00000000-0005-0000-0000-000003000000}"/>
    <cellStyle name="標準_情報提供集計平成18年" xfId="4" xr:uid="{00000000-0005-0000-0000-000004000000}"/>
    <cellStyle name="標準_第４部" xfId="5" xr:uid="{00000000-0005-0000-0000-000005000000}"/>
  </cellStyles>
  <dxfs count="0"/>
  <tableStyles count="0" defaultTableStyle="TableStyleMedium2" defaultPivotStyle="PivotStyleLight16"/>
  <colors>
    <mruColors>
      <color rgb="FFC6E0B4"/>
      <color rgb="FF8EA9DB"/>
      <color rgb="FFFFD966"/>
      <color rgb="FFB4C6E7"/>
      <color rgb="FFFFE699"/>
      <color rgb="FFDBDBDB"/>
      <color rgb="FFEDEDED"/>
      <color rgb="FFFFF2CC"/>
      <color rgb="FFD9E1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view="pageBreakPreview" zoomScaleNormal="100" zoomScaleSheetLayoutView="100" workbookViewId="0">
      <selection activeCell="C26" sqref="C26"/>
    </sheetView>
  </sheetViews>
  <sheetFormatPr defaultColWidth="8" defaultRowHeight="12" x14ac:dyDescent="0.2"/>
  <cols>
    <col min="1" max="1" width="3.90625" style="14" customWidth="1"/>
    <col min="2" max="2" width="15" style="14" customWidth="1"/>
    <col min="3" max="4" width="3.90625" style="14" customWidth="1"/>
    <col min="5" max="5" width="15" style="14" customWidth="1"/>
    <col min="6" max="7" width="3.90625" style="14" customWidth="1"/>
    <col min="8" max="8" width="15" style="14" customWidth="1"/>
    <col min="9" max="10" width="3.90625" style="14" customWidth="1"/>
    <col min="11" max="11" width="15" style="14" customWidth="1"/>
    <col min="12" max="12" width="3.90625" style="14" customWidth="1"/>
    <col min="13" max="16384" width="8" style="14"/>
  </cols>
  <sheetData>
    <row r="1" spans="1:15" s="84" customFormat="1" ht="47" customHeight="1" x14ac:dyDescent="0.2">
      <c r="A1" s="144" t="s">
        <v>72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83"/>
    </row>
    <row r="2" spans="1:15" s="17" customFormat="1" ht="28.5" customHeight="1" thickBot="1" x14ac:dyDescent="0.25">
      <c r="A2" s="143" t="s">
        <v>29</v>
      </c>
      <c r="B2" s="143"/>
      <c r="C2" s="143"/>
      <c r="D2" s="143"/>
      <c r="E2" s="143"/>
      <c r="F2" s="15"/>
      <c r="G2" s="15"/>
      <c r="H2" s="16"/>
      <c r="I2" s="16"/>
      <c r="J2" s="16"/>
      <c r="K2" s="2" t="s">
        <v>30</v>
      </c>
    </row>
    <row r="3" spans="1:15" s="17" customFormat="1" ht="24" customHeight="1" thickBot="1" x14ac:dyDescent="0.25">
      <c r="A3" s="18"/>
      <c r="B3" s="3" t="s">
        <v>31</v>
      </c>
      <c r="C3" s="19"/>
      <c r="D3" s="20"/>
      <c r="E3" s="1" t="s">
        <v>32</v>
      </c>
      <c r="F3" s="21"/>
      <c r="G3" s="20"/>
      <c r="H3" s="1" t="s">
        <v>33</v>
      </c>
      <c r="I3" s="21"/>
      <c r="J3" s="22"/>
      <c r="K3" s="1" t="s">
        <v>34</v>
      </c>
      <c r="L3" s="21"/>
    </row>
    <row r="4" spans="1:15" s="17" customFormat="1" ht="24" customHeight="1" thickBot="1" x14ac:dyDescent="0.25">
      <c r="A4" s="18"/>
      <c r="B4" s="3" t="s">
        <v>35</v>
      </c>
      <c r="C4" s="19"/>
      <c r="D4" s="18"/>
      <c r="E4" s="10">
        <f>SUM(E5:E15)</f>
        <v>112605</v>
      </c>
      <c r="F4" s="11"/>
      <c r="G4" s="12"/>
      <c r="H4" s="10">
        <f>SUM(H5:H15)</f>
        <v>113693</v>
      </c>
      <c r="I4" s="13"/>
      <c r="J4" s="9"/>
      <c r="K4" s="4">
        <f t="shared" ref="K4:K15" si="0">E4/H4</f>
        <v>0.99043036950383934</v>
      </c>
      <c r="L4" s="19"/>
      <c r="O4" s="23"/>
    </row>
    <row r="5" spans="1:15" s="17" customFormat="1" ht="23.15" customHeight="1" x14ac:dyDescent="0.2">
      <c r="A5" s="20"/>
      <c r="B5" s="1" t="s">
        <v>36</v>
      </c>
      <c r="C5" s="21"/>
      <c r="D5" s="24"/>
      <c r="E5" s="25">
        <f>_xlfn.XLOOKUP(B5,管制業務統計P52!$A$6:$A$17,管制業務統計P52!$B$6:$B$17)</f>
        <v>26747</v>
      </c>
      <c r="F5" s="26"/>
      <c r="G5" s="27"/>
      <c r="H5" s="25">
        <v>26500</v>
      </c>
      <c r="I5" s="26"/>
      <c r="J5" s="25"/>
      <c r="K5" s="28">
        <f t="shared" si="0"/>
        <v>1.0093207547169811</v>
      </c>
      <c r="L5" s="29"/>
      <c r="O5" s="23"/>
    </row>
    <row r="6" spans="1:15" s="17" customFormat="1" ht="23.15" customHeight="1" x14ac:dyDescent="0.2">
      <c r="A6" s="24"/>
      <c r="B6" s="5" t="s">
        <v>37</v>
      </c>
      <c r="C6" s="29"/>
      <c r="D6" s="24"/>
      <c r="E6" s="25">
        <f>_xlfn.XLOOKUP(B6,管制業務統計P52!$A$6:$A$17,管制業務統計P52!$B$6:$B$17)</f>
        <v>9296</v>
      </c>
      <c r="F6" s="26"/>
      <c r="G6" s="27"/>
      <c r="H6" s="25">
        <v>9181</v>
      </c>
      <c r="I6" s="26"/>
      <c r="J6" s="25"/>
      <c r="K6" s="28">
        <f t="shared" si="0"/>
        <v>1.0125258686417602</v>
      </c>
      <c r="L6" s="29"/>
      <c r="O6" s="23"/>
    </row>
    <row r="7" spans="1:15" s="17" customFormat="1" ht="23.15" customHeight="1" x14ac:dyDescent="0.2">
      <c r="A7" s="24"/>
      <c r="B7" s="5" t="s">
        <v>38</v>
      </c>
      <c r="C7" s="29"/>
      <c r="D7" s="24"/>
      <c r="E7" s="25">
        <f>_xlfn.XLOOKUP(B7,管制業務統計P52!$A$6:$A$17,管制業務統計P52!$B$6:$B$17)</f>
        <v>20174</v>
      </c>
      <c r="F7" s="26"/>
      <c r="G7" s="27"/>
      <c r="H7" s="25">
        <v>19953</v>
      </c>
      <c r="I7" s="26"/>
      <c r="J7" s="25"/>
      <c r="K7" s="28">
        <f t="shared" si="0"/>
        <v>1.0110760286673683</v>
      </c>
      <c r="L7" s="29"/>
      <c r="O7" s="23"/>
    </row>
    <row r="8" spans="1:15" s="17" customFormat="1" ht="23.15" customHeight="1" x14ac:dyDescent="0.2">
      <c r="A8" s="24"/>
      <c r="B8" s="5" t="s">
        <v>39</v>
      </c>
      <c r="C8" s="29"/>
      <c r="D8" s="24"/>
      <c r="E8" s="25">
        <f>_xlfn.XLOOKUP(B8,管制業務統計P52!$A$6:$A$17,管制業務統計P52!$B$6:$B$17)</f>
        <v>12195</v>
      </c>
      <c r="F8" s="26"/>
      <c r="G8" s="27"/>
      <c r="H8" s="25">
        <v>12148</v>
      </c>
      <c r="I8" s="26"/>
      <c r="J8" s="25"/>
      <c r="K8" s="28">
        <f t="shared" si="0"/>
        <v>1.0038689496213369</v>
      </c>
      <c r="L8" s="29"/>
      <c r="O8" s="23"/>
    </row>
    <row r="9" spans="1:15" s="17" customFormat="1" ht="23.15" customHeight="1" x14ac:dyDescent="0.2">
      <c r="A9" s="24"/>
      <c r="B9" s="5" t="s">
        <v>40</v>
      </c>
      <c r="C9" s="29"/>
      <c r="D9" s="24"/>
      <c r="E9" s="25">
        <f>_xlfn.XLOOKUP(B9,管制業務統計P52!$A$6:$A$17,管制業務統計P52!$B$6:$B$17)</f>
        <v>11141</v>
      </c>
      <c r="F9" s="26"/>
      <c r="G9" s="27"/>
      <c r="H9" s="25">
        <v>11341</v>
      </c>
      <c r="I9" s="26"/>
      <c r="J9" s="25"/>
      <c r="K9" s="28">
        <f t="shared" si="0"/>
        <v>0.98236487082267876</v>
      </c>
      <c r="L9" s="29"/>
      <c r="O9" s="23"/>
    </row>
    <row r="10" spans="1:15" s="17" customFormat="1" ht="23.15" customHeight="1" x14ac:dyDescent="0.2">
      <c r="A10" s="24"/>
      <c r="B10" s="6" t="s">
        <v>41</v>
      </c>
      <c r="C10" s="29"/>
      <c r="D10" s="24"/>
      <c r="E10" s="25">
        <f>_xlfn.XLOOKUP(B10,管制業務統計P52!$A$6:$A$17,管制業務統計P52!$B$6:$B$17)</f>
        <v>23</v>
      </c>
      <c r="F10" s="26"/>
      <c r="G10" s="27"/>
      <c r="H10" s="25">
        <v>15</v>
      </c>
      <c r="I10" s="26"/>
      <c r="J10" s="25"/>
      <c r="K10" s="28">
        <f t="shared" si="0"/>
        <v>1.5333333333333334</v>
      </c>
      <c r="L10" s="29"/>
      <c r="O10" s="23"/>
    </row>
    <row r="11" spans="1:15" s="17" customFormat="1" ht="23.15" customHeight="1" x14ac:dyDescent="0.2">
      <c r="A11" s="24"/>
      <c r="B11" s="5" t="s">
        <v>42</v>
      </c>
      <c r="C11" s="29"/>
      <c r="D11" s="24"/>
      <c r="E11" s="25">
        <f>_xlfn.XLOOKUP(B11,管制業務統計P52!$A$6:$A$17,管制業務統計P52!$B$6:$B$17)</f>
        <v>26</v>
      </c>
      <c r="F11" s="26"/>
      <c r="G11" s="27"/>
      <c r="H11" s="25">
        <v>18</v>
      </c>
      <c r="I11" s="26"/>
      <c r="J11" s="25"/>
      <c r="K11" s="28">
        <f t="shared" si="0"/>
        <v>1.4444444444444444</v>
      </c>
      <c r="L11" s="29"/>
      <c r="O11" s="23"/>
    </row>
    <row r="12" spans="1:15" s="17" customFormat="1" ht="23.15" customHeight="1" x14ac:dyDescent="0.2">
      <c r="A12" s="24"/>
      <c r="B12" s="5" t="s">
        <v>43</v>
      </c>
      <c r="C12" s="29"/>
      <c r="D12" s="24"/>
      <c r="E12" s="25">
        <f>_xlfn.XLOOKUP(B12,管制業務統計P52!$A$6:$A$17,管制業務統計P52!$B$6:$B$17)</f>
        <v>5527</v>
      </c>
      <c r="F12" s="26"/>
      <c r="G12" s="27"/>
      <c r="H12" s="25">
        <v>5708</v>
      </c>
      <c r="I12" s="26"/>
      <c r="J12" s="25"/>
      <c r="K12" s="28">
        <f t="shared" si="0"/>
        <v>0.96829011913104412</v>
      </c>
      <c r="L12" s="29"/>
      <c r="O12" s="23"/>
    </row>
    <row r="13" spans="1:15" s="17" customFormat="1" ht="23.15" customHeight="1" x14ac:dyDescent="0.2">
      <c r="A13" s="24"/>
      <c r="B13" s="5" t="s">
        <v>44</v>
      </c>
      <c r="C13" s="29"/>
      <c r="D13" s="24"/>
      <c r="E13" s="25">
        <f>_xlfn.XLOOKUP(B13,管制業務統計P52!$A$6:$A$17,管制業務統計P52!$B$6:$B$17)</f>
        <v>5642</v>
      </c>
      <c r="F13" s="26"/>
      <c r="G13" s="27"/>
      <c r="H13" s="25">
        <v>5676</v>
      </c>
      <c r="I13" s="26"/>
      <c r="J13" s="25"/>
      <c r="K13" s="28">
        <f t="shared" si="0"/>
        <v>0.99400986610288933</v>
      </c>
      <c r="L13" s="29"/>
      <c r="O13" s="23"/>
    </row>
    <row r="14" spans="1:15" s="17" customFormat="1" ht="23.15" customHeight="1" x14ac:dyDescent="0.2">
      <c r="A14" s="24"/>
      <c r="B14" s="5" t="s">
        <v>45</v>
      </c>
      <c r="C14" s="29"/>
      <c r="D14" s="24"/>
      <c r="E14" s="25">
        <f>_xlfn.XLOOKUP(B14,管制業務統計P52!$A$6:$A$17,管制業務統計P52!$B$6:$B$17)</f>
        <v>11744</v>
      </c>
      <c r="F14" s="26"/>
      <c r="G14" s="27"/>
      <c r="H14" s="25">
        <v>12670</v>
      </c>
      <c r="I14" s="26"/>
      <c r="J14" s="25"/>
      <c r="K14" s="28">
        <f t="shared" si="0"/>
        <v>0.92691397000789266</v>
      </c>
      <c r="L14" s="29"/>
      <c r="O14" s="23"/>
    </row>
    <row r="15" spans="1:15" s="17" customFormat="1" ht="23.15" customHeight="1" thickBot="1" x14ac:dyDescent="0.25">
      <c r="A15" s="30"/>
      <c r="B15" s="7" t="s">
        <v>46</v>
      </c>
      <c r="C15" s="31"/>
      <c r="D15" s="30"/>
      <c r="E15" s="35">
        <f>_xlfn.XLOOKUP(B15,管制業務統計P52!$A$6:$A$17,管制業務統計P52!$B$6:$B$17)</f>
        <v>10090</v>
      </c>
      <c r="F15" s="33"/>
      <c r="G15" s="34"/>
      <c r="H15" s="35">
        <v>10483</v>
      </c>
      <c r="I15" s="33"/>
      <c r="J15" s="35"/>
      <c r="K15" s="32">
        <f t="shared" si="0"/>
        <v>0.96251073166078416</v>
      </c>
      <c r="L15" s="31"/>
      <c r="O15" s="23"/>
    </row>
    <row r="16" spans="1:15" s="17" customFormat="1" ht="28.5" customHeight="1" x14ac:dyDescent="0.2">
      <c r="A16" s="36"/>
      <c r="B16" s="37"/>
      <c r="C16" s="36"/>
      <c r="D16" s="36"/>
      <c r="E16" s="38"/>
      <c r="F16" s="39"/>
      <c r="G16" s="39"/>
      <c r="H16" s="8" t="s">
        <v>47</v>
      </c>
      <c r="I16" s="36"/>
      <c r="J16" s="36"/>
      <c r="K16" s="40"/>
      <c r="L16" s="36"/>
    </row>
    <row r="18" spans="5:7" ht="13" x14ac:dyDescent="0.2">
      <c r="E18" s="41"/>
      <c r="F18" s="41"/>
      <c r="G18" s="41"/>
    </row>
  </sheetData>
  <mergeCells count="2">
    <mergeCell ref="A2:E2"/>
    <mergeCell ref="A1:L1"/>
  </mergeCells>
  <phoneticPr fontId="4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B18"/>
  <sheetViews>
    <sheetView showGridLines="0" view="pageBreakPreview" zoomScale="70" zoomScaleNormal="85" zoomScaleSheetLayoutView="70" workbookViewId="0">
      <pane xSplit="4" ySplit="5" topLeftCell="E6" activePane="bottomRight" state="frozen"/>
      <selection activeCell="L27" sqref="L27"/>
      <selection pane="topRight" activeCell="L27" sqref="L27"/>
      <selection pane="bottomLeft" activeCell="L27" sqref="L27"/>
      <selection pane="bottomRight" activeCell="L27" sqref="L27"/>
    </sheetView>
  </sheetViews>
  <sheetFormatPr defaultColWidth="9" defaultRowHeight="13" x14ac:dyDescent="0.2"/>
  <cols>
    <col min="1" max="1" width="15.6328125" style="42" customWidth="1"/>
    <col min="2" max="28" width="7.1796875" style="43" customWidth="1"/>
    <col min="29" max="16384" width="9" style="42"/>
  </cols>
  <sheetData>
    <row r="1" spans="1:28" ht="28.5" customHeight="1" x14ac:dyDescent="0.2">
      <c r="A1" s="145" t="s">
        <v>49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spans="1:28" ht="13.5" thickBot="1" x14ac:dyDescent="0.25">
      <c r="AA2" s="149" t="s">
        <v>7</v>
      </c>
      <c r="AB2" s="149"/>
    </row>
    <row r="3" spans="1:28" ht="35.15" customHeight="1" x14ac:dyDescent="0.2">
      <c r="A3" s="146" t="s">
        <v>48</v>
      </c>
      <c r="B3" s="151" t="s">
        <v>50</v>
      </c>
      <c r="C3" s="152"/>
      <c r="D3" s="153"/>
      <c r="E3" s="157" t="s">
        <v>51</v>
      </c>
      <c r="F3" s="157"/>
      <c r="G3" s="157"/>
      <c r="H3" s="157"/>
      <c r="I3" s="157"/>
      <c r="J3" s="157"/>
      <c r="K3" s="157"/>
      <c r="L3" s="157"/>
      <c r="M3" s="157"/>
      <c r="N3" s="158" t="s">
        <v>8</v>
      </c>
      <c r="O3" s="159"/>
      <c r="P3" s="159"/>
      <c r="Q3" s="159"/>
      <c r="R3" s="159"/>
      <c r="S3" s="159"/>
      <c r="T3" s="159"/>
      <c r="U3" s="159"/>
      <c r="V3" s="160"/>
      <c r="W3" s="161" t="s">
        <v>27</v>
      </c>
      <c r="X3" s="161"/>
      <c r="Y3" s="161"/>
      <c r="Z3" s="163" t="s">
        <v>52</v>
      </c>
      <c r="AA3" s="161"/>
      <c r="AB3" s="164"/>
    </row>
    <row r="4" spans="1:28" ht="35.15" customHeight="1" x14ac:dyDescent="0.2">
      <c r="A4" s="147"/>
      <c r="B4" s="154"/>
      <c r="C4" s="155"/>
      <c r="D4" s="156"/>
      <c r="E4" s="167" t="s">
        <v>53</v>
      </c>
      <c r="F4" s="167"/>
      <c r="G4" s="168"/>
      <c r="H4" s="169" t="s">
        <v>54</v>
      </c>
      <c r="I4" s="167"/>
      <c r="J4" s="168"/>
      <c r="K4" s="170" t="s">
        <v>55</v>
      </c>
      <c r="L4" s="167"/>
      <c r="M4" s="167"/>
      <c r="N4" s="171" t="s">
        <v>53</v>
      </c>
      <c r="O4" s="167"/>
      <c r="P4" s="168"/>
      <c r="Q4" s="169" t="s">
        <v>54</v>
      </c>
      <c r="R4" s="167"/>
      <c r="S4" s="168"/>
      <c r="T4" s="170" t="s">
        <v>56</v>
      </c>
      <c r="U4" s="167"/>
      <c r="V4" s="172"/>
      <c r="W4" s="162"/>
      <c r="X4" s="162"/>
      <c r="Y4" s="162"/>
      <c r="Z4" s="165"/>
      <c r="AA4" s="162"/>
      <c r="AB4" s="166"/>
    </row>
    <row r="5" spans="1:28" s="44" customFormat="1" ht="35.15" customHeight="1" x14ac:dyDescent="0.2">
      <c r="A5" s="148"/>
      <c r="B5" s="73" t="s">
        <v>0</v>
      </c>
      <c r="C5" s="73" t="s">
        <v>5</v>
      </c>
      <c r="D5" s="74" t="s">
        <v>6</v>
      </c>
      <c r="E5" s="75" t="s">
        <v>0</v>
      </c>
      <c r="F5" s="73" t="s">
        <v>5</v>
      </c>
      <c r="G5" s="73" t="s">
        <v>6</v>
      </c>
      <c r="H5" s="73" t="s">
        <v>0</v>
      </c>
      <c r="I5" s="73" t="s">
        <v>5</v>
      </c>
      <c r="J5" s="73" t="s">
        <v>6</v>
      </c>
      <c r="K5" s="73" t="s">
        <v>0</v>
      </c>
      <c r="L5" s="73" t="s">
        <v>5</v>
      </c>
      <c r="M5" s="76" t="s">
        <v>6</v>
      </c>
      <c r="N5" s="77" t="s">
        <v>0</v>
      </c>
      <c r="O5" s="73" t="s">
        <v>5</v>
      </c>
      <c r="P5" s="73" t="s">
        <v>6</v>
      </c>
      <c r="Q5" s="73" t="s">
        <v>0</v>
      </c>
      <c r="R5" s="73" t="s">
        <v>5</v>
      </c>
      <c r="S5" s="73" t="s">
        <v>6</v>
      </c>
      <c r="T5" s="73" t="s">
        <v>0</v>
      </c>
      <c r="U5" s="73" t="s">
        <v>5</v>
      </c>
      <c r="V5" s="78" t="s">
        <v>6</v>
      </c>
      <c r="W5" s="75" t="s">
        <v>0</v>
      </c>
      <c r="X5" s="73" t="s">
        <v>5</v>
      </c>
      <c r="Y5" s="76" t="s">
        <v>6</v>
      </c>
      <c r="Z5" s="77" t="s">
        <v>0</v>
      </c>
      <c r="AA5" s="73" t="s">
        <v>5</v>
      </c>
      <c r="AB5" s="78" t="s">
        <v>6</v>
      </c>
    </row>
    <row r="6" spans="1:28" s="54" customFormat="1" ht="33" customHeight="1" x14ac:dyDescent="0.2">
      <c r="A6" s="79" t="s">
        <v>9</v>
      </c>
      <c r="B6" s="45">
        <f>SUM(E6,N6,W6,Z6)</f>
        <v>112605</v>
      </c>
      <c r="C6" s="45">
        <f>SUM(F6,O6,X6,AA6)</f>
        <v>64565</v>
      </c>
      <c r="D6" s="46">
        <f>SUM(G6,P6,Y6,AB6)</f>
        <v>48040</v>
      </c>
      <c r="E6" s="47">
        <f>SUM(E7:E17)</f>
        <v>18933</v>
      </c>
      <c r="F6" s="48">
        <f>SUM(F7:F17)</f>
        <v>3155</v>
      </c>
      <c r="G6" s="48">
        <f t="shared" ref="G6:N6" si="0">SUM(G7:G17)</f>
        <v>15778</v>
      </c>
      <c r="H6" s="48">
        <f>SUM(H7:H17)</f>
        <v>4137</v>
      </c>
      <c r="I6" s="49">
        <f>SUM(I7:I17)</f>
        <v>788</v>
      </c>
      <c r="J6" s="49">
        <f>SUM(J7:J17)</f>
        <v>3349</v>
      </c>
      <c r="K6" s="48">
        <f t="shared" si="0"/>
        <v>14796</v>
      </c>
      <c r="L6" s="49">
        <f t="shared" si="0"/>
        <v>2367</v>
      </c>
      <c r="M6" s="49">
        <f t="shared" si="0"/>
        <v>12429</v>
      </c>
      <c r="N6" s="50">
        <f t="shared" si="0"/>
        <v>75516</v>
      </c>
      <c r="O6" s="48">
        <f>SUM(O7:O17)</f>
        <v>48128</v>
      </c>
      <c r="P6" s="48">
        <f t="shared" ref="P6:AB6" si="1">SUM(P7:P17)</f>
        <v>27388</v>
      </c>
      <c r="Q6" s="48">
        <f t="shared" si="1"/>
        <v>1136</v>
      </c>
      <c r="R6" s="48">
        <f t="shared" si="1"/>
        <v>108</v>
      </c>
      <c r="S6" s="48">
        <f t="shared" si="1"/>
        <v>1028</v>
      </c>
      <c r="T6" s="48">
        <f t="shared" si="1"/>
        <v>74380</v>
      </c>
      <c r="U6" s="48">
        <f t="shared" si="1"/>
        <v>48020</v>
      </c>
      <c r="V6" s="51">
        <f t="shared" si="1"/>
        <v>26360</v>
      </c>
      <c r="W6" s="47">
        <f t="shared" si="1"/>
        <v>17526</v>
      </c>
      <c r="X6" s="48">
        <f t="shared" si="1"/>
        <v>12664</v>
      </c>
      <c r="Y6" s="52">
        <f t="shared" si="1"/>
        <v>4862</v>
      </c>
      <c r="Z6" s="50">
        <f t="shared" si="1"/>
        <v>630</v>
      </c>
      <c r="AA6" s="48">
        <f t="shared" si="1"/>
        <v>618</v>
      </c>
      <c r="AB6" s="53">
        <f t="shared" si="1"/>
        <v>12</v>
      </c>
    </row>
    <row r="7" spans="1:28" s="57" customFormat="1" ht="33" customHeight="1" x14ac:dyDescent="0.2">
      <c r="A7" s="80" t="s">
        <v>10</v>
      </c>
      <c r="B7" s="45">
        <f>SUM(E7,N7,W7,Z7)</f>
        <v>26747</v>
      </c>
      <c r="C7" s="45">
        <f t="shared" ref="B7:D17" si="2">SUM(F7,O7,X7,AA7)</f>
        <v>11988</v>
      </c>
      <c r="D7" s="46">
        <f t="shared" si="2"/>
        <v>14759</v>
      </c>
      <c r="E7" s="47">
        <f>SUM(F7:G7)</f>
        <v>7716</v>
      </c>
      <c r="F7" s="48">
        <f>SUM(I7,L7)</f>
        <v>1409</v>
      </c>
      <c r="G7" s="48">
        <f>SUM(J7,M7)</f>
        <v>6307</v>
      </c>
      <c r="H7" s="55">
        <f>SUM(I7:J7)</f>
        <v>1659</v>
      </c>
      <c r="I7" s="127">
        <v>303</v>
      </c>
      <c r="J7" s="128">
        <v>1356</v>
      </c>
      <c r="K7" s="56">
        <f>SUM(L7:M7)</f>
        <v>6057</v>
      </c>
      <c r="L7" s="127">
        <v>1106</v>
      </c>
      <c r="M7" s="129">
        <v>4951</v>
      </c>
      <c r="N7" s="47">
        <f>SUM(O7:P7)</f>
        <v>14229</v>
      </c>
      <c r="O7" s="48">
        <f t="shared" ref="O7" si="3">SUM(R7,U7)</f>
        <v>7126</v>
      </c>
      <c r="P7" s="48">
        <f t="shared" ref="P7" si="4">SUM(S7,V7)</f>
        <v>7103</v>
      </c>
      <c r="Q7" s="48">
        <f>SUM(R7:S7)</f>
        <v>505</v>
      </c>
      <c r="R7" s="45">
        <v>28</v>
      </c>
      <c r="S7" s="45">
        <v>477</v>
      </c>
      <c r="T7" s="48">
        <f>SUM(U7:V7)</f>
        <v>13724</v>
      </c>
      <c r="U7" s="45">
        <v>7098</v>
      </c>
      <c r="V7" s="51">
        <v>6626</v>
      </c>
      <c r="W7" s="47">
        <f>SUM(X7:Y7)</f>
        <v>4791</v>
      </c>
      <c r="X7" s="45">
        <v>3443</v>
      </c>
      <c r="Y7" s="52">
        <v>1348</v>
      </c>
      <c r="Z7" s="50">
        <f>SUM(AA7:AB7)</f>
        <v>11</v>
      </c>
      <c r="AA7" s="45">
        <v>10</v>
      </c>
      <c r="AB7" s="51">
        <v>1</v>
      </c>
    </row>
    <row r="8" spans="1:28" s="57" customFormat="1" ht="33" customHeight="1" x14ac:dyDescent="0.2">
      <c r="A8" s="80" t="s">
        <v>11</v>
      </c>
      <c r="B8" s="45">
        <f t="shared" si="2"/>
        <v>9296</v>
      </c>
      <c r="C8" s="45">
        <f t="shared" si="2"/>
        <v>3966</v>
      </c>
      <c r="D8" s="46">
        <f t="shared" si="2"/>
        <v>5330</v>
      </c>
      <c r="E8" s="47">
        <f t="shared" ref="E8:E17" si="5">SUM(F8:G8)</f>
        <v>2472</v>
      </c>
      <c r="F8" s="48">
        <f t="shared" ref="F8:G17" si="6">SUM(I8,L8)</f>
        <v>284</v>
      </c>
      <c r="G8" s="48">
        <f t="shared" si="6"/>
        <v>2188</v>
      </c>
      <c r="H8" s="55">
        <f t="shared" ref="H8:H17" si="7">SUM(I8:J8)</f>
        <v>807</v>
      </c>
      <c r="I8" s="130">
        <v>137</v>
      </c>
      <c r="J8" s="45">
        <v>670</v>
      </c>
      <c r="K8" s="56">
        <f t="shared" ref="K8:K17" si="8">SUM(L8:M8)</f>
        <v>1665</v>
      </c>
      <c r="L8" s="130">
        <v>147</v>
      </c>
      <c r="M8" s="131">
        <v>1518</v>
      </c>
      <c r="N8" s="47">
        <f t="shared" ref="N8:N17" si="9">SUM(O8:P8)</f>
        <v>5499</v>
      </c>
      <c r="O8" s="48">
        <f t="shared" ref="O8:O17" si="10">SUM(R8,U8)</f>
        <v>2871</v>
      </c>
      <c r="P8" s="48">
        <f t="shared" ref="P8:P17" si="11">SUM(S8,V8)</f>
        <v>2628</v>
      </c>
      <c r="Q8" s="48">
        <f t="shared" ref="Q8:Q17" si="12">SUM(R8:S8)</f>
        <v>208</v>
      </c>
      <c r="R8" s="45">
        <v>12</v>
      </c>
      <c r="S8" s="45">
        <v>196</v>
      </c>
      <c r="T8" s="48">
        <f t="shared" ref="T8:T17" si="13">SUM(U8:V8)</f>
        <v>5291</v>
      </c>
      <c r="U8" s="45">
        <v>2859</v>
      </c>
      <c r="V8" s="51">
        <v>2432</v>
      </c>
      <c r="W8" s="47">
        <f t="shared" ref="W8:W17" si="14">SUM(X8:Y8)</f>
        <v>1319</v>
      </c>
      <c r="X8" s="45">
        <v>805</v>
      </c>
      <c r="Y8" s="52">
        <v>514</v>
      </c>
      <c r="Z8" s="50">
        <f t="shared" ref="Z8:Z17" si="15">SUM(AA8:AB8)</f>
        <v>6</v>
      </c>
      <c r="AA8" s="45">
        <v>6</v>
      </c>
      <c r="AB8" s="51">
        <v>0</v>
      </c>
    </row>
    <row r="9" spans="1:28" s="57" customFormat="1" ht="33" customHeight="1" x14ac:dyDescent="0.2">
      <c r="A9" s="80" t="s">
        <v>12</v>
      </c>
      <c r="B9" s="45">
        <f>SUM(E9,N9,W9,Z9)</f>
        <v>20174</v>
      </c>
      <c r="C9" s="45">
        <f t="shared" si="2"/>
        <v>7050</v>
      </c>
      <c r="D9" s="46">
        <f t="shared" si="2"/>
        <v>13124</v>
      </c>
      <c r="E9" s="47">
        <f t="shared" si="5"/>
        <v>3595</v>
      </c>
      <c r="F9" s="48">
        <f t="shared" si="6"/>
        <v>335</v>
      </c>
      <c r="G9" s="48">
        <f t="shared" si="6"/>
        <v>3260</v>
      </c>
      <c r="H9" s="55">
        <f t="shared" si="7"/>
        <v>673</v>
      </c>
      <c r="I9" s="130">
        <v>96</v>
      </c>
      <c r="J9" s="45">
        <v>577</v>
      </c>
      <c r="K9" s="56">
        <f t="shared" si="8"/>
        <v>2922</v>
      </c>
      <c r="L9" s="130">
        <v>239</v>
      </c>
      <c r="M9" s="131">
        <v>2683</v>
      </c>
      <c r="N9" s="47">
        <f t="shared" si="9"/>
        <v>13762</v>
      </c>
      <c r="O9" s="48">
        <f t="shared" si="10"/>
        <v>4523</v>
      </c>
      <c r="P9" s="48">
        <f t="shared" si="11"/>
        <v>9239</v>
      </c>
      <c r="Q9" s="48">
        <f t="shared" si="12"/>
        <v>62</v>
      </c>
      <c r="R9" s="45">
        <v>11</v>
      </c>
      <c r="S9" s="45">
        <v>51</v>
      </c>
      <c r="T9" s="48">
        <f t="shared" si="13"/>
        <v>13700</v>
      </c>
      <c r="U9" s="45">
        <v>4512</v>
      </c>
      <c r="V9" s="51">
        <v>9188</v>
      </c>
      <c r="W9" s="47">
        <f t="shared" si="14"/>
        <v>2784</v>
      </c>
      <c r="X9" s="45">
        <v>2160</v>
      </c>
      <c r="Y9" s="52">
        <v>624</v>
      </c>
      <c r="Z9" s="50">
        <f t="shared" si="15"/>
        <v>33</v>
      </c>
      <c r="AA9" s="45">
        <v>32</v>
      </c>
      <c r="AB9" s="51">
        <v>1</v>
      </c>
    </row>
    <row r="10" spans="1:28" s="57" customFormat="1" ht="33" customHeight="1" x14ac:dyDescent="0.2">
      <c r="A10" s="80" t="s">
        <v>13</v>
      </c>
      <c r="B10" s="45">
        <f>SUM(E10,N10,W10,Z10)</f>
        <v>12195</v>
      </c>
      <c r="C10" s="45">
        <f t="shared" si="2"/>
        <v>8983</v>
      </c>
      <c r="D10" s="46">
        <f t="shared" si="2"/>
        <v>3212</v>
      </c>
      <c r="E10" s="47">
        <f>SUM(F10:G10)</f>
        <v>1639</v>
      </c>
      <c r="F10" s="48">
        <f>SUM(I10,L10)</f>
        <v>379</v>
      </c>
      <c r="G10" s="48">
        <f t="shared" si="6"/>
        <v>1260</v>
      </c>
      <c r="H10" s="55">
        <f>SUM(I10:J10)</f>
        <v>398</v>
      </c>
      <c r="I10" s="130">
        <v>78</v>
      </c>
      <c r="J10" s="132">
        <v>320</v>
      </c>
      <c r="K10" s="56">
        <f t="shared" si="8"/>
        <v>1241</v>
      </c>
      <c r="L10" s="130">
        <v>301</v>
      </c>
      <c r="M10" s="131">
        <v>940</v>
      </c>
      <c r="N10" s="47">
        <f t="shared" si="9"/>
        <v>8332</v>
      </c>
      <c r="O10" s="48">
        <f t="shared" si="10"/>
        <v>6766</v>
      </c>
      <c r="P10" s="48">
        <f t="shared" si="11"/>
        <v>1566</v>
      </c>
      <c r="Q10" s="48">
        <f t="shared" si="12"/>
        <v>93</v>
      </c>
      <c r="R10" s="45">
        <v>14</v>
      </c>
      <c r="S10" s="45">
        <v>79</v>
      </c>
      <c r="T10" s="48">
        <f t="shared" si="13"/>
        <v>8239</v>
      </c>
      <c r="U10" s="45">
        <v>6752</v>
      </c>
      <c r="V10" s="51">
        <v>1487</v>
      </c>
      <c r="W10" s="47">
        <f t="shared" si="14"/>
        <v>2086</v>
      </c>
      <c r="X10" s="45">
        <v>1700</v>
      </c>
      <c r="Y10" s="52">
        <v>386</v>
      </c>
      <c r="Z10" s="50">
        <f t="shared" si="15"/>
        <v>138</v>
      </c>
      <c r="AA10" s="45">
        <v>138</v>
      </c>
      <c r="AB10" s="51">
        <v>0</v>
      </c>
    </row>
    <row r="11" spans="1:28" s="57" customFormat="1" ht="33" customHeight="1" x14ac:dyDescent="0.2">
      <c r="A11" s="80" t="s">
        <v>14</v>
      </c>
      <c r="B11" s="45">
        <f>SUM(E11,N11,W11,Z11)</f>
        <v>11141</v>
      </c>
      <c r="C11" s="45">
        <f t="shared" si="2"/>
        <v>8410</v>
      </c>
      <c r="D11" s="46">
        <f t="shared" si="2"/>
        <v>2731</v>
      </c>
      <c r="E11" s="47">
        <f>SUM(F11:G11)</f>
        <v>1090</v>
      </c>
      <c r="F11" s="48">
        <f t="shared" si="6"/>
        <v>239</v>
      </c>
      <c r="G11" s="48">
        <f t="shared" si="6"/>
        <v>851</v>
      </c>
      <c r="H11" s="55">
        <f t="shared" si="7"/>
        <v>225</v>
      </c>
      <c r="I11" s="130">
        <v>60</v>
      </c>
      <c r="J11" s="132">
        <v>165</v>
      </c>
      <c r="K11" s="56">
        <f t="shared" si="8"/>
        <v>865</v>
      </c>
      <c r="L11" s="130">
        <v>179</v>
      </c>
      <c r="M11" s="131">
        <v>686</v>
      </c>
      <c r="N11" s="47">
        <f>SUM(O11:P11)</f>
        <v>8232</v>
      </c>
      <c r="O11" s="48">
        <f>SUM(R11,U11)</f>
        <v>6777</v>
      </c>
      <c r="P11" s="48">
        <f t="shared" si="11"/>
        <v>1455</v>
      </c>
      <c r="Q11" s="48">
        <f t="shared" si="12"/>
        <v>67</v>
      </c>
      <c r="R11" s="45">
        <v>14</v>
      </c>
      <c r="S11" s="45">
        <v>53</v>
      </c>
      <c r="T11" s="48">
        <f t="shared" si="13"/>
        <v>8165</v>
      </c>
      <c r="U11" s="45">
        <v>6763</v>
      </c>
      <c r="V11" s="51">
        <v>1402</v>
      </c>
      <c r="W11" s="47">
        <f t="shared" si="14"/>
        <v>1813</v>
      </c>
      <c r="X11" s="45">
        <v>1388</v>
      </c>
      <c r="Y11" s="52">
        <v>425</v>
      </c>
      <c r="Z11" s="50">
        <f t="shared" si="15"/>
        <v>6</v>
      </c>
      <c r="AA11" s="45">
        <v>6</v>
      </c>
      <c r="AB11" s="51">
        <v>0</v>
      </c>
    </row>
    <row r="12" spans="1:28" s="57" customFormat="1" ht="33" customHeight="1" x14ac:dyDescent="0.2">
      <c r="A12" s="80" t="s">
        <v>15</v>
      </c>
      <c r="B12" s="45">
        <f t="shared" si="2"/>
        <v>23</v>
      </c>
      <c r="C12" s="45">
        <f t="shared" si="2"/>
        <v>16</v>
      </c>
      <c r="D12" s="46">
        <f t="shared" si="2"/>
        <v>7</v>
      </c>
      <c r="E12" s="47">
        <f t="shared" si="5"/>
        <v>0</v>
      </c>
      <c r="F12" s="48">
        <f t="shared" si="6"/>
        <v>0</v>
      </c>
      <c r="G12" s="48">
        <f t="shared" si="6"/>
        <v>0</v>
      </c>
      <c r="H12" s="55">
        <f t="shared" si="7"/>
        <v>0</v>
      </c>
      <c r="I12" s="130">
        <v>0</v>
      </c>
      <c r="J12" s="132">
        <v>0</v>
      </c>
      <c r="K12" s="56">
        <f t="shared" si="8"/>
        <v>0</v>
      </c>
      <c r="L12" s="130">
        <v>0</v>
      </c>
      <c r="M12" s="131">
        <v>0</v>
      </c>
      <c r="N12" s="47">
        <f t="shared" si="9"/>
        <v>11</v>
      </c>
      <c r="O12" s="48">
        <f t="shared" si="10"/>
        <v>4</v>
      </c>
      <c r="P12" s="48">
        <f t="shared" si="11"/>
        <v>7</v>
      </c>
      <c r="Q12" s="48">
        <f t="shared" si="12"/>
        <v>0</v>
      </c>
      <c r="R12" s="45">
        <v>0</v>
      </c>
      <c r="S12" s="45">
        <v>0</v>
      </c>
      <c r="T12" s="48">
        <f t="shared" si="13"/>
        <v>11</v>
      </c>
      <c r="U12" s="45">
        <v>4</v>
      </c>
      <c r="V12" s="51">
        <v>7</v>
      </c>
      <c r="W12" s="47">
        <f t="shared" si="14"/>
        <v>12</v>
      </c>
      <c r="X12" s="45">
        <v>12</v>
      </c>
      <c r="Y12" s="52">
        <v>0</v>
      </c>
      <c r="Z12" s="50">
        <f t="shared" si="15"/>
        <v>0</v>
      </c>
      <c r="AA12" s="45">
        <v>0</v>
      </c>
      <c r="AB12" s="51">
        <v>0</v>
      </c>
    </row>
    <row r="13" spans="1:28" s="57" customFormat="1" ht="33" customHeight="1" x14ac:dyDescent="0.2">
      <c r="A13" s="80" t="s">
        <v>16</v>
      </c>
      <c r="B13" s="45">
        <f t="shared" si="2"/>
        <v>26</v>
      </c>
      <c r="C13" s="45">
        <f t="shared" si="2"/>
        <v>23</v>
      </c>
      <c r="D13" s="46">
        <f t="shared" si="2"/>
        <v>3</v>
      </c>
      <c r="E13" s="47">
        <f t="shared" si="5"/>
        <v>0</v>
      </c>
      <c r="F13" s="48">
        <f t="shared" si="6"/>
        <v>0</v>
      </c>
      <c r="G13" s="48">
        <f t="shared" si="6"/>
        <v>0</v>
      </c>
      <c r="H13" s="55">
        <f t="shared" si="7"/>
        <v>0</v>
      </c>
      <c r="I13" s="130">
        <v>0</v>
      </c>
      <c r="J13" s="132">
        <v>0</v>
      </c>
      <c r="K13" s="56">
        <f t="shared" si="8"/>
        <v>0</v>
      </c>
      <c r="L13" s="130">
        <v>0</v>
      </c>
      <c r="M13" s="131">
        <v>0</v>
      </c>
      <c r="N13" s="47">
        <f t="shared" si="9"/>
        <v>9</v>
      </c>
      <c r="O13" s="48">
        <f t="shared" si="10"/>
        <v>6</v>
      </c>
      <c r="P13" s="48">
        <f t="shared" si="11"/>
        <v>3</v>
      </c>
      <c r="Q13" s="48">
        <f t="shared" si="12"/>
        <v>0</v>
      </c>
      <c r="R13" s="45">
        <v>0</v>
      </c>
      <c r="S13" s="45">
        <v>0</v>
      </c>
      <c r="T13" s="48">
        <f t="shared" si="13"/>
        <v>9</v>
      </c>
      <c r="U13" s="45">
        <v>6</v>
      </c>
      <c r="V13" s="51">
        <v>3</v>
      </c>
      <c r="W13" s="47">
        <f t="shared" si="14"/>
        <v>16</v>
      </c>
      <c r="X13" s="45">
        <v>16</v>
      </c>
      <c r="Y13" s="52">
        <v>0</v>
      </c>
      <c r="Z13" s="50">
        <f t="shared" si="15"/>
        <v>1</v>
      </c>
      <c r="AA13" s="45">
        <v>1</v>
      </c>
      <c r="AB13" s="51">
        <v>0</v>
      </c>
    </row>
    <row r="14" spans="1:28" s="57" customFormat="1" ht="33" customHeight="1" x14ac:dyDescent="0.2">
      <c r="A14" s="80" t="s">
        <v>17</v>
      </c>
      <c r="B14" s="45">
        <f t="shared" si="2"/>
        <v>5527</v>
      </c>
      <c r="C14" s="45">
        <f t="shared" si="2"/>
        <v>3950</v>
      </c>
      <c r="D14" s="46">
        <f t="shared" si="2"/>
        <v>1577</v>
      </c>
      <c r="E14" s="47">
        <f t="shared" si="5"/>
        <v>707</v>
      </c>
      <c r="F14" s="48">
        <f t="shared" si="6"/>
        <v>151</v>
      </c>
      <c r="G14" s="48">
        <f t="shared" si="6"/>
        <v>556</v>
      </c>
      <c r="H14" s="55">
        <f t="shared" si="7"/>
        <v>138</v>
      </c>
      <c r="I14" s="130">
        <v>55</v>
      </c>
      <c r="J14" s="132">
        <v>83</v>
      </c>
      <c r="K14" s="56">
        <f t="shared" si="8"/>
        <v>569</v>
      </c>
      <c r="L14" s="130">
        <v>96</v>
      </c>
      <c r="M14" s="131">
        <v>473</v>
      </c>
      <c r="N14" s="47">
        <f t="shared" si="9"/>
        <v>4093</v>
      </c>
      <c r="O14" s="48">
        <f t="shared" si="10"/>
        <v>3292</v>
      </c>
      <c r="P14" s="48">
        <f t="shared" si="11"/>
        <v>801</v>
      </c>
      <c r="Q14" s="48">
        <f t="shared" si="12"/>
        <v>55</v>
      </c>
      <c r="R14" s="45">
        <v>3</v>
      </c>
      <c r="S14" s="45">
        <v>52</v>
      </c>
      <c r="T14" s="48">
        <f t="shared" si="13"/>
        <v>4038</v>
      </c>
      <c r="U14" s="45">
        <v>3289</v>
      </c>
      <c r="V14" s="51">
        <v>749</v>
      </c>
      <c r="W14" s="47">
        <f t="shared" si="14"/>
        <v>725</v>
      </c>
      <c r="X14" s="45">
        <v>505</v>
      </c>
      <c r="Y14" s="52">
        <v>220</v>
      </c>
      <c r="Z14" s="50">
        <f t="shared" si="15"/>
        <v>2</v>
      </c>
      <c r="AA14" s="45">
        <v>2</v>
      </c>
      <c r="AB14" s="51">
        <v>0</v>
      </c>
    </row>
    <row r="15" spans="1:28" ht="33" customHeight="1" x14ac:dyDescent="0.2">
      <c r="A15" s="81" t="s">
        <v>18</v>
      </c>
      <c r="B15" s="45">
        <f t="shared" si="2"/>
        <v>5642</v>
      </c>
      <c r="C15" s="58">
        <f t="shared" si="2"/>
        <v>4216</v>
      </c>
      <c r="D15" s="59">
        <f t="shared" si="2"/>
        <v>1426</v>
      </c>
      <c r="E15" s="60">
        <f t="shared" si="5"/>
        <v>465</v>
      </c>
      <c r="F15" s="61">
        <f t="shared" si="6"/>
        <v>105</v>
      </c>
      <c r="G15" s="61">
        <f t="shared" si="6"/>
        <v>360</v>
      </c>
      <c r="H15" s="62">
        <f t="shared" si="7"/>
        <v>51</v>
      </c>
      <c r="I15" s="133">
        <v>5</v>
      </c>
      <c r="J15" s="134">
        <v>46</v>
      </c>
      <c r="K15" s="63">
        <f t="shared" si="8"/>
        <v>414</v>
      </c>
      <c r="L15" s="133">
        <v>100</v>
      </c>
      <c r="M15" s="135">
        <v>314</v>
      </c>
      <c r="N15" s="60">
        <f t="shared" si="9"/>
        <v>4203</v>
      </c>
      <c r="O15" s="61">
        <f t="shared" si="10"/>
        <v>3447</v>
      </c>
      <c r="P15" s="61">
        <f t="shared" si="11"/>
        <v>756</v>
      </c>
      <c r="Q15" s="61">
        <f t="shared" si="12"/>
        <v>32</v>
      </c>
      <c r="R15" s="58">
        <v>11</v>
      </c>
      <c r="S15" s="58">
        <v>21</v>
      </c>
      <c r="T15" s="61">
        <f>SUM(U15:V15)</f>
        <v>4171</v>
      </c>
      <c r="U15" s="58">
        <v>3436</v>
      </c>
      <c r="V15" s="136">
        <v>735</v>
      </c>
      <c r="W15" s="60">
        <f t="shared" si="14"/>
        <v>969</v>
      </c>
      <c r="X15" s="58">
        <v>659</v>
      </c>
      <c r="Y15" s="137">
        <v>310</v>
      </c>
      <c r="Z15" s="64">
        <f t="shared" si="15"/>
        <v>5</v>
      </c>
      <c r="AA15" s="58">
        <v>5</v>
      </c>
      <c r="AB15" s="136">
        <v>0</v>
      </c>
    </row>
    <row r="16" spans="1:28" ht="33" customHeight="1" x14ac:dyDescent="0.2">
      <c r="A16" s="81" t="s">
        <v>19</v>
      </c>
      <c r="B16" s="45">
        <f t="shared" si="2"/>
        <v>11744</v>
      </c>
      <c r="C16" s="58">
        <f t="shared" si="2"/>
        <v>8829</v>
      </c>
      <c r="D16" s="59">
        <f t="shared" si="2"/>
        <v>2915</v>
      </c>
      <c r="E16" s="60">
        <f t="shared" si="5"/>
        <v>821</v>
      </c>
      <c r="F16" s="61">
        <f t="shared" si="6"/>
        <v>182</v>
      </c>
      <c r="G16" s="61">
        <f t="shared" si="6"/>
        <v>639</v>
      </c>
      <c r="H16" s="62">
        <f t="shared" si="7"/>
        <v>175</v>
      </c>
      <c r="I16" s="133">
        <v>54</v>
      </c>
      <c r="J16" s="134">
        <v>121</v>
      </c>
      <c r="K16" s="63">
        <f t="shared" si="8"/>
        <v>646</v>
      </c>
      <c r="L16" s="133">
        <v>128</v>
      </c>
      <c r="M16" s="135">
        <v>518</v>
      </c>
      <c r="N16" s="60">
        <f t="shared" si="9"/>
        <v>10254</v>
      </c>
      <c r="O16" s="61">
        <f t="shared" si="10"/>
        <v>8122</v>
      </c>
      <c r="P16" s="61">
        <f t="shared" si="11"/>
        <v>2132</v>
      </c>
      <c r="Q16" s="61">
        <f t="shared" si="12"/>
        <v>90</v>
      </c>
      <c r="R16" s="58">
        <v>15</v>
      </c>
      <c r="S16" s="58">
        <v>75</v>
      </c>
      <c r="T16" s="61">
        <f t="shared" si="13"/>
        <v>10164</v>
      </c>
      <c r="U16" s="58">
        <v>8107</v>
      </c>
      <c r="V16" s="136">
        <v>2057</v>
      </c>
      <c r="W16" s="60">
        <f t="shared" si="14"/>
        <v>667</v>
      </c>
      <c r="X16" s="58">
        <v>523</v>
      </c>
      <c r="Y16" s="137">
        <v>144</v>
      </c>
      <c r="Z16" s="64">
        <f t="shared" si="15"/>
        <v>2</v>
      </c>
      <c r="AA16" s="58">
        <v>2</v>
      </c>
      <c r="AB16" s="136">
        <v>0</v>
      </c>
    </row>
    <row r="17" spans="1:28" ht="33" customHeight="1" thickBot="1" x14ac:dyDescent="0.25">
      <c r="A17" s="82" t="s">
        <v>20</v>
      </c>
      <c r="B17" s="65">
        <f t="shared" si="2"/>
        <v>10090</v>
      </c>
      <c r="C17" s="66">
        <f t="shared" si="2"/>
        <v>7134</v>
      </c>
      <c r="D17" s="67">
        <f t="shared" si="2"/>
        <v>2956</v>
      </c>
      <c r="E17" s="68">
        <f t="shared" si="5"/>
        <v>428</v>
      </c>
      <c r="F17" s="69">
        <f t="shared" si="6"/>
        <v>71</v>
      </c>
      <c r="G17" s="69">
        <f t="shared" si="6"/>
        <v>357</v>
      </c>
      <c r="H17" s="70">
        <f t="shared" si="7"/>
        <v>11</v>
      </c>
      <c r="I17" s="138">
        <v>0</v>
      </c>
      <c r="J17" s="139">
        <v>11</v>
      </c>
      <c r="K17" s="71">
        <f t="shared" si="8"/>
        <v>417</v>
      </c>
      <c r="L17" s="138">
        <v>71</v>
      </c>
      <c r="M17" s="140">
        <v>346</v>
      </c>
      <c r="N17" s="68">
        <f t="shared" si="9"/>
        <v>6892</v>
      </c>
      <c r="O17" s="69">
        <f t="shared" si="10"/>
        <v>5194</v>
      </c>
      <c r="P17" s="69">
        <f t="shared" si="11"/>
        <v>1698</v>
      </c>
      <c r="Q17" s="69">
        <f t="shared" si="12"/>
        <v>24</v>
      </c>
      <c r="R17" s="66">
        <v>0</v>
      </c>
      <c r="S17" s="66">
        <v>24</v>
      </c>
      <c r="T17" s="69">
        <f t="shared" si="13"/>
        <v>6868</v>
      </c>
      <c r="U17" s="66">
        <v>5194</v>
      </c>
      <c r="V17" s="141">
        <v>1674</v>
      </c>
      <c r="W17" s="68">
        <f t="shared" si="14"/>
        <v>2344</v>
      </c>
      <c r="X17" s="66">
        <v>1453</v>
      </c>
      <c r="Y17" s="142">
        <v>891</v>
      </c>
      <c r="Z17" s="72">
        <f t="shared" si="15"/>
        <v>426</v>
      </c>
      <c r="AA17" s="66">
        <v>416</v>
      </c>
      <c r="AB17" s="141">
        <v>10</v>
      </c>
    </row>
    <row r="18" spans="1:28" ht="21.75" customHeight="1" x14ac:dyDescent="0.2">
      <c r="A18" s="150" t="s">
        <v>71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"/>
  <sheetViews>
    <sheetView view="pageBreakPreview" zoomScale="40" zoomScaleNormal="40" zoomScaleSheetLayoutView="40" workbookViewId="0">
      <selection activeCell="L27" sqref="L27"/>
    </sheetView>
  </sheetViews>
  <sheetFormatPr defaultColWidth="9" defaultRowHeight="13" x14ac:dyDescent="0.2"/>
  <cols>
    <col min="1" max="1" width="4" style="85" customWidth="1"/>
    <col min="2" max="2" width="26.1796875" style="85" customWidth="1"/>
    <col min="3" max="18" width="13.90625" style="85" customWidth="1"/>
    <col min="19" max="19" width="4.6328125" style="85" customWidth="1"/>
    <col min="20" max="16384" width="9" style="85"/>
  </cols>
  <sheetData>
    <row r="1" spans="1:19" ht="25.5" customHeight="1" x14ac:dyDescent="0.2">
      <c r="A1" s="173"/>
      <c r="B1" s="173"/>
      <c r="C1" s="174" t="s">
        <v>28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ht="25.5" customHeight="1" x14ac:dyDescent="0.2">
      <c r="A2" s="173"/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8" customHeight="1" thickBot="1" x14ac:dyDescent="0.25">
      <c r="A3" s="86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31.5" customHeight="1" thickBot="1" x14ac:dyDescent="0.25">
      <c r="B4" s="175" t="s">
        <v>57</v>
      </c>
      <c r="C4" s="177" t="s">
        <v>21</v>
      </c>
      <c r="D4" s="178"/>
      <c r="E4" s="178"/>
      <c r="F4" s="178"/>
      <c r="G4" s="178"/>
      <c r="H4" s="178"/>
      <c r="I4" s="179"/>
      <c r="J4" s="180" t="s">
        <v>22</v>
      </c>
      <c r="K4" s="180"/>
      <c r="L4" s="180"/>
      <c r="M4" s="180"/>
      <c r="N4" s="180"/>
      <c r="O4" s="181" t="s">
        <v>23</v>
      </c>
      <c r="P4" s="182"/>
      <c r="Q4" s="182"/>
      <c r="R4" s="183"/>
      <c r="S4" s="88"/>
    </row>
    <row r="5" spans="1:19" ht="371.25" customHeight="1" thickBot="1" x14ac:dyDescent="0.25">
      <c r="B5" s="176"/>
      <c r="C5" s="89" t="s">
        <v>0</v>
      </c>
      <c r="D5" s="90" t="s">
        <v>58</v>
      </c>
      <c r="E5" s="91" t="s">
        <v>59</v>
      </c>
      <c r="F5" s="91" t="s">
        <v>60</v>
      </c>
      <c r="G5" s="91" t="s">
        <v>61</v>
      </c>
      <c r="H5" s="91" t="s">
        <v>62</v>
      </c>
      <c r="I5" s="92" t="s">
        <v>63</v>
      </c>
      <c r="J5" s="93" t="s">
        <v>0</v>
      </c>
      <c r="K5" s="90" t="s">
        <v>1</v>
      </c>
      <c r="L5" s="91" t="s">
        <v>2</v>
      </c>
      <c r="M5" s="91" t="s">
        <v>3</v>
      </c>
      <c r="N5" s="91" t="s">
        <v>4</v>
      </c>
      <c r="O5" s="94" t="s">
        <v>0</v>
      </c>
      <c r="P5" s="95" t="s">
        <v>24</v>
      </c>
      <c r="Q5" s="96" t="s">
        <v>25</v>
      </c>
      <c r="R5" s="97" t="s">
        <v>26</v>
      </c>
      <c r="S5" s="98"/>
    </row>
    <row r="6" spans="1:19" ht="80.400000000000006" customHeight="1" x14ac:dyDescent="0.2">
      <c r="B6" s="99" t="s">
        <v>64</v>
      </c>
      <c r="C6" s="100">
        <f>SUM(D6:I6)</f>
        <v>65254</v>
      </c>
      <c r="D6" s="101">
        <v>5820</v>
      </c>
      <c r="E6" s="102">
        <v>128</v>
      </c>
      <c r="F6" s="102">
        <v>520</v>
      </c>
      <c r="G6" s="102">
        <v>98</v>
      </c>
      <c r="H6" s="102">
        <v>4186</v>
      </c>
      <c r="I6" s="103">
        <v>54502</v>
      </c>
      <c r="J6" s="100">
        <f>SUM(K6:N6)</f>
        <v>1977</v>
      </c>
      <c r="K6" s="101">
        <v>1833</v>
      </c>
      <c r="L6" s="102">
        <v>5</v>
      </c>
      <c r="M6" s="102">
        <v>135</v>
      </c>
      <c r="N6" s="103">
        <v>4</v>
      </c>
      <c r="O6" s="100">
        <f t="shared" ref="O6:O12" si="0">SUM(P6:R6)</f>
        <v>8</v>
      </c>
      <c r="P6" s="101">
        <v>8</v>
      </c>
      <c r="Q6" s="102">
        <v>0</v>
      </c>
      <c r="R6" s="103">
        <v>0</v>
      </c>
      <c r="S6" s="88"/>
    </row>
    <row r="7" spans="1:19" ht="80.400000000000006" customHeight="1" x14ac:dyDescent="0.2">
      <c r="B7" s="104" t="s">
        <v>65</v>
      </c>
      <c r="C7" s="105">
        <f>SUM(D7:I7)</f>
        <v>59479</v>
      </c>
      <c r="D7" s="106">
        <v>114</v>
      </c>
      <c r="E7" s="107">
        <v>7</v>
      </c>
      <c r="F7" s="107">
        <v>22</v>
      </c>
      <c r="G7" s="107">
        <v>44</v>
      </c>
      <c r="H7" s="107">
        <v>40</v>
      </c>
      <c r="I7" s="108">
        <v>59252</v>
      </c>
      <c r="J7" s="105">
        <f t="shared" ref="J7:J12" si="1">SUM(K7:N7)</f>
        <v>4</v>
      </c>
      <c r="K7" s="109">
        <v>2</v>
      </c>
      <c r="L7" s="110">
        <v>0</v>
      </c>
      <c r="M7" s="110">
        <v>1</v>
      </c>
      <c r="N7" s="111">
        <v>1</v>
      </c>
      <c r="O7" s="105">
        <f t="shared" si="0"/>
        <v>0</v>
      </c>
      <c r="P7" s="106">
        <v>0</v>
      </c>
      <c r="Q7" s="110">
        <v>0</v>
      </c>
      <c r="R7" s="111">
        <v>0</v>
      </c>
      <c r="S7" s="88"/>
    </row>
    <row r="8" spans="1:19" ht="80.400000000000006" customHeight="1" x14ac:dyDescent="0.2">
      <c r="B8" s="112" t="s">
        <v>66</v>
      </c>
      <c r="C8" s="105">
        <f t="shared" ref="C8:C11" si="2">SUM(D8:I8)</f>
        <v>19760</v>
      </c>
      <c r="D8" s="106">
        <v>445</v>
      </c>
      <c r="E8" s="107">
        <v>56</v>
      </c>
      <c r="F8" s="107">
        <v>72</v>
      </c>
      <c r="G8" s="107">
        <v>57</v>
      </c>
      <c r="H8" s="107">
        <v>98</v>
      </c>
      <c r="I8" s="108">
        <v>19032</v>
      </c>
      <c r="J8" s="105">
        <f t="shared" si="1"/>
        <v>18</v>
      </c>
      <c r="K8" s="106">
        <v>12</v>
      </c>
      <c r="L8" s="107">
        <v>0</v>
      </c>
      <c r="M8" s="107">
        <v>6</v>
      </c>
      <c r="N8" s="108">
        <v>0</v>
      </c>
      <c r="O8" s="105">
        <f t="shared" si="0"/>
        <v>20</v>
      </c>
      <c r="P8" s="106">
        <v>14</v>
      </c>
      <c r="Q8" s="107">
        <v>0</v>
      </c>
      <c r="R8" s="108">
        <v>6</v>
      </c>
      <c r="S8" s="88"/>
    </row>
    <row r="9" spans="1:19" ht="80.400000000000006" customHeight="1" x14ac:dyDescent="0.2">
      <c r="B9" s="113" t="s">
        <v>67</v>
      </c>
      <c r="C9" s="105">
        <f t="shared" si="2"/>
        <v>88755</v>
      </c>
      <c r="D9" s="114">
        <v>958</v>
      </c>
      <c r="E9" s="107">
        <v>9</v>
      </c>
      <c r="F9" s="107">
        <v>180</v>
      </c>
      <c r="G9" s="107">
        <v>15</v>
      </c>
      <c r="H9" s="107">
        <v>1070</v>
      </c>
      <c r="I9" s="108">
        <v>86523</v>
      </c>
      <c r="J9" s="105">
        <f t="shared" si="1"/>
        <v>453</v>
      </c>
      <c r="K9" s="114">
        <v>388</v>
      </c>
      <c r="L9" s="107">
        <v>8</v>
      </c>
      <c r="M9" s="107">
        <v>52</v>
      </c>
      <c r="N9" s="115">
        <v>5</v>
      </c>
      <c r="O9" s="105">
        <f t="shared" si="0"/>
        <v>3</v>
      </c>
      <c r="P9" s="106">
        <v>3</v>
      </c>
      <c r="Q9" s="107">
        <v>0</v>
      </c>
      <c r="R9" s="108">
        <v>0</v>
      </c>
      <c r="S9" s="88"/>
    </row>
    <row r="10" spans="1:19" ht="80.400000000000006" customHeight="1" x14ac:dyDescent="0.2">
      <c r="B10" s="113" t="s">
        <v>68</v>
      </c>
      <c r="C10" s="105">
        <f>SUM(D10:I10)</f>
        <v>18253</v>
      </c>
      <c r="D10" s="116">
        <v>346</v>
      </c>
      <c r="E10" s="117">
        <v>16</v>
      </c>
      <c r="F10" s="117">
        <v>194</v>
      </c>
      <c r="G10" s="117">
        <v>15</v>
      </c>
      <c r="H10" s="117">
        <v>389</v>
      </c>
      <c r="I10" s="118">
        <v>17293</v>
      </c>
      <c r="J10" s="105">
        <f t="shared" si="1"/>
        <v>420</v>
      </c>
      <c r="K10" s="116">
        <v>230</v>
      </c>
      <c r="L10" s="117">
        <v>157</v>
      </c>
      <c r="M10" s="117">
        <v>27</v>
      </c>
      <c r="N10" s="119">
        <v>6</v>
      </c>
      <c r="O10" s="105">
        <f t="shared" si="0"/>
        <v>13</v>
      </c>
      <c r="P10" s="120">
        <v>13</v>
      </c>
      <c r="Q10" s="117">
        <v>0</v>
      </c>
      <c r="R10" s="118">
        <v>0</v>
      </c>
      <c r="S10" s="88"/>
    </row>
    <row r="11" spans="1:19" ht="80.400000000000006" customHeight="1" x14ac:dyDescent="0.2">
      <c r="B11" s="113" t="s">
        <v>69</v>
      </c>
      <c r="C11" s="105">
        <f t="shared" si="2"/>
        <v>122530</v>
      </c>
      <c r="D11" s="120">
        <v>1088</v>
      </c>
      <c r="E11" s="117">
        <v>13</v>
      </c>
      <c r="F11" s="117">
        <v>450</v>
      </c>
      <c r="G11" s="117">
        <v>24</v>
      </c>
      <c r="H11" s="117">
        <v>387</v>
      </c>
      <c r="I11" s="118">
        <v>120568</v>
      </c>
      <c r="J11" s="105">
        <f t="shared" si="1"/>
        <v>2653</v>
      </c>
      <c r="K11" s="120">
        <v>1117</v>
      </c>
      <c r="L11" s="117">
        <v>139</v>
      </c>
      <c r="M11" s="117">
        <v>585</v>
      </c>
      <c r="N11" s="118">
        <v>812</v>
      </c>
      <c r="O11" s="105">
        <f>SUM(P11:R11)</f>
        <v>16</v>
      </c>
      <c r="P11" s="120">
        <v>16</v>
      </c>
      <c r="Q11" s="117">
        <v>0</v>
      </c>
      <c r="R11" s="118">
        <v>0</v>
      </c>
      <c r="S11" s="121"/>
    </row>
    <row r="12" spans="1:19" ht="80.400000000000006" customHeight="1" thickBot="1" x14ac:dyDescent="0.25">
      <c r="B12" s="122" t="s">
        <v>70</v>
      </c>
      <c r="C12" s="123">
        <f>SUM(D12:I12)</f>
        <v>42730</v>
      </c>
      <c r="D12" s="124">
        <v>727</v>
      </c>
      <c r="E12" s="125">
        <v>0</v>
      </c>
      <c r="F12" s="125">
        <v>206</v>
      </c>
      <c r="G12" s="125">
        <v>10</v>
      </c>
      <c r="H12" s="125">
        <v>177</v>
      </c>
      <c r="I12" s="126">
        <v>41610</v>
      </c>
      <c r="J12" s="123">
        <f t="shared" si="1"/>
        <v>1719</v>
      </c>
      <c r="K12" s="124">
        <v>1414</v>
      </c>
      <c r="L12" s="125">
        <v>27</v>
      </c>
      <c r="M12" s="125">
        <v>189</v>
      </c>
      <c r="N12" s="126">
        <v>89</v>
      </c>
      <c r="O12" s="123">
        <f t="shared" si="0"/>
        <v>1</v>
      </c>
      <c r="P12" s="124">
        <v>1</v>
      </c>
      <c r="Q12" s="125">
        <v>0</v>
      </c>
      <c r="R12" s="126">
        <v>0</v>
      </c>
      <c r="S12" s="121"/>
    </row>
    <row r="13" spans="1:19" ht="7.5" customHeight="1" x14ac:dyDescent="0.2"/>
    <row r="14" spans="1:19" ht="21" customHeight="1" x14ac:dyDescent="0.2"/>
    <row r="15" spans="1:19" ht="21" customHeight="1" x14ac:dyDescent="0.2"/>
    <row r="16" spans="1:19" ht="21" customHeight="1" x14ac:dyDescent="0.2"/>
    <row r="17" ht="21" customHeight="1" x14ac:dyDescent="0.2"/>
    <row r="18" ht="21" customHeight="1" x14ac:dyDescent="0.2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70866141732283472" right="0.70866141732283472" top="0.74803149606299213" bottom="0.74803149606299213" header="0.31496062992125984" footer="0.31496062992125984"/>
  <pageSetup paperSize="9" scale="49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管制船舶通航状況比較表P51</vt:lpstr>
      <vt:lpstr>管制業務統計P52</vt:lpstr>
      <vt:lpstr>管制業務統計 P53</vt:lpstr>
      <vt:lpstr>管制船舶通航状況比較表P51!Print_Area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2024-01-26T02:44:37Z</dcterms:created>
  <dcterms:modified xsi:type="dcterms:W3CDTF">2026-04-16T07:52:10Z</dcterms:modified>
</cp:coreProperties>
</file>