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0592" yWindow="0" windowWidth="19200" windowHeight="12192" tabRatio="852"/>
  </bookViews>
  <sheets>
    <sheet name="管制船舶通航状況比較表P53" sheetId="7" r:id="rId1"/>
    <sheet name="管制業務統計P54" sheetId="6" r:id="rId2"/>
    <sheet name="管制業務統計 P55" sheetId="9" r:id="rId3"/>
  </sheets>
  <definedNames>
    <definedName name="_xlnm.Print_Area" localSheetId="0">管制船舶通航状況比較表P53!$A$1:$L$46</definedName>
  </definedNames>
  <calcPr calcId="162913"/>
</workbook>
</file>

<file path=xl/calcChain.xml><?xml version="1.0" encoding="utf-8"?>
<calcChain xmlns="http://schemas.openxmlformats.org/spreadsheetml/2006/main">
  <c r="I12" i="9" l="1"/>
  <c r="I11" i="9"/>
  <c r="I10" i="9"/>
  <c r="I9" i="9"/>
  <c r="I8" i="9"/>
  <c r="I7" i="9"/>
  <c r="C7" i="9" l="1"/>
  <c r="J6" i="9"/>
  <c r="C6" i="9"/>
  <c r="K7" i="6" l="1"/>
  <c r="H7" i="6"/>
  <c r="G7" i="6"/>
  <c r="F7" i="6"/>
  <c r="E7" i="6" s="1"/>
  <c r="B7" i="6" s="1"/>
  <c r="I6" i="6" l="1"/>
  <c r="O11" i="6"/>
  <c r="N11" i="6"/>
  <c r="H10" i="6"/>
  <c r="T15" i="6" l="1"/>
  <c r="P7" i="6"/>
  <c r="O7" i="6"/>
  <c r="O8" i="6"/>
  <c r="P8" i="6"/>
  <c r="O9" i="6"/>
  <c r="P9" i="6"/>
  <c r="O10" i="6"/>
  <c r="P10" i="6"/>
  <c r="Z8" i="6" l="1"/>
  <c r="P11" i="6" l="1"/>
  <c r="O12" i="6"/>
  <c r="P12" i="6"/>
  <c r="O13" i="6"/>
  <c r="P13" i="6"/>
  <c r="O14" i="6"/>
  <c r="P14" i="6"/>
  <c r="O15" i="6"/>
  <c r="P15" i="6"/>
  <c r="O16" i="6"/>
  <c r="P16" i="6"/>
  <c r="O17" i="6"/>
  <c r="P17" i="6"/>
  <c r="F10" i="6"/>
  <c r="W7" i="6"/>
  <c r="O6" i="6" l="1"/>
  <c r="O12" i="9"/>
  <c r="J12" i="9"/>
  <c r="O11" i="9"/>
  <c r="J11" i="9"/>
  <c r="O10" i="9"/>
  <c r="J10" i="9"/>
  <c r="O9" i="9"/>
  <c r="J9" i="9"/>
  <c r="O8" i="9"/>
  <c r="J8" i="9"/>
  <c r="O7" i="9"/>
  <c r="J7" i="9"/>
  <c r="O6" i="9"/>
  <c r="Z17" i="6"/>
  <c r="W17" i="6"/>
  <c r="T17" i="6"/>
  <c r="Q17" i="6"/>
  <c r="N17" i="6"/>
  <c r="K17" i="6"/>
  <c r="H17" i="6"/>
  <c r="G17" i="6"/>
  <c r="D17" i="6" s="1"/>
  <c r="F17" i="6"/>
  <c r="C17" i="6" s="1"/>
  <c r="Z16" i="6"/>
  <c r="W16" i="6"/>
  <c r="T16" i="6"/>
  <c r="Q16" i="6"/>
  <c r="N16" i="6"/>
  <c r="K16" i="6"/>
  <c r="H16" i="6"/>
  <c r="G16" i="6"/>
  <c r="D16" i="6" s="1"/>
  <c r="F16" i="6"/>
  <c r="C16" i="6" s="1"/>
  <c r="Z15" i="6"/>
  <c r="W15" i="6"/>
  <c r="Q15" i="6"/>
  <c r="N15" i="6"/>
  <c r="K15" i="6"/>
  <c r="H15" i="6"/>
  <c r="G15" i="6"/>
  <c r="D15" i="6" s="1"/>
  <c r="F15" i="6"/>
  <c r="C15" i="6" s="1"/>
  <c r="Z14" i="6"/>
  <c r="W14" i="6"/>
  <c r="T14" i="6"/>
  <c r="Q14" i="6"/>
  <c r="N14" i="6"/>
  <c r="K14" i="6"/>
  <c r="H14" i="6"/>
  <c r="G14" i="6"/>
  <c r="D14" i="6" s="1"/>
  <c r="F14" i="6"/>
  <c r="Z13" i="6"/>
  <c r="W13" i="6"/>
  <c r="T13" i="6"/>
  <c r="Q13" i="6"/>
  <c r="N13" i="6"/>
  <c r="K13" i="6"/>
  <c r="H13" i="6"/>
  <c r="G13" i="6"/>
  <c r="D13" i="6" s="1"/>
  <c r="F13" i="6"/>
  <c r="C13" i="6" s="1"/>
  <c r="Z12" i="6"/>
  <c r="W12" i="6"/>
  <c r="T12" i="6"/>
  <c r="Q12" i="6"/>
  <c r="N12" i="6"/>
  <c r="K12" i="6"/>
  <c r="H12" i="6"/>
  <c r="G12" i="6"/>
  <c r="D12" i="6" s="1"/>
  <c r="F12" i="6"/>
  <c r="C12" i="6" s="1"/>
  <c r="Z11" i="6"/>
  <c r="W11" i="6"/>
  <c r="T11" i="6"/>
  <c r="Q11" i="6"/>
  <c r="K11" i="6"/>
  <c r="H11" i="6"/>
  <c r="G11" i="6"/>
  <c r="D11" i="6" s="1"/>
  <c r="F11" i="6"/>
  <c r="E11" i="6" s="1"/>
  <c r="B11" i="6" s="1"/>
  <c r="Z10" i="6"/>
  <c r="W10" i="6"/>
  <c r="T10" i="6"/>
  <c r="Q10" i="6"/>
  <c r="N10" i="6"/>
  <c r="K10" i="6"/>
  <c r="G10" i="6"/>
  <c r="D10" i="6" s="1"/>
  <c r="Z9" i="6"/>
  <c r="W9" i="6"/>
  <c r="T9" i="6"/>
  <c r="Q9" i="6"/>
  <c r="N9" i="6"/>
  <c r="K9" i="6"/>
  <c r="H9" i="6"/>
  <c r="G9" i="6"/>
  <c r="D9" i="6" s="1"/>
  <c r="F9" i="6"/>
  <c r="C9" i="6" s="1"/>
  <c r="W8" i="6"/>
  <c r="T8" i="6"/>
  <c r="Q8" i="6"/>
  <c r="N8" i="6"/>
  <c r="K8" i="6"/>
  <c r="H8" i="6"/>
  <c r="G8" i="6"/>
  <c r="D8" i="6" s="1"/>
  <c r="F8" i="6"/>
  <c r="C8" i="6" s="1"/>
  <c r="Z7" i="6"/>
  <c r="T7" i="6"/>
  <c r="Q7" i="6"/>
  <c r="N7" i="6"/>
  <c r="D7" i="6"/>
  <c r="E10" i="6" l="1"/>
  <c r="B10" i="6" s="1"/>
  <c r="E15" i="6"/>
  <c r="B15" i="6" s="1"/>
  <c r="C7" i="6"/>
  <c r="C11" i="6"/>
  <c r="E14" i="6"/>
  <c r="B14" i="6" s="1"/>
  <c r="E9" i="6"/>
  <c r="B9" i="6" s="1"/>
  <c r="E17" i="6"/>
  <c r="B17" i="6" s="1"/>
  <c r="E13" i="6"/>
  <c r="B13" i="6" s="1"/>
  <c r="E8" i="6"/>
  <c r="B8" i="6" s="1"/>
  <c r="C10" i="6"/>
  <c r="E12" i="6"/>
  <c r="B12" i="6" s="1"/>
  <c r="C14" i="6"/>
  <c r="E16" i="6"/>
  <c r="B16" i="6" s="1"/>
  <c r="C12" i="9" l="1"/>
  <c r="C10" i="9" l="1"/>
  <c r="C9" i="9"/>
  <c r="C8" i="9"/>
  <c r="AB6" i="6"/>
  <c r="AA6" i="6"/>
  <c r="Y6" i="6"/>
  <c r="X6" i="6"/>
  <c r="V6" i="6"/>
  <c r="U6" i="6"/>
  <c r="S6" i="6"/>
  <c r="R6" i="6"/>
  <c r="L6" i="6"/>
  <c r="J6" i="6"/>
  <c r="C11" i="9"/>
  <c r="Q6" i="6" l="1"/>
  <c r="T6" i="6"/>
  <c r="W6" i="6"/>
  <c r="Z6" i="6"/>
  <c r="K12" i="7"/>
  <c r="K13" i="7"/>
  <c r="K15" i="7"/>
  <c r="K14" i="7"/>
  <c r="G6" i="6"/>
  <c r="P6" i="6"/>
  <c r="H6" i="6"/>
  <c r="K6" i="6"/>
  <c r="M6" i="6"/>
  <c r="K9" i="7" l="1"/>
  <c r="K8" i="7"/>
  <c r="K7" i="7"/>
  <c r="K10" i="7"/>
  <c r="D6" i="6"/>
  <c r="F6" i="6"/>
  <c r="C6" i="6" s="1"/>
  <c r="K6" i="7"/>
  <c r="N6" i="6"/>
  <c r="K11" i="7"/>
  <c r="E4" i="7" l="1"/>
  <c r="K4" i="7" s="1"/>
  <c r="K5" i="7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<sst xmlns="http://schemas.openxmlformats.org/spreadsheetml/2006/main" count="102" uniqueCount="73">
  <si>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</si>
  <si>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</si>
  <si>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</si>
  <si>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</si>
  <si>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</si>
  <si>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</si>
  <si>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</si>
  <si>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</si>
  <si>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</si>
  <si>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</si>
  <si>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</si>
  <si>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</si>
  <si>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</si>
  <si>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</si>
  <si>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</si>
  <si>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</si>
  <si>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</si>
  <si>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</si>
  <si>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</si>
  <si>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</si>
  <si>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</si>
  <si>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</si>
  <si>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</si>
  <si>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</si>
  <si>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</si>
  <si>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</si>
  <si>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</si>
  <si>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</si>
  <si>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</si>
  <si>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4"/>
  </si>
  <si>
    <t>（単位：隻）</t>
    <rPh sb="1" eb="3">
      <t>タンイ</t>
    </rPh>
    <rPh sb="4" eb="5">
      <t>セキ</t>
    </rPh>
    <phoneticPr fontId="4"/>
  </si>
  <si>
    <t>区分</t>
    <rPh sb="0" eb="2">
      <t>クブン</t>
    </rPh>
    <phoneticPr fontId="4"/>
  </si>
  <si>
    <t>本年</t>
    <rPh sb="0" eb="2">
      <t>ホンネン</t>
    </rPh>
    <phoneticPr fontId="4"/>
  </si>
  <si>
    <t>前年</t>
    <rPh sb="0" eb="2">
      <t>ゼンネンブン</t>
    </rPh>
    <phoneticPr fontId="4"/>
  </si>
  <si>
    <t>対前年比</t>
    <rPh sb="0" eb="1">
      <t>タイ</t>
    </rPh>
    <rPh sb="1" eb="4">
      <t>ゼンネンヒ</t>
    </rPh>
    <phoneticPr fontId="4"/>
  </si>
  <si>
    <t>合計</t>
    <rPh sb="0" eb="2">
      <t>ゴウケイ</t>
    </rPh>
    <phoneticPr fontId="4"/>
  </si>
  <si>
    <t>浦賀水道</t>
    <rPh sb="0" eb="2">
      <t>ウラガ</t>
    </rPh>
    <rPh sb="2" eb="4">
      <t>スイドウ</t>
    </rPh>
    <phoneticPr fontId="4"/>
  </si>
  <si>
    <t>中ノ瀬</t>
    <rPh sb="0" eb="3">
      <t>ナカノセ</t>
    </rPh>
    <phoneticPr fontId="4"/>
  </si>
  <si>
    <t>伊良湖水道</t>
    <rPh sb="0" eb="2">
      <t>イラコ</t>
    </rPh>
    <rPh sb="2" eb="3">
      <t>ミズウミ</t>
    </rPh>
    <rPh sb="3" eb="5">
      <t>スイドウ</t>
    </rPh>
    <phoneticPr fontId="4"/>
  </si>
  <si>
    <t>明石海峡</t>
    <rPh sb="0" eb="2">
      <t>アカシ</t>
    </rPh>
    <rPh sb="2" eb="4">
      <t>カイキョウ</t>
    </rPh>
    <phoneticPr fontId="4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</si>
  <si>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4"/>
  </si>
  <si>
    <t>宇高東</t>
    <rPh sb="0" eb="2">
      <t>ウコウ</t>
    </rPh>
    <rPh sb="2" eb="3">
      <t>ヒガシ</t>
    </rPh>
    <phoneticPr fontId="4"/>
  </si>
  <si>
    <t>宇高西</t>
    <rPh sb="0" eb="2">
      <t>ウコウ</t>
    </rPh>
    <rPh sb="2" eb="3">
      <t>ニシ</t>
    </rPh>
    <phoneticPr fontId="4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</si>
  <si>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4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</si>
  <si>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4"/>
  </si>
  <si>
    <t>水島</t>
    <rPh sb="0" eb="2">
      <t>ミズシマ</t>
    </rPh>
    <phoneticPr fontId="4"/>
  </si>
  <si>
    <t>来島海峡</t>
    <rPh sb="0" eb="2">
      <t>クルシマ</t>
    </rPh>
    <rPh sb="2" eb="4">
      <t>カイキョウ</t>
    </rPh>
    <phoneticPr fontId="4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</si>
  <si>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4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</si>
  <si>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</si>
  <si>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</si>
  <si>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第四部　通 航 統 計</t>
    <rPh sb="0" eb="1">
      <t>ダイ</t>
    </rPh>
    <rPh sb="1" eb="2">
      <t>４</t>
    </rPh>
    <rPh sb="2" eb="3">
      <t>ブ</t>
    </rPh>
    <rPh sb="4" eb="5">
      <t>ツウ</t>
    </rPh>
    <rPh sb="6" eb="7">
      <t>コウ</t>
    </rPh>
    <rPh sb="8" eb="11">
      <t>トウケイ</t>
    </rPh>
    <phoneticPr fontId="4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</si>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</sst>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/>
  </cellStyleXfs>
  <cellXfs count="205">
    <xf numFmtId="0" fontId="0" fillId="0" borderId="0" xfId="0">
      <alignment vertical="center"/>
    </xf>
    <xf numFmtId="0" fontId="7" fillId="0" borderId="2" xfId="5" applyFont="1" applyFill="1" applyBorder="1" applyAlignment="1" applyProtection="1">
      <alignment horizontal="distributed" vertical="center"/>
    </xf>
    <xf numFmtId="176" fontId="8" fillId="0" borderId="11" xfId="2" applyNumberFormat="1" applyFont="1" applyFill="1" applyBorder="1" applyAlignment="1">
      <alignment horizontal="right" vertical="center" shrinkToFit="1"/>
    </xf>
    <xf numFmtId="176" fontId="8" fillId="0" borderId="11" xfId="1" applyNumberFormat="1" applyFont="1" applyFill="1" applyBorder="1" applyAlignment="1">
      <alignment horizontal="right" vertical="center"/>
    </xf>
    <xf numFmtId="0" fontId="1" fillId="0" borderId="0" xfId="2" applyFill="1"/>
    <xf numFmtId="0" fontId="8" fillId="0" borderId="0" xfId="2" applyFont="1" applyFill="1"/>
    <xf numFmtId="0" fontId="8" fillId="0" borderId="0" xfId="2" applyFont="1" applyFill="1" applyAlignment="1">
      <alignment horizontal="right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1" fillId="0" borderId="0" xfId="2" applyFill="1" applyAlignment="1">
      <alignment horizontal="center" vertical="center"/>
    </xf>
    <xf numFmtId="0" fontId="1" fillId="0" borderId="0" xfId="2" applyFill="1" applyAlignment="1">
      <alignment horizontal="right" vertical="center"/>
    </xf>
    <xf numFmtId="0" fontId="6" fillId="0" borderId="0" xfId="5" applyFont="1" applyFill="1"/>
    <xf numFmtId="0" fontId="7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/>
    </xf>
    <xf numFmtId="0" fontId="6" fillId="0" borderId="0" xfId="5" applyFont="1" applyFill="1" applyAlignment="1">
      <alignment vertical="center"/>
    </xf>
    <xf numFmtId="0" fontId="7" fillId="0" borderId="20" xfId="5" applyFont="1" applyFill="1" applyBorder="1" applyAlignment="1" applyProtection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178" fontId="6" fillId="0" borderId="0" xfId="5" applyNumberFormat="1" applyFont="1" applyFill="1" applyAlignment="1">
      <alignment vertical="center"/>
    </xf>
    <xf numFmtId="0" fontId="7" fillId="0" borderId="0" xfId="5" applyFont="1" applyFill="1" applyBorder="1" applyAlignment="1" applyProtection="1">
      <alignment horizontal="distributed" vertical="center"/>
    </xf>
    <xf numFmtId="179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horizontal="distributed" vertical="center" wrapText="1"/>
    </xf>
    <xf numFmtId="0" fontId="7" fillId="0" borderId="9" xfId="5" applyFont="1" applyFill="1" applyBorder="1" applyAlignment="1" applyProtection="1">
      <alignment horizontal="distributed" vertical="center"/>
    </xf>
    <xf numFmtId="179" fontId="7" fillId="0" borderId="9" xfId="1" applyNumberFormat="1" applyFont="1" applyFill="1" applyBorder="1" applyAlignment="1" applyProtection="1">
      <alignment horizontal="right" vertical="center"/>
    </xf>
    <xf numFmtId="0" fontId="7" fillId="0" borderId="0" xfId="5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horizontal="left" vertical="center"/>
    </xf>
    <xf numFmtId="178" fontId="7" fillId="0" borderId="0" xfId="1" applyNumberFormat="1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distributed" vertical="center"/>
    </xf>
    <xf numFmtId="0" fontId="8" fillId="0" borderId="22" xfId="2" applyFont="1" applyFill="1" applyBorder="1" applyAlignment="1">
      <alignment horizontal="distributed" vertical="center"/>
    </xf>
    <xf numFmtId="0" fontId="7" fillId="0" borderId="0" xfId="5" applyFont="1" applyFill="1" applyBorder="1" applyAlignment="1">
      <alignment horizontal="left" vertical="center"/>
    </xf>
    <xf numFmtId="0" fontId="7" fillId="0" borderId="17" xfId="5" applyFont="1" applyFill="1" applyBorder="1" applyAlignment="1" applyProtection="1">
      <alignment vertical="center"/>
    </xf>
    <xf numFmtId="0" fontId="7" fillId="0" borderId="19" xfId="5" applyFont="1" applyFill="1" applyBorder="1" applyAlignment="1" applyProtection="1">
      <alignment vertical="center"/>
    </xf>
    <xf numFmtId="0" fontId="7" fillId="0" borderId="59" xfId="5" applyFont="1" applyFill="1" applyBorder="1" applyAlignment="1" applyProtection="1">
      <alignment vertical="center"/>
    </xf>
    <xf numFmtId="0" fontId="7" fillId="0" borderId="60" xfId="5" applyFont="1" applyFill="1" applyBorder="1" applyAlignment="1" applyProtection="1">
      <alignment vertical="center"/>
    </xf>
    <xf numFmtId="0" fontId="7" fillId="0" borderId="0" xfId="5" applyFont="1" applyFill="1" applyBorder="1" applyAlignment="1">
      <alignment vertical="center"/>
    </xf>
    <xf numFmtId="0" fontId="7" fillId="0" borderId="2" xfId="5" applyFont="1" applyFill="1" applyBorder="1" applyAlignment="1" applyProtection="1">
      <alignment vertical="center"/>
    </xf>
    <xf numFmtId="0" fontId="7" fillId="0" borderId="0" xfId="5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80" fontId="1" fillId="0" borderId="20" xfId="5" applyNumberFormat="1" applyFont="1" applyFill="1" applyBorder="1" applyAlignment="1" applyProtection="1">
      <alignment vertical="center"/>
    </xf>
    <xf numFmtId="0" fontId="7" fillId="0" borderId="18" xfId="5" applyFont="1" applyFill="1" applyBorder="1" applyAlignment="1" applyProtection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Fill="1" applyBorder="1" applyAlignment="1" applyProtection="1">
      <alignment horizontal="center" vertical="center"/>
    </xf>
    <xf numFmtId="0" fontId="7" fillId="0" borderId="21" xfId="5" applyFont="1" applyFill="1" applyBorder="1" applyAlignment="1" applyProtection="1">
      <alignment vertical="center"/>
    </xf>
    <xf numFmtId="0" fontId="7" fillId="0" borderId="61" xfId="5" applyFont="1" applyFill="1" applyBorder="1" applyAlignment="1" applyProtection="1">
      <alignment vertical="center"/>
    </xf>
    <xf numFmtId="0" fontId="7" fillId="0" borderId="62" xfId="5" applyFont="1" applyFill="1" applyBorder="1" applyAlignment="1" applyProtection="1">
      <alignment vertical="center"/>
    </xf>
    <xf numFmtId="176" fontId="7" fillId="0" borderId="61" xfId="1" applyNumberFormat="1" applyFont="1" applyFill="1" applyBorder="1" applyAlignment="1">
      <alignment horizontal="right" vertical="center"/>
    </xf>
    <xf numFmtId="176" fontId="7" fillId="0" borderId="62" xfId="1" applyNumberFormat="1" applyFont="1" applyFill="1" applyBorder="1" applyAlignment="1">
      <alignment horizontal="right" vertical="center"/>
    </xf>
    <xf numFmtId="176" fontId="7" fillId="0" borderId="59" xfId="1" applyNumberFormat="1" applyFont="1" applyFill="1" applyBorder="1" applyAlignment="1">
      <alignment horizontal="right" vertical="center"/>
    </xf>
    <xf numFmtId="176" fontId="7" fillId="0" borderId="6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8" fillId="0" borderId="44" xfId="1" applyNumberFormat="1" applyFont="1" applyFill="1" applyBorder="1" applyAlignment="1">
      <alignment horizontal="right" vertical="center"/>
    </xf>
    <xf numFmtId="176" fontId="8" fillId="0" borderId="68" xfId="1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center" vertical="center" shrinkToFit="1"/>
    </xf>
    <xf numFmtId="176" fontId="8" fillId="0" borderId="12" xfId="2" applyNumberFormat="1" applyFont="1" applyFill="1" applyBorder="1" applyAlignment="1">
      <alignment horizontal="right" vertical="center" shrinkToFit="1"/>
    </xf>
    <xf numFmtId="176" fontId="8" fillId="0" borderId="13" xfId="1" applyNumberFormat="1" applyFont="1" applyFill="1" applyBorder="1" applyAlignment="1">
      <alignment horizontal="right" vertical="center" shrinkToFit="1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8" fillId="0" borderId="64" xfId="1" applyNumberFormat="1" applyFont="1" applyFill="1" applyBorder="1" applyAlignment="1">
      <alignment horizontal="right" vertical="center" shrinkToFit="1"/>
    </xf>
    <xf numFmtId="176" fontId="8" fillId="0" borderId="10" xfId="1" applyNumberFormat="1" applyFont="1" applyFill="1" applyBorder="1" applyAlignment="1">
      <alignment horizontal="right" vertical="center" shrinkToFit="1"/>
    </xf>
    <xf numFmtId="176" fontId="8" fillId="0" borderId="14" xfId="2" applyNumberFormat="1" applyFont="1" applyFill="1" applyBorder="1" applyAlignment="1">
      <alignment horizontal="right" vertical="center" shrinkToFit="1"/>
    </xf>
    <xf numFmtId="176" fontId="8" fillId="0" borderId="15" xfId="2" applyNumberFormat="1" applyFont="1" applyFill="1" applyBorder="1" applyAlignment="1">
      <alignment horizontal="right" vertical="center" shrinkToFit="1"/>
    </xf>
    <xf numFmtId="176" fontId="8" fillId="0" borderId="14" xfId="1" applyNumberFormat="1" applyFont="1" applyFill="1" applyBorder="1" applyAlignment="1">
      <alignment horizontal="right" vertical="center" shrinkToFit="1"/>
    </xf>
    <xf numFmtId="38" fontId="1" fillId="0" borderId="0" xfId="1" applyFill="1" applyAlignment="1">
      <alignment vertical="center" shrinkToFit="1"/>
    </xf>
    <xf numFmtId="0" fontId="8" fillId="0" borderId="10" xfId="2" applyFont="1" applyFill="1" applyBorder="1" applyAlignment="1">
      <alignment horizontal="distributed" vertical="center" shrinkToFit="1"/>
    </xf>
    <xf numFmtId="176" fontId="8" fillId="0" borderId="44" xfId="1" applyNumberFormat="1" applyFont="1" applyFill="1" applyBorder="1" applyAlignment="1">
      <alignment horizontal="right" vertical="center" shrinkToFit="1"/>
    </xf>
    <xf numFmtId="176" fontId="9" fillId="0" borderId="11" xfId="1" applyNumberFormat="1" applyFont="1" applyFill="1" applyBorder="1" applyAlignment="1">
      <alignment horizontal="right" vertical="center" shrinkToFit="1"/>
    </xf>
    <xf numFmtId="0" fontId="1" fillId="0" borderId="0" xfId="2" applyFill="1" applyAlignment="1">
      <alignment shrinkToFit="1"/>
    </xf>
    <xf numFmtId="0" fontId="9" fillId="0" borderId="10" xfId="2" applyFont="1" applyFill="1" applyBorder="1" applyAlignment="1">
      <alignment horizontal="distributed" vertical="center" shrinkToFit="1"/>
    </xf>
    <xf numFmtId="176" fontId="9" fillId="0" borderId="44" xfId="1" applyNumberFormat="1" applyFont="1" applyFill="1" applyBorder="1" applyAlignment="1">
      <alignment horizontal="right" vertical="center" shrinkToFit="1"/>
    </xf>
    <xf numFmtId="0" fontId="10" fillId="0" borderId="0" xfId="2" applyFont="1" applyFill="1" applyAlignment="1">
      <alignment shrinkToFit="1"/>
    </xf>
    <xf numFmtId="0" fontId="5" fillId="0" borderId="0" xfId="5" applyFont="1" applyFill="1" applyAlignment="1" applyProtection="1">
      <alignment horizontal="center" vertical="center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70" xfId="2" applyNumberFormat="1" applyFont="1" applyFill="1" applyBorder="1" applyAlignment="1">
      <alignment horizontal="right" vertical="center" shrinkToFit="1"/>
    </xf>
    <xf numFmtId="176" fontId="8" fillId="0" borderId="71" xfId="2" applyNumberFormat="1" applyFont="1" applyFill="1" applyBorder="1" applyAlignment="1">
      <alignment horizontal="right" vertical="center" shrinkToFit="1"/>
    </xf>
    <xf numFmtId="176" fontId="9" fillId="0" borderId="11" xfId="2" applyNumberFormat="1" applyFont="1" applyFill="1" applyBorder="1" applyAlignment="1">
      <alignment horizontal="right" vertical="center" shrinkToFit="1"/>
    </xf>
    <xf numFmtId="176" fontId="9" fillId="0" borderId="12" xfId="2" applyNumberFormat="1" applyFont="1" applyFill="1" applyBorder="1" applyAlignment="1">
      <alignment horizontal="right" vertical="center" shrinkToFit="1"/>
    </xf>
    <xf numFmtId="176" fontId="9" fillId="0" borderId="13" xfId="1" applyNumberFormat="1" applyFont="1" applyFill="1" applyBorder="1" applyAlignment="1">
      <alignment horizontal="right" vertical="center" shrinkToFit="1"/>
    </xf>
    <xf numFmtId="176" fontId="9" fillId="0" borderId="15" xfId="1" applyNumberFormat="1" applyFont="1" applyFill="1" applyBorder="1" applyAlignment="1">
      <alignment horizontal="right" vertical="center" shrinkToFit="1"/>
    </xf>
    <xf numFmtId="176" fontId="9" fillId="0" borderId="65" xfId="2" applyNumberFormat="1" applyFont="1" applyFill="1" applyBorder="1" applyAlignment="1">
      <alignment horizontal="right" vertical="center" shrinkToFit="1"/>
    </xf>
    <xf numFmtId="176" fontId="9" fillId="0" borderId="15" xfId="2" applyNumberFormat="1" applyFont="1" applyFill="1" applyBorder="1" applyAlignment="1">
      <alignment horizontal="right" vertical="center" shrinkToFit="1"/>
    </xf>
    <xf numFmtId="176" fontId="9" fillId="0" borderId="72" xfId="2" applyNumberFormat="1" applyFont="1" applyFill="1" applyBorder="1" applyAlignment="1">
      <alignment horizontal="right" vertical="center" shrinkToFit="1"/>
    </xf>
    <xf numFmtId="176" fontId="9" fillId="0" borderId="14" xfId="2" applyNumberFormat="1" applyFont="1" applyFill="1" applyBorder="1" applyAlignment="1">
      <alignment horizontal="right" vertical="center" shrinkToFit="1"/>
    </xf>
    <xf numFmtId="176" fontId="9" fillId="0" borderId="10" xfId="1" applyNumberFormat="1" applyFont="1" applyFill="1" applyBorder="1" applyAlignment="1">
      <alignment horizontal="right" vertical="center" shrinkToFit="1"/>
    </xf>
    <xf numFmtId="176" fontId="8" fillId="0" borderId="65" xfId="2" applyNumberFormat="1" applyFont="1" applyFill="1" applyBorder="1" applyAlignment="1">
      <alignment horizontal="right" vertical="center" shrinkToFit="1"/>
    </xf>
    <xf numFmtId="176" fontId="8" fillId="0" borderId="72" xfId="2" applyNumberFormat="1" applyFont="1" applyFill="1" applyBorder="1" applyAlignment="1">
      <alignment horizontal="right" vertical="center" shrinkToFit="1"/>
    </xf>
    <xf numFmtId="176" fontId="9" fillId="0" borderId="66" xfId="2" applyNumberFormat="1" applyFont="1" applyFill="1" applyBorder="1" applyAlignment="1">
      <alignment horizontal="right" vertical="center" shrinkToFit="1"/>
    </xf>
    <xf numFmtId="176" fontId="8" fillId="0" borderId="66" xfId="2" applyNumberFormat="1" applyFont="1" applyFill="1" applyBorder="1" applyAlignment="1">
      <alignment horizontal="right" vertical="center" shrinkToFit="1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12" xfId="2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176" fontId="8" fillId="0" borderId="65" xfId="2" applyNumberFormat="1" applyFont="1" applyFill="1" applyBorder="1" applyAlignment="1">
      <alignment horizontal="right" vertical="center"/>
    </xf>
    <xf numFmtId="176" fontId="8" fillId="0" borderId="66" xfId="2" applyNumberFormat="1" applyFont="1" applyFill="1" applyBorder="1" applyAlignment="1">
      <alignment horizontal="right" vertical="center"/>
    </xf>
    <xf numFmtId="176" fontId="8" fillId="0" borderId="72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176" fontId="8" fillId="0" borderId="15" xfId="2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 shrinkToFit="1"/>
    </xf>
    <xf numFmtId="176" fontId="8" fillId="0" borderId="23" xfId="2" applyNumberFormat="1" applyFont="1" applyFill="1" applyBorder="1" applyAlignment="1">
      <alignment horizontal="right" vertical="center"/>
    </xf>
    <xf numFmtId="176" fontId="8" fillId="0" borderId="24" xfId="2" applyNumberFormat="1" applyFont="1" applyFill="1" applyBorder="1" applyAlignment="1">
      <alignment horizontal="right" vertical="center"/>
    </xf>
    <xf numFmtId="176" fontId="8" fillId="0" borderId="25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67" xfId="2" applyNumberFormat="1" applyFont="1" applyFill="1" applyBorder="1" applyAlignment="1">
      <alignment horizontal="right" vertical="center"/>
    </xf>
    <xf numFmtId="176" fontId="8" fillId="0" borderId="69" xfId="2" applyNumberFormat="1" applyFont="1" applyFill="1" applyBorder="1" applyAlignment="1">
      <alignment horizontal="right" vertical="center"/>
    </xf>
    <xf numFmtId="176" fontId="8" fillId="0" borderId="73" xfId="2" applyNumberFormat="1" applyFont="1" applyFill="1" applyBorder="1" applyAlignment="1">
      <alignment horizontal="right" vertical="center"/>
    </xf>
    <xf numFmtId="176" fontId="8" fillId="0" borderId="27" xfId="2" applyNumberFormat="1" applyFont="1" applyFill="1" applyBorder="1" applyAlignment="1">
      <alignment horizontal="right" vertical="center"/>
    </xf>
    <xf numFmtId="176" fontId="8" fillId="0" borderId="26" xfId="2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19" fillId="0" borderId="1" xfId="4" applyFont="1" applyFill="1" applyBorder="1" applyAlignment="1" applyProtection="1">
      <alignment horizontal="center" vertical="center" textRotation="255" wrapText="1"/>
    </xf>
    <xf numFmtId="0" fontId="19" fillId="0" borderId="2" xfId="0" applyFont="1" applyFill="1" applyBorder="1" applyAlignment="1" applyProtection="1">
      <alignment horizontal="center" vertical="center" textRotation="255" wrapText="1"/>
    </xf>
    <xf numFmtId="0" fontId="19" fillId="0" borderId="3" xfId="0" applyFont="1" applyFill="1" applyBorder="1" applyAlignment="1" applyProtection="1">
      <alignment horizontal="center" vertical="center" textRotation="255" wrapText="1"/>
    </xf>
    <xf numFmtId="0" fontId="19" fillId="0" borderId="4" xfId="0" applyFont="1" applyFill="1" applyBorder="1" applyAlignment="1" applyProtection="1">
      <alignment horizontal="center" vertical="center" textRotation="255" wrapText="1"/>
    </xf>
    <xf numFmtId="0" fontId="19" fillId="0" borderId="5" xfId="0" applyFont="1" applyFill="1" applyBorder="1" applyAlignment="1" applyProtection="1">
      <alignment horizontal="center" vertical="center" textRotation="255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textRotation="255" wrapText="1"/>
    </xf>
    <xf numFmtId="0" fontId="19" fillId="0" borderId="7" xfId="0" applyFont="1" applyFill="1" applyBorder="1" applyAlignment="1" applyProtection="1">
      <alignment horizontal="center" vertical="center" textRotation="255" wrapText="1"/>
    </xf>
    <xf numFmtId="0" fontId="19" fillId="0" borderId="8" xfId="0" applyFont="1" applyFill="1" applyBorder="1" applyAlignment="1" applyProtection="1">
      <alignment horizontal="center" vertical="center" textRotation="255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19" fillId="0" borderId="28" xfId="2" applyFont="1" applyFill="1" applyBorder="1" applyAlignment="1">
      <alignment horizontal="distributed" vertical="center" wrapText="1"/>
    </xf>
    <xf numFmtId="38" fontId="19" fillId="0" borderId="29" xfId="1" applyFont="1" applyFill="1" applyBorder="1" applyAlignment="1">
      <alignment horizontal="right" vertical="center" wrapText="1"/>
    </xf>
    <xf numFmtId="38" fontId="19" fillId="0" borderId="30" xfId="1" applyFont="1" applyFill="1" applyBorder="1" applyAlignment="1">
      <alignment horizontal="right" vertical="center" wrapText="1"/>
    </xf>
    <xf numFmtId="38" fontId="19" fillId="0" borderId="31" xfId="1" applyFont="1" applyFill="1" applyBorder="1" applyAlignment="1">
      <alignment horizontal="right" vertical="center" wrapText="1"/>
    </xf>
    <xf numFmtId="38" fontId="19" fillId="0" borderId="32" xfId="1" applyFont="1" applyFill="1" applyBorder="1" applyAlignment="1">
      <alignment horizontal="right" vertical="center" wrapText="1"/>
    </xf>
    <xf numFmtId="0" fontId="19" fillId="0" borderId="33" xfId="2" applyFont="1" applyFill="1" applyBorder="1" applyAlignment="1">
      <alignment horizontal="distributed" vertical="center" wrapText="1"/>
    </xf>
    <xf numFmtId="38" fontId="19" fillId="0" borderId="34" xfId="1" applyFont="1" applyFill="1" applyBorder="1" applyAlignment="1">
      <alignment horizontal="right" vertical="center" wrapText="1"/>
    </xf>
    <xf numFmtId="38" fontId="19" fillId="0" borderId="35" xfId="1" applyFont="1" applyFill="1" applyBorder="1" applyAlignment="1">
      <alignment horizontal="right" vertical="center" wrapText="1"/>
    </xf>
    <xf numFmtId="38" fontId="19" fillId="0" borderId="11" xfId="1" applyFont="1" applyFill="1" applyBorder="1" applyAlignment="1">
      <alignment horizontal="right" vertical="center" wrapText="1"/>
    </xf>
    <xf numFmtId="38" fontId="19" fillId="0" borderId="14" xfId="1" applyFont="1" applyFill="1" applyBorder="1" applyAlignment="1">
      <alignment horizontal="right" vertical="center" wrapText="1"/>
    </xf>
    <xf numFmtId="38" fontId="19" fillId="0" borderId="36" xfId="1" applyFont="1" applyFill="1" applyBorder="1" applyAlignment="1">
      <alignment horizontal="right" vertical="center" wrapText="1"/>
    </xf>
    <xf numFmtId="38" fontId="19" fillId="0" borderId="37" xfId="1" applyFont="1" applyFill="1" applyBorder="1" applyAlignment="1">
      <alignment horizontal="right" vertical="center" wrapText="1"/>
    </xf>
    <xf numFmtId="38" fontId="19" fillId="0" borderId="38" xfId="1" applyFont="1" applyFill="1" applyBorder="1" applyAlignment="1">
      <alignment horizontal="right" vertical="center" wrapText="1"/>
    </xf>
    <xf numFmtId="0" fontId="19" fillId="0" borderId="39" xfId="2" applyFont="1" applyFill="1" applyBorder="1" applyAlignment="1">
      <alignment horizontal="distributed" vertical="center" wrapText="1"/>
    </xf>
    <xf numFmtId="0" fontId="19" fillId="0" borderId="40" xfId="2" applyFont="1" applyFill="1" applyBorder="1" applyAlignment="1">
      <alignment horizontal="distributed" vertical="center" wrapText="1"/>
    </xf>
    <xf numFmtId="38" fontId="19" fillId="0" borderId="13" xfId="1" applyFont="1" applyFill="1" applyBorder="1" applyAlignment="1">
      <alignment horizontal="right" vertical="center" wrapText="1"/>
    </xf>
    <xf numFmtId="38" fontId="19" fillId="0" borderId="15" xfId="1" applyFont="1" applyFill="1" applyBorder="1" applyAlignment="1">
      <alignment horizontal="right" vertical="center" wrapText="1"/>
    </xf>
    <xf numFmtId="38" fontId="19" fillId="0" borderId="13" xfId="1" applyFont="1" applyFill="1" applyBorder="1" applyAlignment="1">
      <alignment horizontal="right" vertical="center"/>
    </xf>
    <xf numFmtId="38" fontId="19" fillId="0" borderId="11" xfId="1" applyFont="1" applyFill="1" applyBorder="1" applyAlignment="1">
      <alignment horizontal="right" vertical="center"/>
    </xf>
    <xf numFmtId="38" fontId="19" fillId="0" borderId="14" xfId="1" applyFont="1" applyFill="1" applyBorder="1" applyAlignment="1">
      <alignment horizontal="right" vertical="center"/>
    </xf>
    <xf numFmtId="38" fontId="19" fillId="0" borderId="15" xfId="1" applyFont="1" applyFill="1" applyBorder="1" applyAlignment="1">
      <alignment horizontal="right" vertical="center"/>
    </xf>
    <xf numFmtId="38" fontId="19" fillId="0" borderId="35" xfId="1" applyFont="1" applyFill="1" applyBorder="1" applyAlignment="1">
      <alignment horizontal="right" vertical="center"/>
    </xf>
    <xf numFmtId="0" fontId="21" fillId="0" borderId="0" xfId="3" applyFont="1" applyFill="1" applyAlignment="1" applyProtection="1">
      <alignment horizontal="left" vertical="center"/>
    </xf>
    <xf numFmtId="0" fontId="19" fillId="0" borderId="41" xfId="2" applyFont="1" applyFill="1" applyBorder="1" applyAlignment="1">
      <alignment horizontal="distributed" vertical="center" wrapText="1"/>
    </xf>
    <xf numFmtId="38" fontId="19" fillId="0" borderId="42" xfId="1" applyFont="1" applyFill="1" applyBorder="1" applyAlignment="1">
      <alignment horizontal="right" vertical="center" wrapText="1"/>
    </xf>
    <xf numFmtId="38" fontId="19" fillId="0" borderId="43" xfId="1" applyFont="1" applyFill="1" applyBorder="1" applyAlignment="1">
      <alignment horizontal="right" vertical="center"/>
    </xf>
    <xf numFmtId="38" fontId="19" fillId="0" borderId="23" xfId="1" applyFont="1" applyFill="1" applyBorder="1" applyAlignment="1">
      <alignment horizontal="right" vertical="center"/>
    </xf>
    <xf numFmtId="38" fontId="19" fillId="0" borderId="27" xfId="1" applyFont="1" applyFill="1" applyBorder="1" applyAlignment="1">
      <alignment horizontal="right" vertical="center"/>
    </xf>
    <xf numFmtId="176" fontId="8" fillId="0" borderId="74" xfId="2" applyNumberFormat="1" applyFont="1" applyFill="1" applyBorder="1" applyAlignment="1">
      <alignment horizontal="right" vertical="center" shrinkToFit="1"/>
    </xf>
    <xf numFmtId="0" fontId="5" fillId="0" borderId="0" xfId="5" applyFont="1" applyFill="1" applyAlignment="1" applyProtection="1">
      <alignment horizontal="center" vertical="center"/>
    </xf>
    <xf numFmtId="0" fontId="7" fillId="0" borderId="9" xfId="5" applyFont="1" applyFill="1" applyBorder="1" applyAlignment="1" applyProtection="1">
      <alignment horizontal="left" vertical="center"/>
    </xf>
    <xf numFmtId="0" fontId="14" fillId="0" borderId="0" xfId="2" applyFont="1" applyFill="1" applyBorder="1" applyAlignment="1">
      <alignment horizontal="center" vertical="center"/>
    </xf>
    <xf numFmtId="0" fontId="15" fillId="0" borderId="49" xfId="2" applyFont="1" applyFill="1" applyBorder="1" applyAlignment="1">
      <alignment vertical="top" wrapText="1"/>
    </xf>
    <xf numFmtId="0" fontId="15" fillId="0" borderId="50" xfId="2" applyFont="1" applyFill="1" applyBorder="1" applyAlignment="1">
      <alignment vertical="top" wrapText="1"/>
    </xf>
    <xf numFmtId="0" fontId="15" fillId="0" borderId="51" xfId="2" applyFont="1" applyFill="1" applyBorder="1" applyAlignment="1">
      <alignment vertical="top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63" xfId="2" applyNumberFormat="1" applyFont="1" applyFill="1" applyBorder="1" applyAlignment="1">
      <alignment horizontal="center" vertical="center"/>
    </xf>
    <xf numFmtId="0" fontId="8" fillId="0" borderId="52" xfId="2" applyNumberFormat="1" applyFont="1" applyFill="1" applyBorder="1" applyAlignment="1">
      <alignment horizontal="center" vertical="center"/>
    </xf>
    <xf numFmtId="0" fontId="8" fillId="0" borderId="53" xfId="2" applyNumberFormat="1" applyFont="1" applyFill="1" applyBorder="1" applyAlignment="1">
      <alignment horizontal="center" vertical="center"/>
    </xf>
    <xf numFmtId="0" fontId="8" fillId="0" borderId="54" xfId="2" applyNumberFormat="1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2" fillId="0" borderId="45" xfId="2" applyFont="1" applyFill="1" applyBorder="1" applyAlignment="1">
      <alignment horizontal="distributed" vertical="center" indent="5"/>
    </xf>
    <xf numFmtId="0" fontId="12" fillId="0" borderId="46" xfId="2" applyFont="1" applyFill="1" applyBorder="1" applyAlignment="1">
      <alignment horizontal="distributed" vertical="center" indent="5"/>
    </xf>
    <xf numFmtId="0" fontId="12" fillId="0" borderId="47" xfId="2" applyFont="1" applyFill="1" applyBorder="1" applyAlignment="1">
      <alignment horizontal="distributed" vertical="center" indent="5"/>
    </xf>
    <xf numFmtId="0" fontId="12" fillId="0" borderId="2" xfId="2" applyFont="1" applyFill="1" applyBorder="1" applyAlignment="1">
      <alignment horizontal="center" vertical="center" wrapText="1"/>
    </xf>
    <xf numFmtId="0" fontId="12" fillId="0" borderId="53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55" xfId="2" applyFont="1" applyFill="1" applyBorder="1" applyAlignment="1">
      <alignment horizontal="center" vertical="center" wrapText="1"/>
    </xf>
    <xf numFmtId="0" fontId="8" fillId="0" borderId="53" xfId="2" applyFont="1" applyFill="1" applyBorder="1" applyAlignment="1">
      <alignment horizontal="center" vertical="center" wrapText="1"/>
    </xf>
    <xf numFmtId="0" fontId="8" fillId="0" borderId="56" xfId="2" applyFont="1" applyFill="1" applyBorder="1" applyAlignment="1">
      <alignment horizontal="center" vertical="center" wrapText="1"/>
    </xf>
    <xf numFmtId="0" fontId="13" fillId="0" borderId="44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1" fillId="0" borderId="44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 wrapText="1"/>
    </xf>
    <xf numFmtId="0" fontId="13" fillId="0" borderId="40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57" xfId="0" applyFont="1" applyFill="1" applyBorder="1" applyAlignment="1">
      <alignment horizontal="left" vertical="center" wrapText="1"/>
    </xf>
    <xf numFmtId="0" fontId="19" fillId="0" borderId="58" xfId="0" applyFont="1" applyFill="1" applyBorder="1" applyAlignment="1">
      <alignment horizontal="left" vertical="center"/>
    </xf>
    <xf numFmtId="0" fontId="19" fillId="0" borderId="19" xfId="0" applyFont="1" applyFill="1" applyBorder="1" applyAlignment="1" applyProtection="1">
      <alignment horizontal="distributed" vertical="center" indent="5"/>
    </xf>
    <xf numFmtId="0" fontId="19" fillId="0" borderId="20" xfId="0" applyFont="1" applyFill="1" applyBorder="1" applyAlignment="1" applyProtection="1">
      <alignment horizontal="distributed" vertical="center" indent="5"/>
    </xf>
    <xf numFmtId="0" fontId="19" fillId="0" borderId="21" xfId="0" applyFont="1" applyFill="1" applyBorder="1" applyAlignment="1" applyProtection="1">
      <alignment horizontal="distributed" vertical="center" indent="5"/>
    </xf>
    <xf numFmtId="0" fontId="19" fillId="0" borderId="20" xfId="0" applyFont="1" applyFill="1" applyBorder="1" applyAlignment="1" applyProtection="1">
      <alignment horizontal="distributed" vertical="center" indent="6"/>
    </xf>
    <xf numFmtId="0" fontId="19" fillId="0" borderId="19" xfId="0" applyFont="1" applyFill="1" applyBorder="1" applyAlignment="1">
      <alignment horizontal="distributed" vertical="center" indent="3"/>
    </xf>
    <xf numFmtId="0" fontId="19" fillId="0" borderId="20" xfId="0" applyFont="1" applyFill="1" applyBorder="1" applyAlignment="1">
      <alignment horizontal="distributed" vertical="center" indent="3"/>
    </xf>
    <xf numFmtId="0" fontId="19" fillId="0" borderId="21" xfId="0" applyFont="1" applyFill="1" applyBorder="1" applyAlignment="1">
      <alignment horizontal="distributed" vertical="center" indent="3"/>
    </xf>
  </cellXfs>
  <cellStyles count="6">
    <cellStyle name="桁区切り" xfId="1" builtinId="6"/>
    <cellStyle name="標準" xfId="0" builtinId="0"/>
    <cellStyle name="標準_【H22入力用】p53航路統計" xfId="2"/>
    <cellStyle name="標準_ＡＩＳ情報提供実施状況（様式３） (2)_H18 AIS報告1-12(本部提出用)_H18 AIS報告1-12(本部提出用)" xfId="3"/>
    <cellStyle name="標準_情報提供集計平成18年" xfId="4"/>
    <cellStyle name="標準_第４部" xfId="5"/>
  </cellStyles>
  <dxfs count="0"/>
  <tableStyles count="0" defaultTableStyle="TableStyleMedium2" defaultPivotStyle="PivotStyleLight16"/>
  <colors>
    <mruColors>
      <color rgb="FFC6E0B4"/>
      <color rgb="FF8EA9DB"/>
      <color rgb="FFFFD966"/>
      <color rgb="FFB4C6E7"/>
      <color rgb="FFFFE699"/>
      <color rgb="FFDBDBDB"/>
      <color rgb="FFEDEDED"/>
      <color rgb="FFFFF2CC"/>
      <color rgb="FFD9E1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zoomScaleNormal="100" workbookViewId="0">
      <selection sqref="A1:K1"/>
    </sheetView>
  </sheetViews>
  <sheetFormatPr defaultColWidth="8" defaultRowHeight="12" x14ac:dyDescent="0.15"/>
  <cols>
    <col min="1" max="1" width="3.88671875" style="15" customWidth="1"/>
    <col min="2" max="2" width="15" style="15" customWidth="1"/>
    <col min="3" max="4" width="3.88671875" style="15" customWidth="1"/>
    <col min="5" max="5" width="15" style="15" customWidth="1"/>
    <col min="6" max="7" width="3.88671875" style="15" customWidth="1"/>
    <col min="8" max="8" width="15" style="15" customWidth="1"/>
    <col min="9" max="10" width="3.88671875" style="15" customWidth="1"/>
    <col min="11" max="11" width="15" style="15" customWidth="1"/>
    <col min="12" max="12" width="3.88671875" style="15" customWidth="1"/>
    <col min="13" max="16384" width="8" style="15"/>
  </cols>
  <sheetData>
    <row r="1" spans="1:18" ht="48.75" customHeight="1" x14ac:dyDescent="0.15">
      <c r="A1" s="159" t="s">
        <v>50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78"/>
      <c r="M1" s="40"/>
      <c r="N1" s="40"/>
      <c r="O1" s="40"/>
      <c r="P1" s="40"/>
      <c r="Q1" s="40"/>
      <c r="R1" s="40"/>
    </row>
    <row r="2" spans="1:18" s="18" customFormat="1" ht="28.5" customHeight="1" thickBot="1" x14ac:dyDescent="0.25">
      <c r="A2" s="160" t="s">
        <v>29</v>
      </c>
      <c r="B2" s="160"/>
      <c r="C2" s="160"/>
      <c r="D2" s="160"/>
      <c r="E2" s="160"/>
      <c r="F2" s="39"/>
      <c r="G2" s="39"/>
      <c r="H2" s="16"/>
      <c r="I2" s="16"/>
      <c r="J2" s="16"/>
      <c r="K2" s="17" t="s">
        <v>30</v>
      </c>
    </row>
    <row r="3" spans="1:18" s="18" customFormat="1" ht="24" customHeight="1" thickBot="1" x14ac:dyDescent="0.25">
      <c r="A3" s="34"/>
      <c r="B3" s="19" t="s">
        <v>31</v>
      </c>
      <c r="C3" s="49"/>
      <c r="D3" s="33"/>
      <c r="E3" s="1" t="s">
        <v>32</v>
      </c>
      <c r="F3" s="44"/>
      <c r="G3" s="33"/>
      <c r="H3" s="1" t="s">
        <v>33</v>
      </c>
      <c r="I3" s="44"/>
      <c r="J3" s="38"/>
      <c r="K3" s="1" t="s">
        <v>34</v>
      </c>
      <c r="L3" s="44"/>
    </row>
    <row r="4" spans="1:18" s="18" customFormat="1" ht="24" customHeight="1" thickBot="1" x14ac:dyDescent="0.25">
      <c r="A4" s="34"/>
      <c r="B4" s="19" t="s">
        <v>35</v>
      </c>
      <c r="C4" s="49"/>
      <c r="D4" s="34"/>
      <c r="E4" s="45">
        <f>SUM(E5:E15)</f>
        <v>114454</v>
      </c>
      <c r="F4" s="46"/>
      <c r="G4" s="47"/>
      <c r="H4" s="45">
        <v>111319</v>
      </c>
      <c r="I4" s="48"/>
      <c r="J4" s="43"/>
      <c r="K4" s="20">
        <f t="shared" ref="K4:K15" si="0">E4/H4</f>
        <v>1.0281623083211311</v>
      </c>
      <c r="L4" s="49"/>
      <c r="O4" s="21"/>
    </row>
    <row r="5" spans="1:18" s="18" customFormat="1" ht="23.1" customHeight="1" x14ac:dyDescent="0.2">
      <c r="A5" s="33"/>
      <c r="B5" s="1" t="s">
        <v>36</v>
      </c>
      <c r="C5" s="44"/>
      <c r="D5" s="35"/>
      <c r="E5" s="41">
        <v>26960</v>
      </c>
      <c r="F5" s="52"/>
      <c r="G5" s="54"/>
      <c r="H5" s="41">
        <v>27035</v>
      </c>
      <c r="I5" s="52"/>
      <c r="J5" s="41"/>
      <c r="K5" s="23">
        <f t="shared" si="0"/>
        <v>0.99722581838357682</v>
      </c>
      <c r="L5" s="50"/>
      <c r="O5" s="21"/>
    </row>
    <row r="6" spans="1:18" s="18" customFormat="1" ht="23.1" customHeight="1" x14ac:dyDescent="0.2">
      <c r="A6" s="35"/>
      <c r="B6" s="22" t="s">
        <v>37</v>
      </c>
      <c r="C6" s="50"/>
      <c r="D6" s="35"/>
      <c r="E6" s="41">
        <v>9513</v>
      </c>
      <c r="F6" s="52"/>
      <c r="G6" s="54"/>
      <c r="H6" s="41">
        <v>9264</v>
      </c>
      <c r="I6" s="52"/>
      <c r="J6" s="41"/>
      <c r="K6" s="23">
        <f t="shared" si="0"/>
        <v>1.026878238341969</v>
      </c>
      <c r="L6" s="50"/>
      <c r="O6" s="21"/>
    </row>
    <row r="7" spans="1:18" s="18" customFormat="1" ht="23.1" customHeight="1" x14ac:dyDescent="0.2">
      <c r="A7" s="35"/>
      <c r="B7" s="22" t="s">
        <v>38</v>
      </c>
      <c r="C7" s="50"/>
      <c r="D7" s="35"/>
      <c r="E7" s="41">
        <v>20660</v>
      </c>
      <c r="F7" s="52"/>
      <c r="G7" s="54"/>
      <c r="H7" s="41">
        <v>19515</v>
      </c>
      <c r="I7" s="52"/>
      <c r="J7" s="41"/>
      <c r="K7" s="23">
        <f t="shared" si="0"/>
        <v>1.0586728157827312</v>
      </c>
      <c r="L7" s="50"/>
      <c r="O7" s="21"/>
    </row>
    <row r="8" spans="1:18" s="18" customFormat="1" ht="23.1" customHeight="1" x14ac:dyDescent="0.2">
      <c r="A8" s="35"/>
      <c r="B8" s="22" t="s">
        <v>39</v>
      </c>
      <c r="C8" s="50"/>
      <c r="D8" s="35"/>
      <c r="E8" s="41">
        <v>12068</v>
      </c>
      <c r="F8" s="52"/>
      <c r="G8" s="54"/>
      <c r="H8" s="41">
        <v>11947</v>
      </c>
      <c r="I8" s="52"/>
      <c r="J8" s="41"/>
      <c r="K8" s="23">
        <f t="shared" si="0"/>
        <v>1.010128065623169</v>
      </c>
      <c r="L8" s="50"/>
      <c r="O8" s="21"/>
    </row>
    <row r="9" spans="1:18" s="18" customFormat="1" ht="23.1" customHeight="1" x14ac:dyDescent="0.2">
      <c r="A9" s="35"/>
      <c r="B9" s="22" t="s">
        <v>40</v>
      </c>
      <c r="C9" s="50"/>
      <c r="D9" s="35"/>
      <c r="E9" s="41">
        <v>11580</v>
      </c>
      <c r="F9" s="52"/>
      <c r="G9" s="54"/>
      <c r="H9" s="41">
        <v>10996</v>
      </c>
      <c r="I9" s="52"/>
      <c r="J9" s="41"/>
      <c r="K9" s="23">
        <f t="shared" si="0"/>
        <v>1.0531102218988724</v>
      </c>
      <c r="L9" s="50"/>
      <c r="O9" s="21"/>
    </row>
    <row r="10" spans="1:18" s="18" customFormat="1" ht="23.1" customHeight="1" x14ac:dyDescent="0.2">
      <c r="A10" s="35"/>
      <c r="B10" s="24" t="s">
        <v>41</v>
      </c>
      <c r="C10" s="50"/>
      <c r="D10" s="35"/>
      <c r="E10" s="41">
        <v>17</v>
      </c>
      <c r="F10" s="52"/>
      <c r="G10" s="54"/>
      <c r="H10" s="41">
        <v>21</v>
      </c>
      <c r="I10" s="52"/>
      <c r="J10" s="41"/>
      <c r="K10" s="23">
        <f t="shared" si="0"/>
        <v>0.80952380952380953</v>
      </c>
      <c r="L10" s="50"/>
      <c r="O10" s="21"/>
    </row>
    <row r="11" spans="1:18" s="18" customFormat="1" ht="23.1" customHeight="1" x14ac:dyDescent="0.2">
      <c r="A11" s="35"/>
      <c r="B11" s="22" t="s">
        <v>42</v>
      </c>
      <c r="C11" s="50"/>
      <c r="D11" s="35"/>
      <c r="E11" s="41">
        <v>32</v>
      </c>
      <c r="F11" s="52"/>
      <c r="G11" s="54"/>
      <c r="H11" s="41">
        <v>36</v>
      </c>
      <c r="I11" s="52"/>
      <c r="J11" s="41"/>
      <c r="K11" s="23">
        <f t="shared" si="0"/>
        <v>0.88888888888888884</v>
      </c>
      <c r="L11" s="50"/>
      <c r="O11" s="21"/>
    </row>
    <row r="12" spans="1:18" s="18" customFormat="1" ht="23.1" customHeight="1" x14ac:dyDescent="0.2">
      <c r="A12" s="35"/>
      <c r="B12" s="22" t="s">
        <v>43</v>
      </c>
      <c r="C12" s="50"/>
      <c r="D12" s="35"/>
      <c r="E12" s="41">
        <v>5711</v>
      </c>
      <c r="F12" s="52"/>
      <c r="G12" s="54"/>
      <c r="H12" s="41">
        <v>5559</v>
      </c>
      <c r="I12" s="52"/>
      <c r="J12" s="41"/>
      <c r="K12" s="23">
        <f t="shared" si="0"/>
        <v>1.0273430473106673</v>
      </c>
      <c r="L12" s="50"/>
      <c r="O12" s="21"/>
    </row>
    <row r="13" spans="1:18" s="18" customFormat="1" ht="23.1" customHeight="1" x14ac:dyDescent="0.2">
      <c r="A13" s="35"/>
      <c r="B13" s="22" t="s">
        <v>44</v>
      </c>
      <c r="C13" s="50"/>
      <c r="D13" s="35"/>
      <c r="E13" s="41">
        <v>5726</v>
      </c>
      <c r="F13" s="52"/>
      <c r="G13" s="54"/>
      <c r="H13" s="41">
        <v>5407</v>
      </c>
      <c r="I13" s="52"/>
      <c r="J13" s="41"/>
      <c r="K13" s="23">
        <f t="shared" si="0"/>
        <v>1.0589975957092657</v>
      </c>
      <c r="L13" s="50"/>
      <c r="O13" s="21"/>
    </row>
    <row r="14" spans="1:18" s="18" customFormat="1" ht="23.1" customHeight="1" x14ac:dyDescent="0.2">
      <c r="A14" s="35"/>
      <c r="B14" s="22" t="s">
        <v>45</v>
      </c>
      <c r="C14" s="50"/>
      <c r="D14" s="35"/>
      <c r="E14" s="41">
        <v>12222</v>
      </c>
      <c r="F14" s="52"/>
      <c r="G14" s="54"/>
      <c r="H14" s="41">
        <v>12204</v>
      </c>
      <c r="I14" s="52"/>
      <c r="J14" s="41"/>
      <c r="K14" s="23">
        <f t="shared" si="0"/>
        <v>1.0014749262536873</v>
      </c>
      <c r="L14" s="50"/>
      <c r="O14" s="21"/>
    </row>
    <row r="15" spans="1:18" s="18" customFormat="1" ht="23.1" customHeight="1" thickBot="1" x14ac:dyDescent="0.25">
      <c r="A15" s="36"/>
      <c r="B15" s="25" t="s">
        <v>46</v>
      </c>
      <c r="C15" s="51"/>
      <c r="D15" s="36"/>
      <c r="E15" s="42">
        <v>9965</v>
      </c>
      <c r="F15" s="53"/>
      <c r="G15" s="55"/>
      <c r="H15" s="42">
        <v>9335</v>
      </c>
      <c r="I15" s="53"/>
      <c r="J15" s="42"/>
      <c r="K15" s="26">
        <f t="shared" si="0"/>
        <v>1.0674879485806106</v>
      </c>
      <c r="L15" s="51"/>
      <c r="O15" s="21"/>
    </row>
    <row r="16" spans="1:18" s="18" customFormat="1" ht="28.5" customHeight="1" x14ac:dyDescent="0.2">
      <c r="A16" s="37"/>
      <c r="B16" s="27"/>
      <c r="C16" s="37"/>
      <c r="D16" s="37"/>
      <c r="E16" s="56"/>
      <c r="F16" s="57"/>
      <c r="G16" s="57"/>
      <c r="H16" s="28" t="s">
        <v>47</v>
      </c>
      <c r="I16" s="37"/>
      <c r="J16" s="37"/>
      <c r="K16" s="29"/>
      <c r="L16" s="37"/>
    </row>
    <row r="18" spans="5:7" ht="13.2" x14ac:dyDescent="0.15">
      <c r="E18" s="32"/>
      <c r="F18" s="32"/>
      <c r="G18" s="32"/>
    </row>
  </sheetData>
  <mergeCells count="2">
    <mergeCell ref="A1:K1"/>
    <mergeCell ref="A2:E2"/>
  </mergeCells>
  <phoneticPr fontId="4"/>
  <printOptions horizontalCentered="1"/>
  <pageMargins left="0.86614173228346458" right="0.6692913385826772" top="0.74803149606299213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8"/>
  <sheetViews>
    <sheetView showGridLines="0" view="pageBreakPreview" zoomScale="90" zoomScaleNormal="85" zoomScaleSheetLayoutView="90" workbookViewId="0">
      <pane xSplit="4" ySplit="5" topLeftCell="E6" activePane="bottomRight" state="frozen"/>
      <selection sqref="A1:L1"/>
      <selection pane="topRight" sqref="A1:L1"/>
      <selection pane="bottomLeft" sqref="A1:L1"/>
      <selection pane="bottomRight" activeCell="W12" sqref="W12"/>
    </sheetView>
  </sheetViews>
  <sheetFormatPr defaultColWidth="9" defaultRowHeight="13.2" x14ac:dyDescent="0.2"/>
  <cols>
    <col min="1" max="1" width="15.6640625" style="4" customWidth="1"/>
    <col min="2" max="28" width="7.21875" style="14" customWidth="1"/>
    <col min="29" max="16384" width="9" style="4"/>
  </cols>
  <sheetData>
    <row r="1" spans="1:28" ht="28.5" customHeight="1" x14ac:dyDescent="0.2">
      <c r="A1" s="161" t="s">
        <v>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</row>
    <row r="2" spans="1:28" ht="13.8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65" t="s">
        <v>7</v>
      </c>
      <c r="AB2" s="165"/>
    </row>
    <row r="3" spans="1:28" ht="35.1" customHeight="1" x14ac:dyDescent="0.2">
      <c r="A3" s="162" t="s">
        <v>48</v>
      </c>
      <c r="B3" s="167" t="s">
        <v>51</v>
      </c>
      <c r="C3" s="168"/>
      <c r="D3" s="169"/>
      <c r="E3" s="173" t="s">
        <v>52</v>
      </c>
      <c r="F3" s="173"/>
      <c r="G3" s="173"/>
      <c r="H3" s="173"/>
      <c r="I3" s="173"/>
      <c r="J3" s="173"/>
      <c r="K3" s="173"/>
      <c r="L3" s="173"/>
      <c r="M3" s="173"/>
      <c r="N3" s="174" t="s">
        <v>8</v>
      </c>
      <c r="O3" s="175"/>
      <c r="P3" s="175"/>
      <c r="Q3" s="175"/>
      <c r="R3" s="175"/>
      <c r="S3" s="175"/>
      <c r="T3" s="175"/>
      <c r="U3" s="175"/>
      <c r="V3" s="176"/>
      <c r="W3" s="177" t="s">
        <v>27</v>
      </c>
      <c r="X3" s="177"/>
      <c r="Y3" s="177"/>
      <c r="Z3" s="179" t="s">
        <v>53</v>
      </c>
      <c r="AA3" s="180"/>
      <c r="AB3" s="181"/>
    </row>
    <row r="4" spans="1:28" ht="35.1" customHeight="1" x14ac:dyDescent="0.2">
      <c r="A4" s="163"/>
      <c r="B4" s="170"/>
      <c r="C4" s="171"/>
      <c r="D4" s="172"/>
      <c r="E4" s="185" t="s">
        <v>54</v>
      </c>
      <c r="F4" s="185"/>
      <c r="G4" s="186"/>
      <c r="H4" s="187" t="s">
        <v>55</v>
      </c>
      <c r="I4" s="188"/>
      <c r="J4" s="189"/>
      <c r="K4" s="190" t="s">
        <v>56</v>
      </c>
      <c r="L4" s="188"/>
      <c r="M4" s="188"/>
      <c r="N4" s="191" t="s">
        <v>54</v>
      </c>
      <c r="O4" s="185"/>
      <c r="P4" s="186"/>
      <c r="Q4" s="187" t="s">
        <v>55</v>
      </c>
      <c r="R4" s="188"/>
      <c r="S4" s="189"/>
      <c r="T4" s="190" t="s">
        <v>57</v>
      </c>
      <c r="U4" s="188"/>
      <c r="V4" s="192"/>
      <c r="W4" s="178"/>
      <c r="X4" s="178"/>
      <c r="Y4" s="178"/>
      <c r="Z4" s="182"/>
      <c r="AA4" s="183"/>
      <c r="AB4" s="184"/>
    </row>
    <row r="5" spans="1:28" s="13" customFormat="1" ht="35.1" customHeight="1" x14ac:dyDescent="0.2">
      <c r="A5" s="164"/>
      <c r="B5" s="7" t="s">
        <v>0</v>
      </c>
      <c r="C5" s="7" t="s">
        <v>5</v>
      </c>
      <c r="D5" s="8" t="s">
        <v>6</v>
      </c>
      <c r="E5" s="9" t="s">
        <v>0</v>
      </c>
      <c r="F5" s="7" t="s">
        <v>5</v>
      </c>
      <c r="G5" s="7" t="s">
        <v>6</v>
      </c>
      <c r="H5" s="7" t="s">
        <v>0</v>
      </c>
      <c r="I5" s="7" t="s">
        <v>5</v>
      </c>
      <c r="J5" s="7" t="s">
        <v>6</v>
      </c>
      <c r="K5" s="7" t="s">
        <v>0</v>
      </c>
      <c r="L5" s="7" t="s">
        <v>5</v>
      </c>
      <c r="M5" s="10" t="s">
        <v>6</v>
      </c>
      <c r="N5" s="11" t="s">
        <v>0</v>
      </c>
      <c r="O5" s="7" t="s">
        <v>5</v>
      </c>
      <c r="P5" s="7" t="s">
        <v>6</v>
      </c>
      <c r="Q5" s="7" t="s">
        <v>0</v>
      </c>
      <c r="R5" s="7" t="s">
        <v>5</v>
      </c>
      <c r="S5" s="7" t="s">
        <v>6</v>
      </c>
      <c r="T5" s="7" t="s">
        <v>0</v>
      </c>
      <c r="U5" s="7" t="s">
        <v>5</v>
      </c>
      <c r="V5" s="12" t="s">
        <v>6</v>
      </c>
      <c r="W5" s="9" t="s">
        <v>0</v>
      </c>
      <c r="X5" s="7" t="s">
        <v>5</v>
      </c>
      <c r="Y5" s="10" t="s">
        <v>6</v>
      </c>
      <c r="Z5" s="11" t="s">
        <v>0</v>
      </c>
      <c r="AA5" s="7" t="s">
        <v>5</v>
      </c>
      <c r="AB5" s="12" t="s">
        <v>6</v>
      </c>
    </row>
    <row r="6" spans="1:28" s="70" customFormat="1" ht="33" customHeight="1" x14ac:dyDescent="0.2">
      <c r="A6" s="61" t="s">
        <v>9</v>
      </c>
      <c r="B6" s="2">
        <f>SUM(E6,N6,W6,Z6)</f>
        <v>114454</v>
      </c>
      <c r="C6" s="2">
        <f>SUM(F6,O6,X6,AA6)</f>
        <v>65627</v>
      </c>
      <c r="D6" s="62">
        <f>SUM(G6,P6,Y6,AB6)</f>
        <v>48827</v>
      </c>
      <c r="E6" s="63">
        <f>SUM(E7:E17)</f>
        <v>19518</v>
      </c>
      <c r="F6" s="64">
        <f>SUM(F7:F17)</f>
        <v>2992</v>
      </c>
      <c r="G6" s="64">
        <f t="shared" ref="G6:N6" si="0">SUM(G7:G17)</f>
        <v>16526</v>
      </c>
      <c r="H6" s="64">
        <f>SUM(H7:H17)</f>
        <v>4191</v>
      </c>
      <c r="I6" s="65">
        <f>SUM(I7:I17)</f>
        <v>800</v>
      </c>
      <c r="J6" s="65">
        <f>SUM(J7:J17)</f>
        <v>3391</v>
      </c>
      <c r="K6" s="64">
        <f t="shared" si="0"/>
        <v>15327</v>
      </c>
      <c r="L6" s="65">
        <f t="shared" si="0"/>
        <v>2192</v>
      </c>
      <c r="M6" s="65">
        <f t="shared" si="0"/>
        <v>13135</v>
      </c>
      <c r="N6" s="66">
        <f t="shared" si="0"/>
        <v>75888</v>
      </c>
      <c r="O6" s="64">
        <f>SUM(O7:O17)</f>
        <v>48327</v>
      </c>
      <c r="P6" s="64">
        <f t="shared" ref="P6:AB6" si="1">SUM(P7:P17)</f>
        <v>27561</v>
      </c>
      <c r="Q6" s="64">
        <f t="shared" si="1"/>
        <v>1097</v>
      </c>
      <c r="R6" s="64">
        <f t="shared" si="1"/>
        <v>53</v>
      </c>
      <c r="S6" s="64">
        <f t="shared" si="1"/>
        <v>1044</v>
      </c>
      <c r="T6" s="64">
        <f t="shared" si="1"/>
        <v>74791</v>
      </c>
      <c r="U6" s="64">
        <f t="shared" si="1"/>
        <v>48274</v>
      </c>
      <c r="V6" s="67">
        <f t="shared" si="1"/>
        <v>26517</v>
      </c>
      <c r="W6" s="63">
        <f t="shared" si="1"/>
        <v>18352</v>
      </c>
      <c r="X6" s="64">
        <f t="shared" si="1"/>
        <v>13625</v>
      </c>
      <c r="Y6" s="68">
        <f t="shared" si="1"/>
        <v>4727</v>
      </c>
      <c r="Z6" s="66">
        <f t="shared" si="1"/>
        <v>696</v>
      </c>
      <c r="AA6" s="64">
        <f t="shared" si="1"/>
        <v>683</v>
      </c>
      <c r="AB6" s="69">
        <f t="shared" si="1"/>
        <v>13</v>
      </c>
    </row>
    <row r="7" spans="1:28" s="74" customFormat="1" ht="33" customHeight="1" x14ac:dyDescent="0.2">
      <c r="A7" s="71" t="s">
        <v>10</v>
      </c>
      <c r="B7" s="2">
        <f>SUM(E7,N7,W7,Z7)</f>
        <v>26960</v>
      </c>
      <c r="C7" s="2">
        <f t="shared" ref="B7:D17" si="2">SUM(F7,O7,X7,AA7)</f>
        <v>12049</v>
      </c>
      <c r="D7" s="62">
        <f t="shared" si="2"/>
        <v>14911</v>
      </c>
      <c r="E7" s="63">
        <f>SUM(F7:G7)</f>
        <v>8079</v>
      </c>
      <c r="F7" s="64">
        <f>SUM(I7,L7)</f>
        <v>1346</v>
      </c>
      <c r="G7" s="64">
        <f>SUM(J7,M7)</f>
        <v>6733</v>
      </c>
      <c r="H7" s="79">
        <f>SUM(I7:J7)</f>
        <v>1694</v>
      </c>
      <c r="I7" s="80">
        <v>274</v>
      </c>
      <c r="J7" s="158">
        <v>1420</v>
      </c>
      <c r="K7" s="72">
        <f>SUM(L7:M7)</f>
        <v>6385</v>
      </c>
      <c r="L7" s="80">
        <v>1072</v>
      </c>
      <c r="M7" s="81">
        <v>5313</v>
      </c>
      <c r="N7" s="63">
        <f>SUM(O7:P7)</f>
        <v>14157</v>
      </c>
      <c r="O7" s="73">
        <f t="shared" ref="O7" si="3">SUM(R7,U7)</f>
        <v>7272</v>
      </c>
      <c r="P7" s="73">
        <f t="shared" ref="P7" si="4">SUM(S7,V7)</f>
        <v>6885</v>
      </c>
      <c r="Q7" s="64">
        <f>SUM(R7:S7)</f>
        <v>454</v>
      </c>
      <c r="R7" s="2">
        <v>18</v>
      </c>
      <c r="S7" s="2">
        <v>436</v>
      </c>
      <c r="T7" s="64">
        <f>SUM(U7:V7)</f>
        <v>13703</v>
      </c>
      <c r="U7" s="2">
        <v>7254</v>
      </c>
      <c r="V7" s="67">
        <v>6449</v>
      </c>
      <c r="W7" s="63">
        <f>SUM(X7:Y7)</f>
        <v>4710</v>
      </c>
      <c r="X7" s="2">
        <v>3417</v>
      </c>
      <c r="Y7" s="68">
        <v>1293</v>
      </c>
      <c r="Z7" s="66">
        <f>SUM(AA7:AB7)</f>
        <v>14</v>
      </c>
      <c r="AA7" s="2">
        <v>14</v>
      </c>
      <c r="AB7" s="67">
        <v>0</v>
      </c>
    </row>
    <row r="8" spans="1:28" s="77" customFormat="1" ht="33" customHeight="1" x14ac:dyDescent="0.2">
      <c r="A8" s="75" t="s">
        <v>11</v>
      </c>
      <c r="B8" s="82">
        <f t="shared" si="2"/>
        <v>9513</v>
      </c>
      <c r="C8" s="82">
        <f t="shared" si="2"/>
        <v>4222</v>
      </c>
      <c r="D8" s="83">
        <f t="shared" si="2"/>
        <v>5291</v>
      </c>
      <c r="E8" s="84">
        <f t="shared" ref="E8:E17" si="5">SUM(F8:G8)</f>
        <v>2568</v>
      </c>
      <c r="F8" s="73">
        <f t="shared" ref="F8:G17" si="6">SUM(I8,L8)</f>
        <v>292</v>
      </c>
      <c r="G8" s="73">
        <f t="shared" si="6"/>
        <v>2276</v>
      </c>
      <c r="H8" s="85">
        <f t="shared" ref="H8:H17" si="7">SUM(I8:J8)</f>
        <v>836</v>
      </c>
      <c r="I8" s="86">
        <v>141</v>
      </c>
      <c r="J8" s="82">
        <v>695</v>
      </c>
      <c r="K8" s="76">
        <f t="shared" ref="K8:K17" si="8">SUM(L8:M8)</f>
        <v>1732</v>
      </c>
      <c r="L8" s="86">
        <v>151</v>
      </c>
      <c r="M8" s="88">
        <v>1581</v>
      </c>
      <c r="N8" s="84">
        <f t="shared" ref="N8:N17" si="9">SUM(O8:P8)</f>
        <v>5492</v>
      </c>
      <c r="O8" s="73">
        <f t="shared" ref="O8:O17" si="10">SUM(R8,U8)</f>
        <v>2987</v>
      </c>
      <c r="P8" s="73">
        <f t="shared" ref="P8:P17" si="11">SUM(S8,V8)</f>
        <v>2505</v>
      </c>
      <c r="Q8" s="73">
        <f t="shared" ref="Q8:Q17" si="12">SUM(R8:S8)</f>
        <v>167</v>
      </c>
      <c r="R8" s="82">
        <v>3</v>
      </c>
      <c r="S8" s="82">
        <v>164</v>
      </c>
      <c r="T8" s="73">
        <f t="shared" ref="T8:T17" si="13">SUM(U8:V8)</f>
        <v>5325</v>
      </c>
      <c r="U8" s="82">
        <v>2984</v>
      </c>
      <c r="V8" s="89">
        <v>2341</v>
      </c>
      <c r="W8" s="84">
        <f t="shared" ref="W8:W17" si="14">SUM(X8:Y8)</f>
        <v>1452</v>
      </c>
      <c r="X8" s="82">
        <v>942</v>
      </c>
      <c r="Y8" s="87">
        <v>510</v>
      </c>
      <c r="Z8" s="90">
        <f t="shared" ref="Z8:Z17" si="15">SUM(AA8:AB8)</f>
        <v>1</v>
      </c>
      <c r="AA8" s="82">
        <v>1</v>
      </c>
      <c r="AB8" s="89">
        <v>0</v>
      </c>
    </row>
    <row r="9" spans="1:28" s="74" customFormat="1" ht="33" customHeight="1" x14ac:dyDescent="0.2">
      <c r="A9" s="71" t="s">
        <v>12</v>
      </c>
      <c r="B9" s="2">
        <f>SUM(E9,N9,W9,Z9)</f>
        <v>20660</v>
      </c>
      <c r="C9" s="2">
        <f t="shared" si="2"/>
        <v>7095</v>
      </c>
      <c r="D9" s="62">
        <f t="shared" si="2"/>
        <v>13565</v>
      </c>
      <c r="E9" s="63">
        <f t="shared" si="5"/>
        <v>3587</v>
      </c>
      <c r="F9" s="64">
        <f t="shared" si="6"/>
        <v>310</v>
      </c>
      <c r="G9" s="64">
        <f t="shared" si="6"/>
        <v>3277</v>
      </c>
      <c r="H9" s="79">
        <f t="shared" si="7"/>
        <v>651</v>
      </c>
      <c r="I9" s="91">
        <v>102</v>
      </c>
      <c r="J9" s="2">
        <v>549</v>
      </c>
      <c r="K9" s="72">
        <f t="shared" si="8"/>
        <v>2936</v>
      </c>
      <c r="L9" s="91">
        <v>208</v>
      </c>
      <c r="M9" s="92">
        <v>2728</v>
      </c>
      <c r="N9" s="63">
        <f t="shared" si="9"/>
        <v>14247</v>
      </c>
      <c r="O9" s="64">
        <f t="shared" si="10"/>
        <v>4500</v>
      </c>
      <c r="P9" s="64">
        <f t="shared" si="11"/>
        <v>9747</v>
      </c>
      <c r="Q9" s="64">
        <f t="shared" si="12"/>
        <v>79</v>
      </c>
      <c r="R9" s="2">
        <v>2</v>
      </c>
      <c r="S9" s="2">
        <v>77</v>
      </c>
      <c r="T9" s="64">
        <f t="shared" si="13"/>
        <v>14168</v>
      </c>
      <c r="U9" s="2">
        <v>4498</v>
      </c>
      <c r="V9" s="67">
        <v>9670</v>
      </c>
      <c r="W9" s="63">
        <f t="shared" si="14"/>
        <v>2800</v>
      </c>
      <c r="X9" s="2">
        <v>2260</v>
      </c>
      <c r="Y9" s="68">
        <v>540</v>
      </c>
      <c r="Z9" s="66">
        <f t="shared" si="15"/>
        <v>26</v>
      </c>
      <c r="AA9" s="2">
        <v>25</v>
      </c>
      <c r="AB9" s="67">
        <v>1</v>
      </c>
    </row>
    <row r="10" spans="1:28" s="77" customFormat="1" ht="33" customHeight="1" x14ac:dyDescent="0.2">
      <c r="A10" s="75" t="s">
        <v>13</v>
      </c>
      <c r="B10" s="82">
        <f>SUM(E10,N10,W10,Z10)</f>
        <v>12068</v>
      </c>
      <c r="C10" s="82">
        <f t="shared" si="2"/>
        <v>8843</v>
      </c>
      <c r="D10" s="83">
        <f t="shared" si="2"/>
        <v>3225</v>
      </c>
      <c r="E10" s="84">
        <f>SUM(F10:G10)</f>
        <v>1652</v>
      </c>
      <c r="F10" s="73">
        <f>SUM(I10,L10)</f>
        <v>333</v>
      </c>
      <c r="G10" s="73">
        <f t="shared" si="6"/>
        <v>1319</v>
      </c>
      <c r="H10" s="85">
        <f>SUM(I10:J10)</f>
        <v>410</v>
      </c>
      <c r="I10" s="91">
        <v>90</v>
      </c>
      <c r="J10" s="93">
        <v>320</v>
      </c>
      <c r="K10" s="76">
        <f t="shared" si="8"/>
        <v>1242</v>
      </c>
      <c r="L10" s="86">
        <v>243</v>
      </c>
      <c r="M10" s="88">
        <v>999</v>
      </c>
      <c r="N10" s="84">
        <f t="shared" si="9"/>
        <v>8137</v>
      </c>
      <c r="O10" s="73">
        <f t="shared" si="10"/>
        <v>6642</v>
      </c>
      <c r="P10" s="73">
        <f t="shared" si="11"/>
        <v>1495</v>
      </c>
      <c r="Q10" s="73">
        <f t="shared" si="12"/>
        <v>99</v>
      </c>
      <c r="R10" s="82">
        <v>9</v>
      </c>
      <c r="S10" s="82">
        <v>90</v>
      </c>
      <c r="T10" s="73">
        <f t="shared" si="13"/>
        <v>8038</v>
      </c>
      <c r="U10" s="82">
        <v>6633</v>
      </c>
      <c r="V10" s="89">
        <v>1405</v>
      </c>
      <c r="W10" s="84">
        <f t="shared" si="14"/>
        <v>2111</v>
      </c>
      <c r="X10" s="82">
        <v>1700</v>
      </c>
      <c r="Y10" s="87">
        <v>411</v>
      </c>
      <c r="Z10" s="90">
        <f t="shared" si="15"/>
        <v>168</v>
      </c>
      <c r="AA10" s="82">
        <v>168</v>
      </c>
      <c r="AB10" s="89">
        <v>0</v>
      </c>
    </row>
    <row r="11" spans="1:28" s="74" customFormat="1" ht="33" customHeight="1" x14ac:dyDescent="0.2">
      <c r="A11" s="71" t="s">
        <v>14</v>
      </c>
      <c r="B11" s="2">
        <f>SUM(E11,N11,W11,Z11)</f>
        <v>11580</v>
      </c>
      <c r="C11" s="2">
        <f t="shared" si="2"/>
        <v>8778</v>
      </c>
      <c r="D11" s="62">
        <f t="shared" si="2"/>
        <v>2802</v>
      </c>
      <c r="E11" s="63">
        <f>SUM(F11:G11)</f>
        <v>1159</v>
      </c>
      <c r="F11" s="64">
        <f t="shared" si="6"/>
        <v>229</v>
      </c>
      <c r="G11" s="64">
        <f t="shared" si="6"/>
        <v>930</v>
      </c>
      <c r="H11" s="79">
        <f t="shared" si="7"/>
        <v>226</v>
      </c>
      <c r="I11" s="91">
        <v>66</v>
      </c>
      <c r="J11" s="94">
        <v>160</v>
      </c>
      <c r="K11" s="72">
        <f t="shared" si="8"/>
        <v>933</v>
      </c>
      <c r="L11" s="91">
        <v>163</v>
      </c>
      <c r="M11" s="92">
        <v>770</v>
      </c>
      <c r="N11" s="63">
        <f>SUM(O11:P11)</f>
        <v>8232</v>
      </c>
      <c r="O11" s="64">
        <f>SUM(R11,U11)</f>
        <v>6822</v>
      </c>
      <c r="P11" s="64">
        <f t="shared" si="11"/>
        <v>1410</v>
      </c>
      <c r="Q11" s="64">
        <f t="shared" si="12"/>
        <v>71</v>
      </c>
      <c r="R11" s="2">
        <v>7</v>
      </c>
      <c r="S11" s="2">
        <v>64</v>
      </c>
      <c r="T11" s="64">
        <f t="shared" si="13"/>
        <v>8161</v>
      </c>
      <c r="U11" s="2">
        <v>6815</v>
      </c>
      <c r="V11" s="67">
        <v>1346</v>
      </c>
      <c r="W11" s="63">
        <f t="shared" si="14"/>
        <v>2166</v>
      </c>
      <c r="X11" s="2">
        <v>1704</v>
      </c>
      <c r="Y11" s="68">
        <v>462</v>
      </c>
      <c r="Z11" s="66">
        <f t="shared" si="15"/>
        <v>23</v>
      </c>
      <c r="AA11" s="2">
        <v>23</v>
      </c>
      <c r="AB11" s="67">
        <v>0</v>
      </c>
    </row>
    <row r="12" spans="1:28" s="74" customFormat="1" ht="33" customHeight="1" x14ac:dyDescent="0.2">
      <c r="A12" s="71" t="s">
        <v>15</v>
      </c>
      <c r="B12" s="2">
        <f t="shared" si="2"/>
        <v>17</v>
      </c>
      <c r="C12" s="2">
        <f t="shared" si="2"/>
        <v>16</v>
      </c>
      <c r="D12" s="62">
        <f t="shared" si="2"/>
        <v>1</v>
      </c>
      <c r="E12" s="63">
        <f t="shared" si="5"/>
        <v>0</v>
      </c>
      <c r="F12" s="64">
        <f t="shared" si="6"/>
        <v>0</v>
      </c>
      <c r="G12" s="64">
        <f t="shared" si="6"/>
        <v>0</v>
      </c>
      <c r="H12" s="79">
        <f t="shared" si="7"/>
        <v>0</v>
      </c>
      <c r="I12" s="91">
        <v>0</v>
      </c>
      <c r="J12" s="94">
        <v>0</v>
      </c>
      <c r="K12" s="72">
        <f t="shared" si="8"/>
        <v>0</v>
      </c>
      <c r="L12" s="91">
        <v>0</v>
      </c>
      <c r="M12" s="92">
        <v>0</v>
      </c>
      <c r="N12" s="63">
        <f t="shared" si="9"/>
        <v>1</v>
      </c>
      <c r="O12" s="64">
        <f t="shared" si="10"/>
        <v>0</v>
      </c>
      <c r="P12" s="64">
        <f t="shared" si="11"/>
        <v>1</v>
      </c>
      <c r="Q12" s="64">
        <f t="shared" si="12"/>
        <v>0</v>
      </c>
      <c r="R12" s="2">
        <v>0</v>
      </c>
      <c r="S12" s="2">
        <v>0</v>
      </c>
      <c r="T12" s="64">
        <f t="shared" si="13"/>
        <v>1</v>
      </c>
      <c r="U12" s="2">
        <v>0</v>
      </c>
      <c r="V12" s="67">
        <v>1</v>
      </c>
      <c r="W12" s="63">
        <f t="shared" si="14"/>
        <v>16</v>
      </c>
      <c r="X12" s="2">
        <v>16</v>
      </c>
      <c r="Y12" s="68">
        <v>0</v>
      </c>
      <c r="Z12" s="66">
        <f t="shared" si="15"/>
        <v>0</v>
      </c>
      <c r="AA12" s="2">
        <v>0</v>
      </c>
      <c r="AB12" s="67">
        <v>0</v>
      </c>
    </row>
    <row r="13" spans="1:28" s="74" customFormat="1" ht="33" customHeight="1" x14ac:dyDescent="0.2">
      <c r="A13" s="71" t="s">
        <v>16</v>
      </c>
      <c r="B13" s="2">
        <f t="shared" si="2"/>
        <v>32</v>
      </c>
      <c r="C13" s="2">
        <f t="shared" si="2"/>
        <v>29</v>
      </c>
      <c r="D13" s="62">
        <f t="shared" si="2"/>
        <v>3</v>
      </c>
      <c r="E13" s="63">
        <f t="shared" si="5"/>
        <v>0</v>
      </c>
      <c r="F13" s="64">
        <f t="shared" si="6"/>
        <v>0</v>
      </c>
      <c r="G13" s="64">
        <f t="shared" si="6"/>
        <v>0</v>
      </c>
      <c r="H13" s="79">
        <f t="shared" si="7"/>
        <v>0</v>
      </c>
      <c r="I13" s="91">
        <v>0</v>
      </c>
      <c r="J13" s="94">
        <v>0</v>
      </c>
      <c r="K13" s="72">
        <f t="shared" si="8"/>
        <v>0</v>
      </c>
      <c r="L13" s="91">
        <v>0</v>
      </c>
      <c r="M13" s="92">
        <v>0</v>
      </c>
      <c r="N13" s="63">
        <f t="shared" si="9"/>
        <v>6</v>
      </c>
      <c r="O13" s="64">
        <f t="shared" si="10"/>
        <v>3</v>
      </c>
      <c r="P13" s="64">
        <f t="shared" si="11"/>
        <v>3</v>
      </c>
      <c r="Q13" s="64">
        <f t="shared" si="12"/>
        <v>0</v>
      </c>
      <c r="R13" s="2">
        <v>0</v>
      </c>
      <c r="S13" s="2">
        <v>0</v>
      </c>
      <c r="T13" s="64">
        <f t="shared" si="13"/>
        <v>6</v>
      </c>
      <c r="U13" s="2">
        <v>3</v>
      </c>
      <c r="V13" s="67">
        <v>3</v>
      </c>
      <c r="W13" s="63">
        <f t="shared" si="14"/>
        <v>24</v>
      </c>
      <c r="X13" s="2">
        <v>24</v>
      </c>
      <c r="Y13" s="68">
        <v>0</v>
      </c>
      <c r="Z13" s="66">
        <f t="shared" si="15"/>
        <v>2</v>
      </c>
      <c r="AA13" s="2">
        <v>2</v>
      </c>
      <c r="AB13" s="67">
        <v>0</v>
      </c>
    </row>
    <row r="14" spans="1:28" s="74" customFormat="1" ht="33" customHeight="1" x14ac:dyDescent="0.2">
      <c r="A14" s="71" t="s">
        <v>17</v>
      </c>
      <c r="B14" s="2">
        <f t="shared" si="2"/>
        <v>5711</v>
      </c>
      <c r="C14" s="2">
        <f t="shared" si="2"/>
        <v>4125</v>
      </c>
      <c r="D14" s="62">
        <f t="shared" si="2"/>
        <v>1586</v>
      </c>
      <c r="E14" s="63">
        <f t="shared" si="5"/>
        <v>739</v>
      </c>
      <c r="F14" s="64">
        <f t="shared" si="6"/>
        <v>146</v>
      </c>
      <c r="G14" s="64">
        <f t="shared" si="6"/>
        <v>593</v>
      </c>
      <c r="H14" s="79">
        <f t="shared" si="7"/>
        <v>138</v>
      </c>
      <c r="I14" s="91">
        <v>63</v>
      </c>
      <c r="J14" s="94">
        <v>75</v>
      </c>
      <c r="K14" s="72">
        <f t="shared" si="8"/>
        <v>601</v>
      </c>
      <c r="L14" s="91">
        <v>83</v>
      </c>
      <c r="M14" s="92">
        <v>518</v>
      </c>
      <c r="N14" s="63">
        <f t="shared" si="9"/>
        <v>4103</v>
      </c>
      <c r="O14" s="64">
        <f t="shared" si="10"/>
        <v>3346</v>
      </c>
      <c r="P14" s="64">
        <f t="shared" si="11"/>
        <v>757</v>
      </c>
      <c r="Q14" s="64">
        <f t="shared" si="12"/>
        <v>47</v>
      </c>
      <c r="R14" s="2">
        <v>3</v>
      </c>
      <c r="S14" s="2">
        <v>44</v>
      </c>
      <c r="T14" s="64">
        <f t="shared" si="13"/>
        <v>4056</v>
      </c>
      <c r="U14" s="2">
        <v>3343</v>
      </c>
      <c r="V14" s="67">
        <v>713</v>
      </c>
      <c r="W14" s="63">
        <f t="shared" si="14"/>
        <v>856</v>
      </c>
      <c r="X14" s="2">
        <v>620</v>
      </c>
      <c r="Y14" s="68">
        <v>236</v>
      </c>
      <c r="Z14" s="66">
        <f t="shared" si="15"/>
        <v>13</v>
      </c>
      <c r="AA14" s="2">
        <v>13</v>
      </c>
      <c r="AB14" s="67">
        <v>0</v>
      </c>
    </row>
    <row r="15" spans="1:28" ht="33" customHeight="1" x14ac:dyDescent="0.2">
      <c r="A15" s="30" t="s">
        <v>18</v>
      </c>
      <c r="B15" s="2">
        <f t="shared" si="2"/>
        <v>5726</v>
      </c>
      <c r="C15" s="95">
        <f t="shared" si="2"/>
        <v>4296</v>
      </c>
      <c r="D15" s="96">
        <f t="shared" si="2"/>
        <v>1430</v>
      </c>
      <c r="E15" s="97">
        <f t="shared" si="5"/>
        <v>511</v>
      </c>
      <c r="F15" s="3">
        <f t="shared" si="6"/>
        <v>100</v>
      </c>
      <c r="G15" s="3">
        <f t="shared" si="6"/>
        <v>411</v>
      </c>
      <c r="H15" s="98">
        <f t="shared" si="7"/>
        <v>53</v>
      </c>
      <c r="I15" s="99">
        <v>3</v>
      </c>
      <c r="J15" s="100">
        <v>50</v>
      </c>
      <c r="K15" s="59">
        <f t="shared" si="8"/>
        <v>458</v>
      </c>
      <c r="L15" s="99">
        <v>97</v>
      </c>
      <c r="M15" s="101">
        <v>361</v>
      </c>
      <c r="N15" s="97">
        <f t="shared" si="9"/>
        <v>4121</v>
      </c>
      <c r="O15" s="3">
        <f t="shared" si="10"/>
        <v>3377</v>
      </c>
      <c r="P15" s="3">
        <f t="shared" si="11"/>
        <v>744</v>
      </c>
      <c r="Q15" s="3">
        <f t="shared" si="12"/>
        <v>48</v>
      </c>
      <c r="R15" s="95">
        <v>4</v>
      </c>
      <c r="S15" s="95">
        <v>44</v>
      </c>
      <c r="T15" s="3">
        <f>SUM(U15:V15)</f>
        <v>4073</v>
      </c>
      <c r="U15" s="95">
        <v>3373</v>
      </c>
      <c r="V15" s="102">
        <v>700</v>
      </c>
      <c r="W15" s="97">
        <f t="shared" si="14"/>
        <v>1085</v>
      </c>
      <c r="X15" s="95">
        <v>810</v>
      </c>
      <c r="Y15" s="103">
        <v>275</v>
      </c>
      <c r="Z15" s="104">
        <f t="shared" si="15"/>
        <v>9</v>
      </c>
      <c r="AA15" s="95">
        <v>9</v>
      </c>
      <c r="AB15" s="102">
        <v>0</v>
      </c>
    </row>
    <row r="16" spans="1:28" ht="33" customHeight="1" x14ac:dyDescent="0.2">
      <c r="A16" s="30" t="s">
        <v>19</v>
      </c>
      <c r="B16" s="2">
        <f t="shared" si="2"/>
        <v>12222</v>
      </c>
      <c r="C16" s="95">
        <f t="shared" si="2"/>
        <v>9046</v>
      </c>
      <c r="D16" s="96">
        <f t="shared" si="2"/>
        <v>3176</v>
      </c>
      <c r="E16" s="97">
        <f t="shared" si="5"/>
        <v>824</v>
      </c>
      <c r="F16" s="3">
        <f t="shared" si="6"/>
        <v>182</v>
      </c>
      <c r="G16" s="3">
        <f t="shared" si="6"/>
        <v>642</v>
      </c>
      <c r="H16" s="98">
        <f t="shared" si="7"/>
        <v>176</v>
      </c>
      <c r="I16" s="99">
        <v>61</v>
      </c>
      <c r="J16" s="100">
        <v>115</v>
      </c>
      <c r="K16" s="59">
        <f t="shared" si="8"/>
        <v>648</v>
      </c>
      <c r="L16" s="99">
        <v>121</v>
      </c>
      <c r="M16" s="101">
        <v>527</v>
      </c>
      <c r="N16" s="97">
        <f t="shared" si="9"/>
        <v>10731</v>
      </c>
      <c r="O16" s="3">
        <f t="shared" si="10"/>
        <v>8284</v>
      </c>
      <c r="P16" s="3">
        <f t="shared" si="11"/>
        <v>2447</v>
      </c>
      <c r="Q16" s="3">
        <f t="shared" si="12"/>
        <v>101</v>
      </c>
      <c r="R16" s="95">
        <v>7</v>
      </c>
      <c r="S16" s="95">
        <v>94</v>
      </c>
      <c r="T16" s="3">
        <f t="shared" si="13"/>
        <v>10630</v>
      </c>
      <c r="U16" s="95">
        <v>8277</v>
      </c>
      <c r="V16" s="102">
        <v>2353</v>
      </c>
      <c r="W16" s="97">
        <f t="shared" si="14"/>
        <v>667</v>
      </c>
      <c r="X16" s="95">
        <v>580</v>
      </c>
      <c r="Y16" s="103">
        <v>87</v>
      </c>
      <c r="Z16" s="104">
        <f t="shared" si="15"/>
        <v>0</v>
      </c>
      <c r="AA16" s="95">
        <v>0</v>
      </c>
      <c r="AB16" s="102">
        <v>0</v>
      </c>
    </row>
    <row r="17" spans="1:28" ht="33" customHeight="1" thickBot="1" x14ac:dyDescent="0.25">
      <c r="A17" s="31" t="s">
        <v>20</v>
      </c>
      <c r="B17" s="105">
        <f t="shared" si="2"/>
        <v>9965</v>
      </c>
      <c r="C17" s="106">
        <f t="shared" si="2"/>
        <v>7128</v>
      </c>
      <c r="D17" s="107">
        <f t="shared" si="2"/>
        <v>2837</v>
      </c>
      <c r="E17" s="108">
        <f t="shared" si="5"/>
        <v>399</v>
      </c>
      <c r="F17" s="58">
        <f t="shared" si="6"/>
        <v>54</v>
      </c>
      <c r="G17" s="58">
        <f t="shared" si="6"/>
        <v>345</v>
      </c>
      <c r="H17" s="109">
        <f t="shared" si="7"/>
        <v>7</v>
      </c>
      <c r="I17" s="110">
        <v>0</v>
      </c>
      <c r="J17" s="111">
        <v>7</v>
      </c>
      <c r="K17" s="60">
        <f t="shared" si="8"/>
        <v>392</v>
      </c>
      <c r="L17" s="110">
        <v>54</v>
      </c>
      <c r="M17" s="112">
        <v>338</v>
      </c>
      <c r="N17" s="108">
        <f t="shared" si="9"/>
        <v>6661</v>
      </c>
      <c r="O17" s="58">
        <f t="shared" si="10"/>
        <v>5094</v>
      </c>
      <c r="P17" s="58">
        <f t="shared" si="11"/>
        <v>1567</v>
      </c>
      <c r="Q17" s="58">
        <f t="shared" si="12"/>
        <v>31</v>
      </c>
      <c r="R17" s="106">
        <v>0</v>
      </c>
      <c r="S17" s="106">
        <v>31</v>
      </c>
      <c r="T17" s="58">
        <f t="shared" si="13"/>
        <v>6630</v>
      </c>
      <c r="U17" s="106">
        <v>5094</v>
      </c>
      <c r="V17" s="113">
        <v>1536</v>
      </c>
      <c r="W17" s="108">
        <f t="shared" si="14"/>
        <v>2465</v>
      </c>
      <c r="X17" s="106">
        <v>1552</v>
      </c>
      <c r="Y17" s="114">
        <v>913</v>
      </c>
      <c r="Z17" s="115">
        <f t="shared" si="15"/>
        <v>440</v>
      </c>
      <c r="AA17" s="106">
        <v>428</v>
      </c>
      <c r="AB17" s="113">
        <v>12</v>
      </c>
    </row>
    <row r="18" spans="1:28" ht="21.75" customHeight="1" x14ac:dyDescent="0.2">
      <c r="A18" s="166" t="s">
        <v>72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59055118110236227" right="0.19685039370078741" top="0.74803149606299213" bottom="0.51181102362204722" header="0.51181102362204722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55" zoomScaleNormal="40" zoomScaleSheetLayoutView="55" workbookViewId="0">
      <selection sqref="A1:B2"/>
    </sheetView>
  </sheetViews>
  <sheetFormatPr defaultColWidth="9" defaultRowHeight="13.2" x14ac:dyDescent="0.2"/>
  <cols>
    <col min="1" max="1" width="4" style="116" customWidth="1"/>
    <col min="2" max="2" width="26.21875" style="116" customWidth="1"/>
    <col min="3" max="18" width="13.88671875" style="116" customWidth="1"/>
    <col min="19" max="19" width="4.6640625" style="116" customWidth="1"/>
    <col min="20" max="16384" width="9" style="116"/>
  </cols>
  <sheetData>
    <row r="1" spans="1:19" ht="25.5" customHeight="1" x14ac:dyDescent="0.2">
      <c r="A1" s="193"/>
      <c r="B1" s="193"/>
      <c r="C1" s="194" t="s">
        <v>28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25.5" customHeight="1" x14ac:dyDescent="0.2">
      <c r="A2" s="193"/>
      <c r="B2" s="193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" customHeight="1" thickBot="1" x14ac:dyDescent="0.25">
      <c r="A3" s="11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1.5" customHeight="1" thickBot="1" x14ac:dyDescent="0.25">
      <c r="B4" s="196" t="s">
        <v>58</v>
      </c>
      <c r="C4" s="198" t="s">
        <v>21</v>
      </c>
      <c r="D4" s="199"/>
      <c r="E4" s="199"/>
      <c r="F4" s="199"/>
      <c r="G4" s="199"/>
      <c r="H4" s="199"/>
      <c r="I4" s="200"/>
      <c r="J4" s="201" t="s">
        <v>22</v>
      </c>
      <c r="K4" s="201"/>
      <c r="L4" s="201"/>
      <c r="M4" s="201"/>
      <c r="N4" s="201"/>
      <c r="O4" s="202" t="s">
        <v>23</v>
      </c>
      <c r="P4" s="203"/>
      <c r="Q4" s="203"/>
      <c r="R4" s="204"/>
      <c r="S4" s="119"/>
    </row>
    <row r="5" spans="1:19" ht="371.25" customHeight="1" thickBot="1" x14ac:dyDescent="0.25">
      <c r="B5" s="197"/>
      <c r="C5" s="120" t="s">
        <v>0</v>
      </c>
      <c r="D5" s="121" t="s">
        <v>59</v>
      </c>
      <c r="E5" s="122" t="s">
        <v>60</v>
      </c>
      <c r="F5" s="122" t="s">
        <v>61</v>
      </c>
      <c r="G5" s="122" t="s">
        <v>62</v>
      </c>
      <c r="H5" s="122" t="s">
        <v>63</v>
      </c>
      <c r="I5" s="123" t="s">
        <v>64</v>
      </c>
      <c r="J5" s="124" t="s">
        <v>0</v>
      </c>
      <c r="K5" s="121" t="s">
        <v>1</v>
      </c>
      <c r="L5" s="122" t="s">
        <v>2</v>
      </c>
      <c r="M5" s="122" t="s">
        <v>3</v>
      </c>
      <c r="N5" s="122" t="s">
        <v>4</v>
      </c>
      <c r="O5" s="125" t="s">
        <v>0</v>
      </c>
      <c r="P5" s="126" t="s">
        <v>24</v>
      </c>
      <c r="Q5" s="127" t="s">
        <v>25</v>
      </c>
      <c r="R5" s="128" t="s">
        <v>26</v>
      </c>
      <c r="S5" s="129"/>
    </row>
    <row r="6" spans="1:19" ht="80.400000000000006" customHeight="1" x14ac:dyDescent="0.2">
      <c r="B6" s="130" t="s">
        <v>65</v>
      </c>
      <c r="C6" s="131">
        <f>SUM(D6:I6)</f>
        <v>67287</v>
      </c>
      <c r="D6" s="132">
        <v>5550</v>
      </c>
      <c r="E6" s="133">
        <v>67</v>
      </c>
      <c r="F6" s="133">
        <v>465</v>
      </c>
      <c r="G6" s="133">
        <v>135</v>
      </c>
      <c r="H6" s="133">
        <v>3846</v>
      </c>
      <c r="I6" s="134">
        <v>57224</v>
      </c>
      <c r="J6" s="131">
        <f>SUM(K6:N6)</f>
        <v>2215</v>
      </c>
      <c r="K6" s="132">
        <v>1966</v>
      </c>
      <c r="L6" s="133">
        <v>11</v>
      </c>
      <c r="M6" s="133">
        <v>228</v>
      </c>
      <c r="N6" s="134">
        <v>10</v>
      </c>
      <c r="O6" s="131">
        <f t="shared" ref="O6:O12" si="0">SUM(P6:R6)</f>
        <v>35</v>
      </c>
      <c r="P6" s="132">
        <v>35</v>
      </c>
      <c r="Q6" s="133">
        <v>0</v>
      </c>
      <c r="R6" s="134">
        <v>0</v>
      </c>
      <c r="S6" s="119"/>
    </row>
    <row r="7" spans="1:19" ht="80.400000000000006" customHeight="1" x14ac:dyDescent="0.2">
      <c r="B7" s="135" t="s">
        <v>66</v>
      </c>
      <c r="C7" s="136">
        <f>SUM(D7:I7)</f>
        <v>66154</v>
      </c>
      <c r="D7" s="137">
        <v>383</v>
      </c>
      <c r="E7" s="138">
        <v>12</v>
      </c>
      <c r="F7" s="138">
        <v>21</v>
      </c>
      <c r="G7" s="138">
        <v>24</v>
      </c>
      <c r="H7" s="138">
        <v>24</v>
      </c>
      <c r="I7" s="139">
        <f>64+65626</f>
        <v>65690</v>
      </c>
      <c r="J7" s="136">
        <f t="shared" ref="J7:J12" si="1">SUM(K7:N7)</f>
        <v>26</v>
      </c>
      <c r="K7" s="140">
        <v>14</v>
      </c>
      <c r="L7" s="141">
        <v>7</v>
      </c>
      <c r="M7" s="141">
        <v>3</v>
      </c>
      <c r="N7" s="142">
        <v>2</v>
      </c>
      <c r="O7" s="136">
        <f t="shared" si="0"/>
        <v>0</v>
      </c>
      <c r="P7" s="137">
        <v>0</v>
      </c>
      <c r="Q7" s="141">
        <v>0</v>
      </c>
      <c r="R7" s="142">
        <v>0</v>
      </c>
      <c r="S7" s="119"/>
    </row>
    <row r="8" spans="1:19" ht="80.400000000000006" customHeight="1" x14ac:dyDescent="0.2">
      <c r="B8" s="143" t="s">
        <v>67</v>
      </c>
      <c r="C8" s="136">
        <f t="shared" ref="C8:C11" si="2">SUM(D8:I8)</f>
        <v>37974</v>
      </c>
      <c r="D8" s="137">
        <v>889</v>
      </c>
      <c r="E8" s="138">
        <v>10</v>
      </c>
      <c r="F8" s="138">
        <v>173</v>
      </c>
      <c r="G8" s="138">
        <v>128</v>
      </c>
      <c r="H8" s="138">
        <v>451</v>
      </c>
      <c r="I8" s="139">
        <f>68+36255</f>
        <v>36323</v>
      </c>
      <c r="J8" s="136">
        <f t="shared" si="1"/>
        <v>60</v>
      </c>
      <c r="K8" s="137">
        <v>43</v>
      </c>
      <c r="L8" s="138">
        <v>0</v>
      </c>
      <c r="M8" s="138">
        <v>17</v>
      </c>
      <c r="N8" s="139">
        <v>0</v>
      </c>
      <c r="O8" s="136">
        <f t="shared" si="0"/>
        <v>5</v>
      </c>
      <c r="P8" s="137">
        <v>5</v>
      </c>
      <c r="Q8" s="138">
        <v>0</v>
      </c>
      <c r="R8" s="139">
        <v>0</v>
      </c>
      <c r="S8" s="119"/>
    </row>
    <row r="9" spans="1:19" ht="80.400000000000006" customHeight="1" x14ac:dyDescent="0.2">
      <c r="B9" s="144" t="s">
        <v>68</v>
      </c>
      <c r="C9" s="136">
        <f t="shared" si="2"/>
        <v>75476</v>
      </c>
      <c r="D9" s="145">
        <v>268</v>
      </c>
      <c r="E9" s="138">
        <v>19</v>
      </c>
      <c r="F9" s="138">
        <v>154</v>
      </c>
      <c r="G9" s="138">
        <v>13</v>
      </c>
      <c r="H9" s="138">
        <v>116</v>
      </c>
      <c r="I9" s="139">
        <f>1142+73764</f>
        <v>74906</v>
      </c>
      <c r="J9" s="136">
        <f t="shared" si="1"/>
        <v>115</v>
      </c>
      <c r="K9" s="145">
        <v>47</v>
      </c>
      <c r="L9" s="138">
        <v>2</v>
      </c>
      <c r="M9" s="138">
        <v>55</v>
      </c>
      <c r="N9" s="146">
        <v>11</v>
      </c>
      <c r="O9" s="136">
        <f t="shared" si="0"/>
        <v>3</v>
      </c>
      <c r="P9" s="137">
        <v>3</v>
      </c>
      <c r="Q9" s="138">
        <v>0</v>
      </c>
      <c r="R9" s="139">
        <v>0</v>
      </c>
      <c r="S9" s="119"/>
    </row>
    <row r="10" spans="1:19" ht="80.400000000000006" customHeight="1" x14ac:dyDescent="0.2">
      <c r="B10" s="144" t="s">
        <v>69</v>
      </c>
      <c r="C10" s="136">
        <f>SUM(D10:I10)</f>
        <v>33868</v>
      </c>
      <c r="D10" s="147">
        <v>222</v>
      </c>
      <c r="E10" s="148">
        <v>6</v>
      </c>
      <c r="F10" s="148">
        <v>106</v>
      </c>
      <c r="G10" s="148">
        <v>27</v>
      </c>
      <c r="H10" s="148">
        <v>369</v>
      </c>
      <c r="I10" s="149">
        <f>4114+29024</f>
        <v>33138</v>
      </c>
      <c r="J10" s="136">
        <f t="shared" si="1"/>
        <v>58</v>
      </c>
      <c r="K10" s="147">
        <v>23</v>
      </c>
      <c r="L10" s="148">
        <v>5</v>
      </c>
      <c r="M10" s="148">
        <v>26</v>
      </c>
      <c r="N10" s="150">
        <v>4</v>
      </c>
      <c r="O10" s="136">
        <f t="shared" si="0"/>
        <v>8</v>
      </c>
      <c r="P10" s="151">
        <v>8</v>
      </c>
      <c r="Q10" s="148">
        <v>0</v>
      </c>
      <c r="R10" s="149">
        <v>0</v>
      </c>
      <c r="S10" s="119"/>
    </row>
    <row r="11" spans="1:19" ht="80.400000000000006" customHeight="1" x14ac:dyDescent="0.2">
      <c r="B11" s="144" t="s">
        <v>70</v>
      </c>
      <c r="C11" s="136">
        <f t="shared" si="2"/>
        <v>148529</v>
      </c>
      <c r="D11" s="151">
        <v>680</v>
      </c>
      <c r="E11" s="148">
        <v>8</v>
      </c>
      <c r="F11" s="148">
        <v>471</v>
      </c>
      <c r="G11" s="148">
        <v>28</v>
      </c>
      <c r="H11" s="148">
        <v>758</v>
      </c>
      <c r="I11" s="149">
        <f>1039+145545</f>
        <v>146584</v>
      </c>
      <c r="J11" s="136">
        <f t="shared" si="1"/>
        <v>4080</v>
      </c>
      <c r="K11" s="151">
        <v>626</v>
      </c>
      <c r="L11" s="148">
        <v>200</v>
      </c>
      <c r="M11" s="148">
        <v>887</v>
      </c>
      <c r="N11" s="149">
        <v>2367</v>
      </c>
      <c r="O11" s="136">
        <f>SUM(P11:R11)</f>
        <v>5</v>
      </c>
      <c r="P11" s="151">
        <v>5</v>
      </c>
      <c r="Q11" s="148">
        <v>0</v>
      </c>
      <c r="R11" s="149">
        <v>0</v>
      </c>
      <c r="S11" s="152"/>
    </row>
    <row r="12" spans="1:19" ht="80.400000000000006" customHeight="1" thickBot="1" x14ac:dyDescent="0.25">
      <c r="B12" s="153" t="s">
        <v>71</v>
      </c>
      <c r="C12" s="154">
        <f>SUM(D12:I12)</f>
        <v>43674</v>
      </c>
      <c r="D12" s="155">
        <v>806</v>
      </c>
      <c r="E12" s="156">
        <v>13</v>
      </c>
      <c r="F12" s="156">
        <v>366</v>
      </c>
      <c r="G12" s="156">
        <v>8</v>
      </c>
      <c r="H12" s="156">
        <v>273</v>
      </c>
      <c r="I12" s="157">
        <f>33+42175</f>
        <v>42208</v>
      </c>
      <c r="J12" s="154">
        <f t="shared" si="1"/>
        <v>2489</v>
      </c>
      <c r="K12" s="155">
        <v>1868</v>
      </c>
      <c r="L12" s="156">
        <v>24</v>
      </c>
      <c r="M12" s="156">
        <v>295</v>
      </c>
      <c r="N12" s="157">
        <v>302</v>
      </c>
      <c r="O12" s="154">
        <f t="shared" si="0"/>
        <v>1</v>
      </c>
      <c r="P12" s="155">
        <v>0</v>
      </c>
      <c r="Q12" s="156">
        <v>1</v>
      </c>
      <c r="R12" s="157">
        <v>0</v>
      </c>
      <c r="S12" s="152"/>
    </row>
    <row r="13" spans="1:19" ht="7.5" customHeight="1" x14ac:dyDescent="0.2"/>
    <row r="14" spans="1:19" ht="21" customHeight="1" x14ac:dyDescent="0.2"/>
    <row r="15" spans="1:19" ht="21" customHeight="1" x14ac:dyDescent="0.2"/>
    <row r="16" spans="1:19" ht="21" customHeight="1" x14ac:dyDescent="0.2"/>
    <row r="17" ht="21" customHeight="1" x14ac:dyDescent="0.2"/>
    <row r="18" ht="21" customHeight="1" x14ac:dyDescent="0.2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61" right="0.75" top="0.54" bottom="1" header="0.51200000000000001" footer="0.5120000000000000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管制船舶通航状況比較表P53</vt:lpstr>
      <vt:lpstr>管制業務統計P54</vt:lpstr>
      <vt:lpstr>管制業務統計 P55</vt:lpstr>
      <vt:lpstr>管制船舶通航状況比較表P53!Print_Area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2024-01-26T02:44:37Z</dcterms:created>
  <dcterms:modified xsi:type="dcterms:W3CDTF">2024-04-30T02:52:26Z</dcterms:modified>
</cp:coreProperties>
</file>