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（第74巻）\06_海保HP\"/>
    </mc:Choice>
  </mc:AlternateContent>
  <bookViews>
    <workbookView xWindow="10032" yWindow="132" windowWidth="10500" windowHeight="12636" tabRatio="858"/>
  </bookViews>
  <sheets>
    <sheet name="総-港務統計" sheetId="48941" r:id="rId1"/>
    <sheet name="1 港別港務" sheetId="3348" r:id="rId2"/>
    <sheet name="2 港別入港" sheetId="48940" r:id="rId3"/>
    <sheet name="3 港別外国船入港" sheetId="188" r:id="rId4"/>
    <sheet name="4 港別危険物" sheetId="16" r:id="rId5"/>
  </sheets>
  <definedNames>
    <definedName name="_xlnm.Print_Area" localSheetId="1">'1 港別港務'!$A$1:$M$108</definedName>
    <definedName name="_xlnm.Print_Area" localSheetId="2">'2 港別入港'!$A$1:$J$108</definedName>
    <definedName name="_xlnm.Print_Area" localSheetId="4">'4 港別危険物'!$A$1:$R$241</definedName>
    <definedName name="_xlnm.Print_Titles" localSheetId="1">'1 港別港務'!$2:$3</definedName>
    <definedName name="_xlnm.Print_Titles" localSheetId="2">'2 港別入港'!$2:$3</definedName>
    <definedName name="_xlnm.Print_Titles" localSheetId="3">'3 港別外国船入港'!$2:$2</definedName>
  </definedNames>
  <calcPr calcId="162913"/>
</workbook>
</file>

<file path=xl/calcChain.xml><?xml version="1.0" encoding="utf-8"?>
<calcChain xmlns="http://schemas.openxmlformats.org/spreadsheetml/2006/main">
  <c r="C36" i="188" l="1"/>
  <c r="D36" i="188"/>
  <c r="E36" i="188"/>
  <c r="F36" i="188"/>
  <c r="G36" i="188"/>
  <c r="H36" i="188"/>
  <c r="I36" i="188"/>
  <c r="J36" i="188"/>
  <c r="K36" i="188"/>
  <c r="L36" i="188"/>
  <c r="M36" i="188"/>
  <c r="N36" i="188"/>
  <c r="O36" i="188"/>
  <c r="C41" i="188"/>
  <c r="D41" i="188"/>
  <c r="E41" i="188"/>
  <c r="F41" i="188"/>
  <c r="G41" i="188"/>
  <c r="H41" i="188"/>
  <c r="I41" i="188"/>
  <c r="J41" i="188"/>
  <c r="K41" i="188"/>
  <c r="L41" i="188"/>
  <c r="M41" i="188"/>
  <c r="N41" i="188"/>
  <c r="O41" i="188"/>
  <c r="C54" i="188"/>
  <c r="D54" i="188"/>
  <c r="E54" i="188"/>
  <c r="F54" i="188"/>
  <c r="G54" i="188"/>
  <c r="H54" i="188"/>
  <c r="I54" i="188"/>
  <c r="J54" i="188"/>
  <c r="K54" i="188"/>
  <c r="L54" i="188"/>
  <c r="M54" i="188"/>
  <c r="N54" i="188"/>
  <c r="O54" i="188"/>
  <c r="C71" i="188"/>
  <c r="D71" i="188"/>
  <c r="E71" i="188"/>
  <c r="F71" i="188"/>
  <c r="G71" i="188"/>
  <c r="H71" i="188"/>
  <c r="I71" i="188"/>
  <c r="J71" i="188"/>
  <c r="K71" i="188"/>
  <c r="L71" i="188"/>
  <c r="M71" i="188"/>
  <c r="N71" i="188"/>
  <c r="O71" i="188"/>
  <c r="C84" i="188"/>
  <c r="D84" i="188"/>
  <c r="E84" i="188"/>
  <c r="F84" i="188"/>
  <c r="G84" i="188"/>
  <c r="H84" i="188"/>
  <c r="I84" i="188"/>
  <c r="J84" i="188"/>
  <c r="K84" i="188"/>
  <c r="L84" i="188"/>
  <c r="M84" i="188"/>
  <c r="N84" i="188"/>
  <c r="O84" i="188"/>
  <c r="C91" i="188"/>
  <c r="D91" i="188"/>
  <c r="E91" i="188"/>
  <c r="F91" i="188"/>
  <c r="G91" i="188"/>
  <c r="H91" i="188"/>
  <c r="I91" i="188"/>
  <c r="J91" i="188"/>
  <c r="K91" i="188"/>
  <c r="L91" i="188"/>
  <c r="M91" i="188"/>
  <c r="N91" i="188"/>
  <c r="O91" i="188"/>
  <c r="C98" i="188"/>
  <c r="D98" i="188"/>
  <c r="E98" i="188"/>
  <c r="F98" i="188"/>
  <c r="G98" i="188"/>
  <c r="H98" i="188"/>
  <c r="I98" i="188"/>
  <c r="J98" i="188"/>
  <c r="K98" i="188"/>
  <c r="L98" i="188"/>
  <c r="M98" i="188"/>
  <c r="N98" i="188"/>
  <c r="O98" i="188"/>
  <c r="D107" i="3348"/>
  <c r="D108" i="3348"/>
  <c r="D6" i="3348" l="1"/>
  <c r="D103" i="3348" l="1"/>
  <c r="D20" i="3348"/>
  <c r="D104" i="3348"/>
  <c r="D105" i="3348"/>
  <c r="D60" i="3348"/>
  <c r="D61" i="3348"/>
  <c r="D62" i="3348"/>
  <c r="D63" i="3348"/>
  <c r="D64" i="3348"/>
  <c r="D65" i="3348"/>
  <c r="D66" i="3348"/>
  <c r="D67" i="3348"/>
  <c r="D21" i="3348"/>
  <c r="D22" i="3348"/>
  <c r="D23" i="3348"/>
  <c r="D24" i="3348"/>
  <c r="D19" i="3348"/>
  <c r="D98" i="3348" l="1"/>
  <c r="D97" i="3348"/>
  <c r="D96" i="3348"/>
  <c r="D95" i="3348"/>
  <c r="D94" i="3348"/>
  <c r="D93" i="3348"/>
  <c r="D91" i="3348" l="1"/>
  <c r="D90" i="3348"/>
  <c r="D89" i="3348"/>
  <c r="D88" i="3348"/>
  <c r="D87" i="3348"/>
  <c r="D86" i="3348"/>
  <c r="D41" i="3348" l="1"/>
  <c r="D40" i="3348"/>
  <c r="D39" i="3348"/>
  <c r="D38" i="3348"/>
  <c r="D36" i="3348" l="1"/>
  <c r="D35" i="3348"/>
  <c r="D34" i="3348"/>
  <c r="D33" i="3348"/>
  <c r="D32" i="3348"/>
  <c r="D31" i="3348"/>
  <c r="D30" i="3348"/>
  <c r="D29" i="3348"/>
  <c r="D28" i="3348"/>
  <c r="D27" i="3348"/>
  <c r="D25" i="3348" l="1"/>
  <c r="D18" i="3348"/>
  <c r="D17" i="3348"/>
  <c r="D16" i="3348"/>
  <c r="D71" i="3348" l="1"/>
  <c r="D70" i="3348"/>
  <c r="D69" i="3348"/>
  <c r="D68" i="3348"/>
  <c r="D59" i="3348"/>
  <c r="D58" i="3348"/>
  <c r="D57" i="3348"/>
  <c r="D56" i="3348"/>
  <c r="D54" i="3348" l="1"/>
  <c r="D53" i="3348"/>
  <c r="D52" i="3348"/>
  <c r="D51" i="3348"/>
  <c r="D50" i="3348"/>
  <c r="D49" i="3348"/>
  <c r="D48" i="3348"/>
  <c r="D47" i="3348"/>
  <c r="D46" i="3348"/>
  <c r="D45" i="3348"/>
  <c r="D44" i="3348"/>
  <c r="D43" i="3348"/>
  <c r="R27" i="16" l="1"/>
  <c r="R26" i="16"/>
  <c r="Q27" i="16"/>
  <c r="Q26" i="16"/>
  <c r="P27" i="16"/>
  <c r="P26" i="16"/>
  <c r="O27" i="16"/>
  <c r="O26" i="16"/>
  <c r="N27" i="16"/>
  <c r="N26" i="16"/>
  <c r="M27" i="16"/>
  <c r="M26" i="16"/>
  <c r="L27" i="16"/>
  <c r="L26" i="16"/>
  <c r="K27" i="16"/>
  <c r="K26" i="16"/>
  <c r="J27" i="16"/>
  <c r="J26" i="16"/>
  <c r="I27" i="16"/>
  <c r="I26" i="16"/>
  <c r="H27" i="16"/>
  <c r="H26" i="16"/>
  <c r="G27" i="16"/>
  <c r="G26" i="16"/>
  <c r="F47" i="16"/>
  <c r="F46" i="16"/>
  <c r="E47" i="16"/>
  <c r="E46" i="16"/>
  <c r="O14" i="188"/>
  <c r="N14" i="188"/>
  <c r="M14" i="188"/>
  <c r="L14" i="188"/>
  <c r="K14" i="188"/>
  <c r="J14" i="188"/>
  <c r="I14" i="188"/>
  <c r="H14" i="188"/>
  <c r="G14" i="188"/>
  <c r="F14" i="188"/>
  <c r="E14" i="188"/>
  <c r="D14" i="188"/>
  <c r="C14" i="188"/>
  <c r="B24" i="188"/>
  <c r="B25" i="48940"/>
  <c r="J15" i="48940"/>
  <c r="I15" i="48940"/>
  <c r="H15" i="48940"/>
  <c r="G15" i="48940"/>
  <c r="F15" i="48940"/>
  <c r="E15" i="48940"/>
  <c r="D15" i="48940"/>
  <c r="C15" i="48940"/>
  <c r="E37" i="3348"/>
  <c r="E26" i="3348"/>
  <c r="C15" i="3348"/>
  <c r="M15" i="3348"/>
  <c r="L15" i="3348"/>
  <c r="K15" i="3348"/>
  <c r="J15" i="3348"/>
  <c r="I15" i="3348"/>
  <c r="H15" i="3348"/>
  <c r="G15" i="3348"/>
  <c r="F15" i="3348"/>
  <c r="E15" i="3348"/>
  <c r="B15" i="3348"/>
  <c r="B26" i="3348"/>
  <c r="D15" i="3348" l="1"/>
  <c r="E99" i="3348"/>
  <c r="B99" i="3348"/>
  <c r="B65" i="48940" l="1"/>
  <c r="F151" i="16"/>
  <c r="E151" i="16"/>
  <c r="F150" i="16"/>
  <c r="E150" i="16"/>
  <c r="F149" i="16"/>
  <c r="E149" i="16"/>
  <c r="F148" i="16"/>
  <c r="E148" i="16"/>
  <c r="F147" i="16"/>
  <c r="E147" i="16"/>
  <c r="F146" i="16"/>
  <c r="E146" i="16"/>
  <c r="F145" i="16"/>
  <c r="E145" i="16"/>
  <c r="F144" i="16"/>
  <c r="E144" i="16"/>
  <c r="F143" i="16"/>
  <c r="E143" i="16"/>
  <c r="F142" i="16"/>
  <c r="E142" i="16"/>
  <c r="F141" i="16"/>
  <c r="E141" i="16"/>
  <c r="F140" i="16"/>
  <c r="E140" i="16"/>
  <c r="F139" i="16"/>
  <c r="E139" i="16"/>
  <c r="F138" i="16"/>
  <c r="E138" i="16"/>
  <c r="F137" i="16"/>
  <c r="E137" i="16"/>
  <c r="F136" i="16"/>
  <c r="E136" i="16"/>
  <c r="F135" i="16"/>
  <c r="E135" i="16"/>
  <c r="F134" i="16"/>
  <c r="E134" i="16"/>
  <c r="F133" i="16"/>
  <c r="E133" i="16"/>
  <c r="F132" i="16"/>
  <c r="E132" i="16"/>
  <c r="F131" i="16"/>
  <c r="E131" i="16"/>
  <c r="F130" i="16"/>
  <c r="E130" i="16"/>
  <c r="F129" i="16"/>
  <c r="E129" i="16"/>
  <c r="F128" i="16"/>
  <c r="E128" i="16"/>
  <c r="F127" i="16"/>
  <c r="E127" i="16"/>
  <c r="F126" i="16"/>
  <c r="E126" i="16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E118" i="16" s="1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F119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E5" i="3348"/>
  <c r="E42" i="3348"/>
  <c r="E72" i="3348"/>
  <c r="E85" i="3348"/>
  <c r="E92" i="3348"/>
  <c r="E106" i="3348"/>
  <c r="E55" i="3348"/>
  <c r="E16" i="16"/>
  <c r="E8" i="16"/>
  <c r="E10" i="16"/>
  <c r="E12" i="16"/>
  <c r="E14" i="16"/>
  <c r="E18" i="16"/>
  <c r="E20" i="16"/>
  <c r="E22" i="16"/>
  <c r="E24" i="16"/>
  <c r="E50" i="16"/>
  <c r="E52" i="16"/>
  <c r="E54" i="16"/>
  <c r="E56" i="16"/>
  <c r="E58" i="16"/>
  <c r="E60" i="16"/>
  <c r="E62" i="16"/>
  <c r="E64" i="16"/>
  <c r="E66" i="16"/>
  <c r="E68" i="16"/>
  <c r="E84" i="16"/>
  <c r="E86" i="16"/>
  <c r="E88" i="16"/>
  <c r="E90" i="16"/>
  <c r="E94" i="16"/>
  <c r="E96" i="16"/>
  <c r="E98" i="16"/>
  <c r="E100" i="16"/>
  <c r="E102" i="16"/>
  <c r="E104" i="16"/>
  <c r="E106" i="16"/>
  <c r="E108" i="16"/>
  <c r="E110" i="16"/>
  <c r="E112" i="16"/>
  <c r="E114" i="16"/>
  <c r="E116" i="16"/>
  <c r="E158" i="16"/>
  <c r="E160" i="16"/>
  <c r="E162" i="16"/>
  <c r="E164" i="16"/>
  <c r="E166" i="16"/>
  <c r="E168" i="16"/>
  <c r="E170" i="16"/>
  <c r="E172" i="16"/>
  <c r="E174" i="16"/>
  <c r="E176" i="16"/>
  <c r="E178" i="16"/>
  <c r="E180" i="16"/>
  <c r="E184" i="16"/>
  <c r="E186" i="16"/>
  <c r="E188" i="16"/>
  <c r="E190" i="16"/>
  <c r="E192" i="16"/>
  <c r="E194" i="16"/>
  <c r="E198" i="16"/>
  <c r="E200" i="16"/>
  <c r="E202" i="16"/>
  <c r="E204" i="16"/>
  <c r="E206" i="16"/>
  <c r="E208" i="16"/>
  <c r="E236" i="16"/>
  <c r="E238" i="16"/>
  <c r="E28" i="16"/>
  <c r="E30" i="16"/>
  <c r="E32" i="16"/>
  <c r="E34" i="16"/>
  <c r="E36" i="16"/>
  <c r="E38" i="16"/>
  <c r="E40" i="16"/>
  <c r="E42" i="16"/>
  <c r="E44" i="16"/>
  <c r="E212" i="16"/>
  <c r="E214" i="16"/>
  <c r="E216" i="16"/>
  <c r="E218" i="16"/>
  <c r="E220" i="16"/>
  <c r="E222" i="16"/>
  <c r="F55" i="16"/>
  <c r="F54" i="16"/>
  <c r="E55" i="16"/>
  <c r="F69" i="16"/>
  <c r="E69" i="16"/>
  <c r="F68" i="16"/>
  <c r="F67" i="16"/>
  <c r="E67" i="16"/>
  <c r="F66" i="16"/>
  <c r="F65" i="16"/>
  <c r="E65" i="16"/>
  <c r="F64" i="16"/>
  <c r="F63" i="16"/>
  <c r="E63" i="16"/>
  <c r="F62" i="16"/>
  <c r="F61" i="16"/>
  <c r="E61" i="16"/>
  <c r="F60" i="16"/>
  <c r="F59" i="16"/>
  <c r="E59" i="16"/>
  <c r="F58" i="16"/>
  <c r="F57" i="16"/>
  <c r="E57" i="16"/>
  <c r="F56" i="16"/>
  <c r="F53" i="16"/>
  <c r="E53" i="16"/>
  <c r="F52" i="16"/>
  <c r="F50" i="16"/>
  <c r="F51" i="16"/>
  <c r="E51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237" i="16"/>
  <c r="F239" i="16"/>
  <c r="F236" i="16"/>
  <c r="F238" i="16"/>
  <c r="G234" i="16"/>
  <c r="G210" i="16"/>
  <c r="F212" i="16"/>
  <c r="F214" i="16"/>
  <c r="F216" i="16"/>
  <c r="F218" i="16"/>
  <c r="F220" i="16"/>
  <c r="F222" i="16"/>
  <c r="R211" i="16"/>
  <c r="Q211" i="16"/>
  <c r="P211" i="16"/>
  <c r="O211" i="16"/>
  <c r="N211" i="16"/>
  <c r="M211" i="16"/>
  <c r="L211" i="16"/>
  <c r="K211" i="16"/>
  <c r="J211" i="16"/>
  <c r="I211" i="16"/>
  <c r="H211" i="16"/>
  <c r="G211" i="16"/>
  <c r="R210" i="16"/>
  <c r="Q210" i="16"/>
  <c r="P210" i="16"/>
  <c r="O210" i="16"/>
  <c r="N210" i="16"/>
  <c r="M210" i="16"/>
  <c r="L210" i="16"/>
  <c r="K210" i="16"/>
  <c r="J210" i="16"/>
  <c r="I210" i="16"/>
  <c r="H210" i="16"/>
  <c r="F213" i="16"/>
  <c r="F215" i="16"/>
  <c r="F217" i="16"/>
  <c r="F219" i="16"/>
  <c r="F221" i="16"/>
  <c r="F223" i="16"/>
  <c r="E213" i="16"/>
  <c r="E215" i="16"/>
  <c r="E217" i="16"/>
  <c r="E219" i="16"/>
  <c r="E221" i="16"/>
  <c r="E223" i="16"/>
  <c r="G6" i="16"/>
  <c r="B106" i="188"/>
  <c r="B107" i="188"/>
  <c r="B99" i="188"/>
  <c r="B100" i="188"/>
  <c r="B101" i="188"/>
  <c r="B102" i="188"/>
  <c r="B103" i="188"/>
  <c r="B104" i="188"/>
  <c r="B92" i="188"/>
  <c r="B93" i="188"/>
  <c r="B94" i="188"/>
  <c r="B95" i="188"/>
  <c r="B96" i="188"/>
  <c r="B97" i="188"/>
  <c r="B85" i="188"/>
  <c r="B86" i="188"/>
  <c r="B87" i="188"/>
  <c r="B88" i="188"/>
  <c r="B89" i="188"/>
  <c r="B90" i="188"/>
  <c r="B72" i="188"/>
  <c r="B73" i="188"/>
  <c r="B74" i="188"/>
  <c r="B75" i="188"/>
  <c r="B76" i="188"/>
  <c r="B77" i="188"/>
  <c r="B78" i="188"/>
  <c r="B79" i="188"/>
  <c r="B80" i="188"/>
  <c r="B81" i="188"/>
  <c r="B82" i="188"/>
  <c r="B83" i="188"/>
  <c r="B55" i="188"/>
  <c r="B56" i="188"/>
  <c r="B57" i="188"/>
  <c r="B58" i="188"/>
  <c r="B59" i="188"/>
  <c r="B60" i="188"/>
  <c r="B61" i="188"/>
  <c r="B62" i="188"/>
  <c r="B63" i="188"/>
  <c r="B64" i="188"/>
  <c r="B65" i="188"/>
  <c r="B66" i="188"/>
  <c r="B67" i="188"/>
  <c r="B68" i="188"/>
  <c r="B69" i="188"/>
  <c r="B70" i="188"/>
  <c r="B42" i="188"/>
  <c r="B43" i="188"/>
  <c r="B44" i="188"/>
  <c r="B45" i="188"/>
  <c r="B46" i="188"/>
  <c r="B47" i="188"/>
  <c r="B48" i="188"/>
  <c r="B49" i="188"/>
  <c r="B50" i="188"/>
  <c r="B51" i="188"/>
  <c r="B52" i="188"/>
  <c r="B53" i="188"/>
  <c r="B37" i="188"/>
  <c r="B38" i="188"/>
  <c r="B39" i="188"/>
  <c r="B40" i="188"/>
  <c r="B26" i="188"/>
  <c r="B27" i="188"/>
  <c r="B28" i="188"/>
  <c r="B29" i="188"/>
  <c r="B30" i="188"/>
  <c r="B31" i="188"/>
  <c r="B32" i="188"/>
  <c r="B33" i="188"/>
  <c r="B34" i="188"/>
  <c r="B35" i="188"/>
  <c r="B15" i="188"/>
  <c r="B16" i="188"/>
  <c r="B17" i="188"/>
  <c r="B18" i="188"/>
  <c r="B19" i="188"/>
  <c r="B20" i="188"/>
  <c r="B21" i="188"/>
  <c r="B22" i="188"/>
  <c r="B23" i="188"/>
  <c r="B5" i="188"/>
  <c r="B6" i="188"/>
  <c r="B7" i="188"/>
  <c r="B8" i="188"/>
  <c r="B9" i="188"/>
  <c r="B10" i="188"/>
  <c r="B11" i="188"/>
  <c r="B12" i="188"/>
  <c r="B13" i="188"/>
  <c r="B6" i="48940"/>
  <c r="B7" i="48940"/>
  <c r="B8" i="48940"/>
  <c r="B9" i="48940"/>
  <c r="B10" i="48940"/>
  <c r="B11" i="48940"/>
  <c r="B12" i="48940"/>
  <c r="B13" i="48940"/>
  <c r="B14" i="48940"/>
  <c r="B16" i="48940"/>
  <c r="B17" i="48940"/>
  <c r="B18" i="48940"/>
  <c r="B19" i="48940"/>
  <c r="B20" i="48940"/>
  <c r="B21" i="48940"/>
  <c r="B22" i="48940"/>
  <c r="B23" i="48940"/>
  <c r="B24" i="48940"/>
  <c r="B27" i="48940"/>
  <c r="B28" i="48940"/>
  <c r="B29" i="48940"/>
  <c r="B30" i="48940"/>
  <c r="B31" i="48940"/>
  <c r="B32" i="48940"/>
  <c r="B33" i="48940"/>
  <c r="B34" i="48940"/>
  <c r="B35" i="48940"/>
  <c r="B36" i="48940"/>
  <c r="B38" i="48940"/>
  <c r="B39" i="48940"/>
  <c r="B40" i="48940"/>
  <c r="B41" i="48940"/>
  <c r="B43" i="48940"/>
  <c r="B44" i="48940"/>
  <c r="B45" i="48940"/>
  <c r="B46" i="48940"/>
  <c r="B47" i="48940"/>
  <c r="B48" i="48940"/>
  <c r="B49" i="48940"/>
  <c r="B50" i="48940"/>
  <c r="B51" i="48940"/>
  <c r="B52" i="48940"/>
  <c r="B53" i="48940"/>
  <c r="B54" i="48940"/>
  <c r="B56" i="48940"/>
  <c r="B57" i="48940"/>
  <c r="B58" i="48940"/>
  <c r="B59" i="48940"/>
  <c r="B60" i="48940"/>
  <c r="B61" i="48940"/>
  <c r="B62" i="48940"/>
  <c r="B63" i="48940"/>
  <c r="B64" i="48940"/>
  <c r="B66" i="48940"/>
  <c r="B67" i="48940"/>
  <c r="B68" i="48940"/>
  <c r="B69" i="48940"/>
  <c r="B70" i="48940"/>
  <c r="B71" i="48940"/>
  <c r="B73" i="48940"/>
  <c r="B74" i="48940"/>
  <c r="B75" i="48940"/>
  <c r="B76" i="48940"/>
  <c r="B77" i="48940"/>
  <c r="B78" i="48940"/>
  <c r="B79" i="48940"/>
  <c r="B80" i="48940"/>
  <c r="B81" i="48940"/>
  <c r="B82" i="48940"/>
  <c r="B83" i="48940"/>
  <c r="B84" i="48940"/>
  <c r="B86" i="48940"/>
  <c r="B87" i="48940"/>
  <c r="B88" i="48940"/>
  <c r="B89" i="48940"/>
  <c r="B90" i="48940"/>
  <c r="B91" i="48940"/>
  <c r="B93" i="48940"/>
  <c r="B94" i="48940"/>
  <c r="B95" i="48940"/>
  <c r="B96" i="48940"/>
  <c r="B97" i="48940"/>
  <c r="B98" i="48940"/>
  <c r="B100" i="48940"/>
  <c r="B101" i="48940"/>
  <c r="B102" i="48940"/>
  <c r="B103" i="48940"/>
  <c r="B104" i="48940"/>
  <c r="B105" i="48940"/>
  <c r="B107" i="48940"/>
  <c r="B108" i="48940"/>
  <c r="C99" i="48940"/>
  <c r="C37" i="48940"/>
  <c r="C26" i="48940"/>
  <c r="J26" i="48940"/>
  <c r="I26" i="48940"/>
  <c r="H26" i="48940"/>
  <c r="G26" i="48940"/>
  <c r="F26" i="48940"/>
  <c r="E26" i="48940"/>
  <c r="D26" i="48940"/>
  <c r="D5" i="48940"/>
  <c r="C5" i="48940"/>
  <c r="L72" i="3348"/>
  <c r="L5" i="3348"/>
  <c r="L26" i="3348"/>
  <c r="L37" i="3348"/>
  <c r="L42" i="3348"/>
  <c r="L85" i="3348"/>
  <c r="L92" i="3348"/>
  <c r="L106" i="3348"/>
  <c r="L55" i="3348"/>
  <c r="L99" i="3348"/>
  <c r="K5" i="3348"/>
  <c r="K26" i="3348"/>
  <c r="K37" i="3348"/>
  <c r="K42" i="3348"/>
  <c r="K72" i="3348"/>
  <c r="K85" i="3348"/>
  <c r="K92" i="3348"/>
  <c r="K106" i="3348"/>
  <c r="K55" i="3348"/>
  <c r="K99" i="3348"/>
  <c r="F5" i="3348"/>
  <c r="G5" i="3348"/>
  <c r="H5" i="3348"/>
  <c r="I5" i="3348"/>
  <c r="J5" i="3348"/>
  <c r="F26" i="3348"/>
  <c r="G26" i="3348"/>
  <c r="H26" i="3348"/>
  <c r="I26" i="3348"/>
  <c r="J26" i="3348"/>
  <c r="F37" i="3348"/>
  <c r="G37" i="3348"/>
  <c r="H37" i="3348"/>
  <c r="I37" i="3348"/>
  <c r="J37" i="3348"/>
  <c r="F42" i="3348"/>
  <c r="G42" i="3348"/>
  <c r="H42" i="3348"/>
  <c r="I42" i="3348"/>
  <c r="J42" i="3348"/>
  <c r="F55" i="3348"/>
  <c r="G55" i="3348"/>
  <c r="H55" i="3348"/>
  <c r="I55" i="3348"/>
  <c r="J55" i="3348"/>
  <c r="F72" i="3348"/>
  <c r="G72" i="3348"/>
  <c r="H72" i="3348"/>
  <c r="I72" i="3348"/>
  <c r="J72" i="3348"/>
  <c r="F85" i="3348"/>
  <c r="G85" i="3348"/>
  <c r="H85" i="3348"/>
  <c r="I85" i="3348"/>
  <c r="J85" i="3348"/>
  <c r="F92" i="3348"/>
  <c r="G92" i="3348"/>
  <c r="H92" i="3348"/>
  <c r="I92" i="3348"/>
  <c r="J92" i="3348"/>
  <c r="F99" i="3348"/>
  <c r="G99" i="3348"/>
  <c r="H99" i="3348"/>
  <c r="I99" i="3348"/>
  <c r="J99" i="3348"/>
  <c r="F106" i="3348"/>
  <c r="G106" i="3348"/>
  <c r="H106" i="3348"/>
  <c r="I106" i="3348"/>
  <c r="J106" i="3348"/>
  <c r="M99" i="3348"/>
  <c r="C99" i="3348"/>
  <c r="F45" i="16"/>
  <c r="E45" i="16"/>
  <c r="F44" i="16"/>
  <c r="F43" i="16"/>
  <c r="E43" i="16"/>
  <c r="F42" i="16"/>
  <c r="F41" i="16"/>
  <c r="E41" i="16"/>
  <c r="F40" i="16"/>
  <c r="F39" i="16"/>
  <c r="E39" i="16"/>
  <c r="F38" i="16"/>
  <c r="F37" i="16"/>
  <c r="E37" i="16"/>
  <c r="F36" i="16"/>
  <c r="F35" i="16"/>
  <c r="E35" i="16"/>
  <c r="F34" i="16"/>
  <c r="F33" i="16"/>
  <c r="E33" i="16"/>
  <c r="F32" i="16"/>
  <c r="F31" i="16"/>
  <c r="E31" i="16"/>
  <c r="F30" i="16"/>
  <c r="F29" i="16"/>
  <c r="E29" i="16"/>
  <c r="F28" i="16"/>
  <c r="M92" i="3348"/>
  <c r="C92" i="3348"/>
  <c r="B92" i="3348"/>
  <c r="D84" i="3348"/>
  <c r="D83" i="3348"/>
  <c r="D82" i="3348"/>
  <c r="D81" i="3348"/>
  <c r="D80" i="3348"/>
  <c r="D79" i="3348"/>
  <c r="D78" i="3348"/>
  <c r="D77" i="3348"/>
  <c r="D76" i="3348"/>
  <c r="D75" i="3348"/>
  <c r="D74" i="3348"/>
  <c r="D73" i="3348"/>
  <c r="M72" i="3348"/>
  <c r="C72" i="3348"/>
  <c r="B72" i="3348"/>
  <c r="E239" i="16"/>
  <c r="E237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R234" i="16"/>
  <c r="Q234" i="16"/>
  <c r="P234" i="16"/>
  <c r="O234" i="16"/>
  <c r="N234" i="16"/>
  <c r="M234" i="16"/>
  <c r="L234" i="16"/>
  <c r="K234" i="16"/>
  <c r="J234" i="16"/>
  <c r="I234" i="16"/>
  <c r="H234" i="16"/>
  <c r="J106" i="48940"/>
  <c r="I106" i="48940"/>
  <c r="H106" i="48940"/>
  <c r="G106" i="48940"/>
  <c r="F106" i="48940"/>
  <c r="E106" i="48940"/>
  <c r="D106" i="48940"/>
  <c r="C106" i="48940"/>
  <c r="F117" i="16"/>
  <c r="E117" i="16"/>
  <c r="F116" i="16"/>
  <c r="F115" i="16"/>
  <c r="E115" i="16"/>
  <c r="F114" i="16"/>
  <c r="F113" i="16"/>
  <c r="E113" i="16"/>
  <c r="F112" i="16"/>
  <c r="F111" i="16"/>
  <c r="E111" i="16"/>
  <c r="F110" i="16"/>
  <c r="F109" i="16"/>
  <c r="E109" i="16"/>
  <c r="F108" i="16"/>
  <c r="F107" i="16"/>
  <c r="E107" i="16"/>
  <c r="F106" i="16"/>
  <c r="F105" i="16"/>
  <c r="E105" i="16"/>
  <c r="F104" i="16"/>
  <c r="F103" i="16"/>
  <c r="E103" i="16"/>
  <c r="F102" i="16"/>
  <c r="F101" i="16"/>
  <c r="E101" i="16"/>
  <c r="F100" i="16"/>
  <c r="F99" i="16"/>
  <c r="E99" i="16"/>
  <c r="F98" i="16"/>
  <c r="F97" i="16"/>
  <c r="E97" i="16"/>
  <c r="F96" i="16"/>
  <c r="F95" i="16"/>
  <c r="E95" i="16"/>
  <c r="F94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J42" i="48940"/>
  <c r="I42" i="48940"/>
  <c r="H42" i="48940"/>
  <c r="G42" i="48940"/>
  <c r="F42" i="48940"/>
  <c r="E42" i="48940"/>
  <c r="D42" i="48940"/>
  <c r="C42" i="48940"/>
  <c r="M42" i="3348"/>
  <c r="C42" i="3348"/>
  <c r="B42" i="3348"/>
  <c r="B55" i="3348"/>
  <c r="C55" i="3348"/>
  <c r="M55" i="3348"/>
  <c r="B85" i="3348"/>
  <c r="C85" i="3348"/>
  <c r="M85" i="3348"/>
  <c r="F209" i="16"/>
  <c r="E209" i="16"/>
  <c r="F208" i="16"/>
  <c r="F207" i="16"/>
  <c r="E207" i="16"/>
  <c r="F206" i="16"/>
  <c r="F205" i="16"/>
  <c r="E205" i="16"/>
  <c r="F204" i="16"/>
  <c r="F203" i="16"/>
  <c r="E203" i="16"/>
  <c r="F202" i="16"/>
  <c r="F201" i="16"/>
  <c r="E201" i="16"/>
  <c r="F200" i="16"/>
  <c r="F199" i="16"/>
  <c r="E199" i="16"/>
  <c r="F198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J92" i="48940"/>
  <c r="I92" i="48940"/>
  <c r="H92" i="48940"/>
  <c r="G92" i="48940"/>
  <c r="F92" i="48940"/>
  <c r="E92" i="48940"/>
  <c r="D92" i="48940"/>
  <c r="C92" i="48940"/>
  <c r="J99" i="48940"/>
  <c r="I99" i="48940"/>
  <c r="H99" i="48940"/>
  <c r="G99" i="48940"/>
  <c r="F99" i="48940"/>
  <c r="E99" i="48940"/>
  <c r="D99" i="48940"/>
  <c r="D102" i="3348"/>
  <c r="D101" i="3348"/>
  <c r="D100" i="3348"/>
  <c r="O25" i="188"/>
  <c r="N25" i="188"/>
  <c r="M25" i="188"/>
  <c r="L25" i="188"/>
  <c r="K25" i="188"/>
  <c r="J25" i="188"/>
  <c r="I25" i="188"/>
  <c r="H25" i="188"/>
  <c r="G25" i="188"/>
  <c r="F25" i="188"/>
  <c r="E25" i="188"/>
  <c r="D25" i="188"/>
  <c r="C25" i="188"/>
  <c r="M26" i="3348"/>
  <c r="C26" i="3348"/>
  <c r="F25" i="16"/>
  <c r="E25" i="16"/>
  <c r="F24" i="16"/>
  <c r="F23" i="16"/>
  <c r="E23" i="16"/>
  <c r="F22" i="16"/>
  <c r="F21" i="16"/>
  <c r="E21" i="16"/>
  <c r="F20" i="16"/>
  <c r="F19" i="16"/>
  <c r="E19" i="16"/>
  <c r="F18" i="16"/>
  <c r="F17" i="16"/>
  <c r="E17" i="16"/>
  <c r="F16" i="16"/>
  <c r="F15" i="16"/>
  <c r="E15" i="16"/>
  <c r="F14" i="16"/>
  <c r="F13" i="16"/>
  <c r="E13" i="16"/>
  <c r="F12" i="16"/>
  <c r="F11" i="16"/>
  <c r="E11" i="16"/>
  <c r="F10" i="16"/>
  <c r="F9" i="16"/>
  <c r="E9" i="16"/>
  <c r="F8" i="16"/>
  <c r="R7" i="16"/>
  <c r="Q7" i="16"/>
  <c r="P7" i="16"/>
  <c r="O7" i="16"/>
  <c r="N7" i="16"/>
  <c r="M7" i="16"/>
  <c r="L7" i="16"/>
  <c r="K7" i="16"/>
  <c r="J7" i="16"/>
  <c r="I7" i="16"/>
  <c r="H7" i="16"/>
  <c r="G7" i="16"/>
  <c r="R6" i="16"/>
  <c r="Q6" i="16"/>
  <c r="P6" i="16"/>
  <c r="O6" i="16"/>
  <c r="N6" i="16"/>
  <c r="M6" i="16"/>
  <c r="L6" i="16"/>
  <c r="K6" i="16"/>
  <c r="J6" i="16"/>
  <c r="I6" i="16"/>
  <c r="H6" i="16"/>
  <c r="O4" i="188"/>
  <c r="N4" i="188"/>
  <c r="M4" i="188"/>
  <c r="L4" i="188"/>
  <c r="K4" i="188"/>
  <c r="J4" i="188"/>
  <c r="I4" i="188"/>
  <c r="H4" i="188"/>
  <c r="G4" i="188"/>
  <c r="F4" i="188"/>
  <c r="E4" i="188"/>
  <c r="D4" i="188"/>
  <c r="C4" i="188"/>
  <c r="J5" i="48940"/>
  <c r="I5" i="48940"/>
  <c r="H5" i="48940"/>
  <c r="G5" i="48940"/>
  <c r="F5" i="48940"/>
  <c r="E5" i="48940"/>
  <c r="D14" i="3348"/>
  <c r="D13" i="3348"/>
  <c r="D12" i="3348"/>
  <c r="D11" i="3348"/>
  <c r="D10" i="3348"/>
  <c r="D9" i="3348"/>
  <c r="D8" i="3348"/>
  <c r="D7" i="3348"/>
  <c r="M5" i="3348"/>
  <c r="C5" i="3348"/>
  <c r="B5" i="3348"/>
  <c r="J55" i="48940"/>
  <c r="I55" i="48940"/>
  <c r="H55" i="48940"/>
  <c r="G55" i="48940"/>
  <c r="F55" i="48940"/>
  <c r="E55" i="48940"/>
  <c r="D55" i="48940"/>
  <c r="C55" i="48940"/>
  <c r="O105" i="188"/>
  <c r="N105" i="188"/>
  <c r="M105" i="188"/>
  <c r="L105" i="188"/>
  <c r="K105" i="188"/>
  <c r="J105" i="188"/>
  <c r="I105" i="188"/>
  <c r="H105" i="188"/>
  <c r="G105" i="188"/>
  <c r="F105" i="188"/>
  <c r="E105" i="188"/>
  <c r="D105" i="188"/>
  <c r="C105" i="188"/>
  <c r="M106" i="3348"/>
  <c r="C106" i="3348"/>
  <c r="B106" i="3348"/>
  <c r="F195" i="16"/>
  <c r="E195" i="16"/>
  <c r="F194" i="16"/>
  <c r="F193" i="16"/>
  <c r="E193" i="16"/>
  <c r="F192" i="16"/>
  <c r="F191" i="16"/>
  <c r="E191" i="16"/>
  <c r="F190" i="16"/>
  <c r="F189" i="16"/>
  <c r="E189" i="16"/>
  <c r="F188" i="16"/>
  <c r="F187" i="16"/>
  <c r="E187" i="16"/>
  <c r="F186" i="16"/>
  <c r="F185" i="16"/>
  <c r="E185" i="16"/>
  <c r="F184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J85" i="48940"/>
  <c r="I85" i="48940"/>
  <c r="H85" i="48940"/>
  <c r="G85" i="48940"/>
  <c r="F85" i="48940"/>
  <c r="E85" i="48940"/>
  <c r="D85" i="48940"/>
  <c r="C85" i="48940"/>
  <c r="F181" i="16"/>
  <c r="E181" i="16"/>
  <c r="F180" i="16"/>
  <c r="F179" i="16"/>
  <c r="E179" i="16"/>
  <c r="F178" i="16"/>
  <c r="F177" i="16"/>
  <c r="E177" i="16"/>
  <c r="F176" i="16"/>
  <c r="F175" i="16"/>
  <c r="E175" i="16"/>
  <c r="F174" i="16"/>
  <c r="F173" i="16"/>
  <c r="E173" i="16"/>
  <c r="F172" i="16"/>
  <c r="F171" i="16"/>
  <c r="E171" i="16"/>
  <c r="F170" i="16"/>
  <c r="F169" i="16"/>
  <c r="E169" i="16"/>
  <c r="F168" i="16"/>
  <c r="F167" i="16"/>
  <c r="E167" i="16"/>
  <c r="F166" i="16"/>
  <c r="F165" i="16"/>
  <c r="E165" i="16"/>
  <c r="F164" i="16"/>
  <c r="F163" i="16"/>
  <c r="E163" i="16"/>
  <c r="F162" i="16"/>
  <c r="F161" i="16"/>
  <c r="E161" i="16"/>
  <c r="F160" i="16"/>
  <c r="F159" i="16"/>
  <c r="E159" i="16"/>
  <c r="F158" i="16"/>
  <c r="R157" i="16"/>
  <c r="Q157" i="16"/>
  <c r="P157" i="16"/>
  <c r="O157" i="16"/>
  <c r="N157" i="16"/>
  <c r="M157" i="16"/>
  <c r="L157" i="16"/>
  <c r="K157" i="16"/>
  <c r="J157" i="16"/>
  <c r="I157" i="16"/>
  <c r="H157" i="16"/>
  <c r="G157" i="16"/>
  <c r="R156" i="16"/>
  <c r="Q156" i="16"/>
  <c r="P156" i="16"/>
  <c r="O156" i="16"/>
  <c r="N156" i="16"/>
  <c r="M156" i="16"/>
  <c r="L156" i="16"/>
  <c r="K156" i="16"/>
  <c r="J156" i="16"/>
  <c r="I156" i="16"/>
  <c r="H156" i="16"/>
  <c r="G156" i="16"/>
  <c r="J72" i="48940"/>
  <c r="I72" i="48940"/>
  <c r="H72" i="48940"/>
  <c r="G72" i="48940"/>
  <c r="F72" i="48940"/>
  <c r="E72" i="48940"/>
  <c r="D72" i="48940"/>
  <c r="C72" i="48940"/>
  <c r="F90" i="16"/>
  <c r="F84" i="16"/>
  <c r="F86" i="16"/>
  <c r="F88" i="16"/>
  <c r="F91" i="16"/>
  <c r="E91" i="16"/>
  <c r="B37" i="3348"/>
  <c r="C37" i="3348"/>
  <c r="F89" i="16"/>
  <c r="E89" i="16"/>
  <c r="F87" i="16"/>
  <c r="F85" i="16"/>
  <c r="E87" i="16"/>
  <c r="E85" i="16"/>
  <c r="M37" i="3348"/>
  <c r="D37" i="48940"/>
  <c r="E37" i="48940"/>
  <c r="F37" i="48940"/>
  <c r="G37" i="48940"/>
  <c r="H37" i="48940"/>
  <c r="I37" i="48940"/>
  <c r="J37" i="48940"/>
  <c r="G82" i="16"/>
  <c r="H82" i="16"/>
  <c r="I82" i="16"/>
  <c r="J82" i="16"/>
  <c r="K82" i="16"/>
  <c r="L82" i="16"/>
  <c r="M82" i="16"/>
  <c r="N82" i="16"/>
  <c r="O82" i="16"/>
  <c r="P82" i="16"/>
  <c r="Q82" i="16"/>
  <c r="R82" i="16"/>
  <c r="G83" i="16"/>
  <c r="H83" i="16"/>
  <c r="I83" i="16"/>
  <c r="J83" i="16"/>
  <c r="K83" i="16"/>
  <c r="L83" i="16"/>
  <c r="M83" i="16"/>
  <c r="N83" i="16"/>
  <c r="O83" i="16"/>
  <c r="P83" i="16"/>
  <c r="Q83" i="16"/>
  <c r="R83" i="16"/>
  <c r="F118" i="16" l="1"/>
  <c r="D106" i="3348"/>
  <c r="D42" i="3348"/>
  <c r="D5" i="3348"/>
  <c r="E183" i="16"/>
  <c r="B4" i="3348"/>
  <c r="C4" i="48941" s="1"/>
  <c r="E26" i="16"/>
  <c r="E27" i="16"/>
  <c r="B15" i="48940"/>
  <c r="B14" i="188"/>
  <c r="F26" i="16"/>
  <c r="F27" i="16"/>
  <c r="B5" i="48940"/>
  <c r="E119" i="16"/>
  <c r="E93" i="16"/>
  <c r="F93" i="16"/>
  <c r="B25" i="188"/>
  <c r="K4" i="16"/>
  <c r="C4" i="48940"/>
  <c r="F235" i="16"/>
  <c r="B106" i="48940"/>
  <c r="E196" i="16"/>
  <c r="F183" i="16"/>
  <c r="F157" i="16"/>
  <c r="F156" i="16"/>
  <c r="R5" i="16"/>
  <c r="L4" i="16"/>
  <c r="P5" i="16"/>
  <c r="E49" i="16"/>
  <c r="E48" i="16"/>
  <c r="H5" i="16"/>
  <c r="N4" i="16"/>
  <c r="J5" i="16"/>
  <c r="B41" i="188"/>
  <c r="G3" i="188"/>
  <c r="K3" i="188"/>
  <c r="O3" i="188"/>
  <c r="C3" i="188"/>
  <c r="B105" i="188"/>
  <c r="F4" i="48940"/>
  <c r="G4" i="48940"/>
  <c r="J4" i="48940"/>
  <c r="D85" i="3348"/>
  <c r="D55" i="3348"/>
  <c r="D37" i="3348"/>
  <c r="D26" i="3348"/>
  <c r="M4" i="3348"/>
  <c r="C15" i="48941" s="1"/>
  <c r="E15" i="48941" s="1"/>
  <c r="B55" i="48940"/>
  <c r="G4" i="3348"/>
  <c r="K4" i="3348"/>
  <c r="B99" i="48940"/>
  <c r="E211" i="16"/>
  <c r="H4" i="16"/>
  <c r="P4" i="16"/>
  <c r="K5" i="16"/>
  <c r="L5" i="16"/>
  <c r="D92" i="3348"/>
  <c r="J4" i="3348"/>
  <c r="F4" i="3348"/>
  <c r="D4" i="48940"/>
  <c r="O4" i="16"/>
  <c r="B72" i="48940"/>
  <c r="F83" i="16"/>
  <c r="J4" i="16"/>
  <c r="R4" i="16"/>
  <c r="N5" i="16"/>
  <c r="E197" i="16"/>
  <c r="F197" i="16"/>
  <c r="F92" i="16"/>
  <c r="B4" i="188"/>
  <c r="B36" i="188"/>
  <c r="B84" i="188"/>
  <c r="F210" i="16"/>
  <c r="F49" i="16"/>
  <c r="F48" i="16"/>
  <c r="E92" i="16"/>
  <c r="E82" i="16"/>
  <c r="D72" i="3348"/>
  <c r="O5" i="16"/>
  <c r="G5" i="16"/>
  <c r="F82" i="16"/>
  <c r="F182" i="16"/>
  <c r="H4" i="48940"/>
  <c r="D3" i="188"/>
  <c r="H3" i="188"/>
  <c r="L3" i="188"/>
  <c r="E7" i="16"/>
  <c r="F6" i="16"/>
  <c r="G4" i="16"/>
  <c r="D99" i="3348"/>
  <c r="H4" i="3348"/>
  <c r="I4" i="3348"/>
  <c r="L4" i="3348"/>
  <c r="B92" i="48940"/>
  <c r="B85" i="48940"/>
  <c r="B26" i="48940"/>
  <c r="B54" i="188"/>
  <c r="B71" i="188"/>
  <c r="B98" i="188"/>
  <c r="F211" i="16"/>
  <c r="I4" i="16"/>
  <c r="M4" i="16"/>
  <c r="Q4" i="16"/>
  <c r="E234" i="16"/>
  <c r="E156" i="16"/>
  <c r="E83" i="16"/>
  <c r="E157" i="16"/>
  <c r="I5" i="16"/>
  <c r="M5" i="16"/>
  <c r="Q5" i="16"/>
  <c r="F7" i="16"/>
  <c r="F196" i="16"/>
  <c r="C4" i="3348"/>
  <c r="N3" i="188"/>
  <c r="J3" i="188"/>
  <c r="F3" i="188"/>
  <c r="E235" i="16"/>
  <c r="E4" i="48940"/>
  <c r="I4" i="48940"/>
  <c r="E3" i="188"/>
  <c r="I3" i="188"/>
  <c r="M3" i="188"/>
  <c r="B42" i="48940"/>
  <c r="B37" i="48940"/>
  <c r="B91" i="188"/>
  <c r="F234" i="16"/>
  <c r="E210" i="16"/>
  <c r="E182" i="16"/>
  <c r="E6" i="16"/>
  <c r="E4" i="3348"/>
  <c r="D4" i="3348" l="1"/>
  <c r="C6" i="48941" s="1"/>
  <c r="E6" i="48941" s="1"/>
  <c r="E4" i="16"/>
  <c r="B4" i="48940"/>
  <c r="C21" i="48941" s="1"/>
  <c r="B3" i="188"/>
  <c r="C23" i="48941" s="1"/>
  <c r="E23" i="48941" s="1"/>
  <c r="C14" i="48941"/>
  <c r="E14" i="48941" s="1"/>
  <c r="C13" i="48941"/>
  <c r="E13" i="48941" s="1"/>
  <c r="C12" i="48941"/>
  <c r="E12" i="48941" s="1"/>
  <c r="C11" i="48941"/>
  <c r="E11" i="48941" s="1"/>
  <c r="C10" i="48941"/>
  <c r="E10" i="48941" s="1"/>
  <c r="C9" i="48941"/>
  <c r="E9" i="48941" s="1"/>
  <c r="C8" i="48941"/>
  <c r="E8" i="48941" s="1"/>
  <c r="C7" i="48941"/>
  <c r="E7" i="48941" s="1"/>
  <c r="C5" i="48941"/>
  <c r="E5" i="48941" s="1"/>
  <c r="F4" i="16"/>
  <c r="F5" i="16"/>
  <c r="C30" i="48941" s="1"/>
  <c r="E30" i="48941" s="1"/>
  <c r="E5" i="16"/>
  <c r="C28" i="48941" s="1"/>
  <c r="E28" i="48941" s="1"/>
  <c r="E4" i="48941"/>
  <c r="C22" i="48941" l="1"/>
  <c r="E22" i="48941" s="1"/>
  <c r="E21" i="48941"/>
</calcChain>
</file>

<file path=xl/sharedStrings.xml><?xml version="1.0" encoding="utf-8"?>
<sst xmlns="http://schemas.openxmlformats.org/spreadsheetml/2006/main" count="605" uniqueCount="293">
  <si>
    <t>リベリア</t>
    <phoneticPr fontId="2"/>
  </si>
  <si>
    <t>ロシア</t>
    <phoneticPr fontId="2"/>
  </si>
  <si>
    <t>イギリス</t>
    <phoneticPr fontId="2"/>
  </si>
  <si>
    <t>パナマ</t>
    <phoneticPr fontId="2"/>
  </si>
  <si>
    <t>ノルウェー</t>
    <phoneticPr fontId="2"/>
  </si>
  <si>
    <t>アメリカ</t>
    <phoneticPr fontId="2"/>
  </si>
  <si>
    <t>ギリシャ</t>
    <phoneticPr fontId="2"/>
  </si>
  <si>
    <t>デンマーク</t>
    <phoneticPr fontId="2"/>
  </si>
  <si>
    <t>100ﾄﾝ
～
500ﾄﾝ</t>
    <phoneticPr fontId="2"/>
  </si>
  <si>
    <t>500ﾄﾝ
～
1,000ﾄﾝ</t>
    <phoneticPr fontId="2"/>
  </si>
  <si>
    <t>1,000ﾄﾝ
～
3,000ﾄﾝ</t>
    <phoneticPr fontId="2"/>
  </si>
  <si>
    <t>3,000ﾄﾝ
～
10,000ﾄﾝ</t>
    <phoneticPr fontId="2"/>
  </si>
  <si>
    <t>10,000ﾄﾝ
～
20,000ﾄﾝ</t>
    <phoneticPr fontId="2"/>
  </si>
  <si>
    <t>20,000ﾄﾝ
～
100,000ﾄﾝ</t>
    <phoneticPr fontId="2"/>
  </si>
  <si>
    <t>トン</t>
  </si>
  <si>
    <t>仙台塩釜</t>
    <phoneticPr fontId="2"/>
  </si>
  <si>
    <t>第一管区計</t>
    <phoneticPr fontId="6"/>
  </si>
  <si>
    <t>１　港別港務状況</t>
    <rPh sb="2" eb="3">
      <t>ミナト</t>
    </rPh>
    <rPh sb="3" eb="4">
      <t>ベツ</t>
    </rPh>
    <rPh sb="4" eb="5">
      <t>ミナト</t>
    </rPh>
    <rPh sb="5" eb="6">
      <t>ム</t>
    </rPh>
    <rPh sb="6" eb="8">
      <t>ジョウキョウ</t>
    </rPh>
    <phoneticPr fontId="2"/>
  </si>
  <si>
    <t>　　　　   事項別
特定港別</t>
    <rPh sb="7" eb="9">
      <t>ジコウ</t>
    </rPh>
    <rPh sb="9" eb="10">
      <t>シュベツ</t>
    </rPh>
    <rPh sb="15" eb="17">
      <t>トクテイ</t>
    </rPh>
    <rPh sb="17" eb="18">
      <t>ミナト</t>
    </rPh>
    <rPh sb="18" eb="19">
      <t>ベツ</t>
    </rPh>
    <phoneticPr fontId="2"/>
  </si>
  <si>
    <t>船舶交通の
制限又は
禁止件数</t>
    <rPh sb="0" eb="2">
      <t>センパク</t>
    </rPh>
    <rPh sb="2" eb="4">
      <t>コウツウ</t>
    </rPh>
    <rPh sb="6" eb="8">
      <t>セイゲン</t>
    </rPh>
    <rPh sb="8" eb="9">
      <t>マタ</t>
    </rPh>
    <rPh sb="11" eb="13">
      <t>キンシ</t>
    </rPh>
    <rPh sb="13" eb="15">
      <t>ケンスウ</t>
    </rPh>
    <phoneticPr fontId="2"/>
  </si>
  <si>
    <t>停泊場所の
指定件数</t>
    <rPh sb="0" eb="2">
      <t>テイハク</t>
    </rPh>
    <rPh sb="2" eb="4">
      <t>バショ</t>
    </rPh>
    <rPh sb="6" eb="8">
      <t>シテイ</t>
    </rPh>
    <rPh sb="8" eb="10">
      <t>ケンスウ</t>
    </rPh>
    <phoneticPr fontId="2"/>
  </si>
  <si>
    <t>港　内　交　通　に　関　す　る　許　可　件　数</t>
    <rPh sb="0" eb="1">
      <t>ミナト</t>
    </rPh>
    <rPh sb="2" eb="3">
      <t>ナイ</t>
    </rPh>
    <rPh sb="4" eb="7">
      <t>コウツウ</t>
    </rPh>
    <rPh sb="10" eb="11">
      <t>カン</t>
    </rPh>
    <rPh sb="16" eb="19">
      <t>キョカ</t>
    </rPh>
    <rPh sb="20" eb="23">
      <t>ケンスウ</t>
    </rPh>
    <phoneticPr fontId="2"/>
  </si>
  <si>
    <t>港内交通整理
のための届出
受理件数</t>
    <rPh sb="0" eb="1">
      <t>ミナト</t>
    </rPh>
    <rPh sb="1" eb="2">
      <t>ナイ</t>
    </rPh>
    <rPh sb="2" eb="4">
      <t>コウツウ</t>
    </rPh>
    <rPh sb="4" eb="6">
      <t>セイリ</t>
    </rPh>
    <rPh sb="11" eb="13">
      <t>トドケデ</t>
    </rPh>
    <rPh sb="14" eb="16">
      <t>ジュリ</t>
    </rPh>
    <rPh sb="16" eb="18">
      <t>ケンスウ</t>
    </rPh>
    <phoneticPr fontId="2"/>
  </si>
  <si>
    <t>計</t>
    <rPh sb="0" eb="1">
      <t>ケイ</t>
    </rPh>
    <phoneticPr fontId="2"/>
  </si>
  <si>
    <t>入出港届
省略</t>
    <rPh sb="0" eb="3">
      <t>ニュウシュツコウ</t>
    </rPh>
    <rPh sb="3" eb="4">
      <t>トド</t>
    </rPh>
    <rPh sb="5" eb="7">
      <t>ショウリャク</t>
    </rPh>
    <phoneticPr fontId="2"/>
  </si>
  <si>
    <t>港内移動</t>
    <rPh sb="0" eb="1">
      <t>ミナト</t>
    </rPh>
    <rPh sb="1" eb="2">
      <t>ナイ</t>
    </rPh>
    <rPh sb="2" eb="4">
      <t>イドウ</t>
    </rPh>
    <phoneticPr fontId="2"/>
  </si>
  <si>
    <t>危険物
荷役運搬</t>
    <rPh sb="0" eb="3">
      <t>キケンブツ</t>
    </rPh>
    <rPh sb="4" eb="6">
      <t>ニヤク</t>
    </rPh>
    <rPh sb="6" eb="8">
      <t>ウンパン</t>
    </rPh>
    <phoneticPr fontId="2"/>
  </si>
  <si>
    <t>港内工事
作業</t>
    <rPh sb="0" eb="1">
      <t>ミナト</t>
    </rPh>
    <rPh sb="1" eb="2">
      <t>ナイ</t>
    </rPh>
    <rPh sb="2" eb="4">
      <t>コウジ</t>
    </rPh>
    <rPh sb="5" eb="7">
      <t>サギョウ</t>
    </rPh>
    <phoneticPr fontId="2"/>
  </si>
  <si>
    <t>行　事</t>
    <rPh sb="0" eb="3">
      <t>ギョウジ</t>
    </rPh>
    <phoneticPr fontId="2"/>
  </si>
  <si>
    <t>竹木材
荷卸</t>
    <rPh sb="0" eb="1">
      <t>タケ</t>
    </rPh>
    <rPh sb="1" eb="3">
      <t>モクザイ</t>
    </rPh>
    <rPh sb="4" eb="6">
      <t>ニオロ</t>
    </rPh>
    <phoneticPr fontId="2"/>
  </si>
  <si>
    <t>その他</t>
    <rPh sb="0" eb="3">
      <t>ソノタ</t>
    </rPh>
    <phoneticPr fontId="2"/>
  </si>
  <si>
    <t>合　計</t>
    <rPh sb="0" eb="3">
      <t>ゴウケイ</t>
    </rPh>
    <phoneticPr fontId="2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</si>
  <si>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2"/>
  </si>
  <si>
    <t>小　樽</t>
    <rPh sb="0" eb="3">
      <t>オタル</t>
    </rPh>
    <phoneticPr fontId="2"/>
  </si>
  <si>
    <t>留　萌</t>
    <rPh sb="0" eb="3">
      <t>ルモイ</t>
    </rPh>
    <phoneticPr fontId="2"/>
  </si>
  <si>
    <t>稚　内</t>
    <rPh sb="0" eb="3">
      <t>ワッカナイ</t>
    </rPh>
    <phoneticPr fontId="2"/>
  </si>
  <si>
    <t>函　館</t>
    <rPh sb="0" eb="3">
      <t>ハコダテ</t>
    </rPh>
    <phoneticPr fontId="2"/>
  </si>
  <si>
    <t>室　蘭</t>
    <rPh sb="0" eb="3">
      <t>ムロラン</t>
    </rPh>
    <phoneticPr fontId="2"/>
  </si>
  <si>
    <t>苫小牧</t>
    <rPh sb="0" eb="3">
      <t>トマコマイ</t>
    </rPh>
    <phoneticPr fontId="2"/>
  </si>
  <si>
    <t>釧　路</t>
    <rPh sb="0" eb="3">
      <t>クシロ</t>
    </rPh>
    <phoneticPr fontId="2"/>
  </si>
  <si>
    <t>根　室</t>
    <rPh sb="0" eb="3">
      <t>ネムロ</t>
    </rPh>
    <phoneticPr fontId="2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</si>
  <si>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2"/>
  </si>
  <si>
    <t>仙台塩釜</t>
    <rPh sb="0" eb="2">
      <t>センダイ</t>
    </rPh>
    <rPh sb="2" eb="4">
      <t>シオガマ</t>
    </rPh>
    <phoneticPr fontId="2"/>
  </si>
  <si>
    <t>石　巻</t>
    <rPh sb="0" eb="3">
      <t>イシノマキ</t>
    </rPh>
    <phoneticPr fontId="2"/>
  </si>
  <si>
    <t>青　森</t>
    <rPh sb="0" eb="3">
      <t>アオモリ</t>
    </rPh>
    <phoneticPr fontId="2"/>
  </si>
  <si>
    <t>八　戸</t>
    <rPh sb="0" eb="3">
      <t>ハチノヘ</t>
    </rPh>
    <phoneticPr fontId="2"/>
  </si>
  <si>
    <t>むつ小川原</t>
    <rPh sb="2" eb="5">
      <t>コガワラ</t>
    </rPh>
    <phoneticPr fontId="2"/>
  </si>
  <si>
    <t>釜　石</t>
    <rPh sb="0" eb="3">
      <t>カマイシ</t>
    </rPh>
    <phoneticPr fontId="2"/>
  </si>
  <si>
    <t>秋田船川</t>
    <rPh sb="0" eb="2">
      <t>アキタ</t>
    </rPh>
    <rPh sb="2" eb="4">
      <t>フナガワ</t>
    </rPh>
    <phoneticPr fontId="2"/>
  </si>
  <si>
    <t>酒　田</t>
    <rPh sb="0" eb="3">
      <t>サカタ</t>
    </rPh>
    <phoneticPr fontId="2"/>
  </si>
  <si>
    <t>小名浜</t>
    <rPh sb="0" eb="1">
      <t>オ</t>
    </rPh>
    <rPh sb="1" eb="2">
      <t>ナ</t>
    </rPh>
    <rPh sb="2" eb="3">
      <t>ハマ</t>
    </rPh>
    <phoneticPr fontId="2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</si>
  <si>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2"/>
  </si>
  <si>
    <t>京浜（東京区）</t>
    <rPh sb="0" eb="2">
      <t>ケイヒン</t>
    </rPh>
    <rPh sb="3" eb="5">
      <t>トウキョウ</t>
    </rPh>
    <rPh sb="5" eb="6">
      <t>ク</t>
    </rPh>
    <phoneticPr fontId="2"/>
  </si>
  <si>
    <t>京浜（川崎区）</t>
    <rPh sb="0" eb="2">
      <t>ケイヒン</t>
    </rPh>
    <rPh sb="3" eb="5">
      <t>カワサキ</t>
    </rPh>
    <rPh sb="5" eb="6">
      <t>ク</t>
    </rPh>
    <phoneticPr fontId="2"/>
  </si>
  <si>
    <t>京浜（横浜区）</t>
    <rPh sb="0" eb="2">
      <t>ケイヒン</t>
    </rPh>
    <rPh sb="3" eb="5">
      <t>ヨコハマ</t>
    </rPh>
    <rPh sb="5" eb="6">
      <t>ク</t>
    </rPh>
    <phoneticPr fontId="2"/>
  </si>
  <si>
    <t>日　立</t>
    <rPh sb="0" eb="3">
      <t>ヒタチ</t>
    </rPh>
    <phoneticPr fontId="2"/>
  </si>
  <si>
    <t>鹿　島</t>
    <rPh sb="0" eb="3">
      <t>カシマ</t>
    </rPh>
    <phoneticPr fontId="2"/>
  </si>
  <si>
    <t>千　葉</t>
    <rPh sb="0" eb="3">
      <t>チバ</t>
    </rPh>
    <phoneticPr fontId="2"/>
  </si>
  <si>
    <t>木更津</t>
    <rPh sb="0" eb="3">
      <t>キサラヅ</t>
    </rPh>
    <phoneticPr fontId="2"/>
  </si>
  <si>
    <t>横須賀</t>
    <rPh sb="0" eb="3">
      <t>ヨコスカ</t>
    </rPh>
    <phoneticPr fontId="2"/>
  </si>
  <si>
    <t>清　水</t>
    <rPh sb="0" eb="3">
      <t>シミズ</t>
    </rPh>
    <phoneticPr fontId="2"/>
  </si>
  <si>
    <t>田子の浦</t>
    <rPh sb="0" eb="4">
      <t>タゴノウラ</t>
    </rPh>
    <phoneticPr fontId="2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</si>
  <si>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2"/>
  </si>
  <si>
    <t>名古屋</t>
    <rPh sb="0" eb="3">
      <t>ナゴヤ</t>
    </rPh>
    <phoneticPr fontId="2"/>
  </si>
  <si>
    <t>衣　浦</t>
    <rPh sb="0" eb="3">
      <t>キヌウラ</t>
    </rPh>
    <phoneticPr fontId="2"/>
  </si>
  <si>
    <t>三　河</t>
    <rPh sb="0" eb="3">
      <t>ミカワ</t>
    </rPh>
    <phoneticPr fontId="2"/>
  </si>
  <si>
    <t>四日市</t>
    <rPh sb="0" eb="3">
      <t>ヨッカイチ</t>
    </rPh>
    <phoneticPr fontId="2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</si>
  <si>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2"/>
  </si>
  <si>
    <t>阪　南</t>
    <rPh sb="0" eb="3">
      <t>ハンナン</t>
    </rPh>
    <phoneticPr fontId="2"/>
  </si>
  <si>
    <t>泉　州</t>
    <rPh sb="0" eb="1">
      <t>イズミ</t>
    </rPh>
    <rPh sb="2" eb="3">
      <t>シュウ</t>
    </rPh>
    <phoneticPr fontId="2"/>
  </si>
  <si>
    <t>姫　路</t>
    <rPh sb="0" eb="3">
      <t>ヒメジ</t>
    </rPh>
    <phoneticPr fontId="2"/>
  </si>
  <si>
    <t>東播磨</t>
    <rPh sb="0" eb="1">
      <t>ヒガシ</t>
    </rPh>
    <rPh sb="1" eb="3">
      <t>ハリマ</t>
    </rPh>
    <phoneticPr fontId="2"/>
  </si>
  <si>
    <t>田　辺</t>
    <rPh sb="0" eb="3">
      <t>タナベ</t>
    </rPh>
    <phoneticPr fontId="2"/>
  </si>
  <si>
    <t>和歌山下津</t>
    <rPh sb="0" eb="3">
      <t>ワカヤマ</t>
    </rPh>
    <rPh sb="3" eb="4">
      <t>シタ</t>
    </rPh>
    <rPh sb="4" eb="5">
      <t>ツ</t>
    </rPh>
    <phoneticPr fontId="2"/>
  </si>
  <si>
    <t>徳島小松島</t>
    <rPh sb="0" eb="2">
      <t>トクシマ</t>
    </rPh>
    <rPh sb="2" eb="4">
      <t>コマツ</t>
    </rPh>
    <rPh sb="4" eb="5">
      <t>ジマ</t>
    </rPh>
    <phoneticPr fontId="2"/>
  </si>
  <si>
    <t>高　知</t>
    <rPh sb="0" eb="3">
      <t>コウチ</t>
    </rPh>
    <phoneticPr fontId="2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</si>
  <si>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2"/>
  </si>
  <si>
    <t>広　島</t>
    <rPh sb="0" eb="3">
      <t>ヒロシマ</t>
    </rPh>
    <phoneticPr fontId="2"/>
  </si>
  <si>
    <t>岩　国</t>
    <rPh sb="0" eb="3">
      <t>イワクニ</t>
    </rPh>
    <phoneticPr fontId="2"/>
  </si>
  <si>
    <t>柳　井</t>
    <rPh sb="0" eb="3">
      <t>ヤナイ</t>
    </rPh>
    <phoneticPr fontId="2"/>
  </si>
  <si>
    <t>水　島</t>
    <rPh sb="0" eb="3">
      <t>ミズシマ</t>
    </rPh>
    <phoneticPr fontId="2"/>
  </si>
  <si>
    <t>宇　野</t>
    <rPh sb="0" eb="3">
      <t>ウノ</t>
    </rPh>
    <phoneticPr fontId="2"/>
  </si>
  <si>
    <t>尾道糸崎</t>
    <rPh sb="0" eb="2">
      <t>オノミチ</t>
    </rPh>
    <rPh sb="2" eb="4">
      <t>イトザキ</t>
    </rPh>
    <phoneticPr fontId="2"/>
  </si>
  <si>
    <t>福　山</t>
    <rPh sb="0" eb="3">
      <t>フクヤマ</t>
    </rPh>
    <phoneticPr fontId="2"/>
  </si>
  <si>
    <t>呉</t>
    <rPh sb="0" eb="1">
      <t>クレ</t>
    </rPh>
    <phoneticPr fontId="2"/>
  </si>
  <si>
    <t>徳山下松</t>
    <rPh sb="0" eb="2">
      <t>トクヤマ</t>
    </rPh>
    <rPh sb="2" eb="3">
      <t>シタ</t>
    </rPh>
    <rPh sb="3" eb="4">
      <t>マツ</t>
    </rPh>
    <phoneticPr fontId="2"/>
  </si>
  <si>
    <t>三田尻中関</t>
    <rPh sb="0" eb="2">
      <t>ミタ</t>
    </rPh>
    <rPh sb="2" eb="3">
      <t>ジリ</t>
    </rPh>
    <rPh sb="3" eb="4">
      <t>ナカ</t>
    </rPh>
    <rPh sb="4" eb="5">
      <t>ゼキ</t>
    </rPh>
    <phoneticPr fontId="2"/>
  </si>
  <si>
    <t>高　松</t>
    <rPh sb="0" eb="3">
      <t>タカマツ</t>
    </rPh>
    <phoneticPr fontId="2"/>
  </si>
  <si>
    <t>坂　出</t>
    <rPh sb="0" eb="3">
      <t>サカイデ</t>
    </rPh>
    <phoneticPr fontId="2"/>
  </si>
  <si>
    <t>松　山</t>
    <rPh sb="0" eb="3">
      <t>マツヤマ</t>
    </rPh>
    <phoneticPr fontId="2"/>
  </si>
  <si>
    <t>今　治</t>
    <rPh sb="0" eb="3">
      <t>イマバリ</t>
    </rPh>
    <phoneticPr fontId="2"/>
  </si>
  <si>
    <t>新居浜</t>
    <rPh sb="0" eb="3">
      <t>ニイハマ</t>
    </rPh>
    <phoneticPr fontId="2"/>
  </si>
  <si>
    <t>三島川之江</t>
    <rPh sb="0" eb="2">
      <t>ミシマ</t>
    </rPh>
    <rPh sb="2" eb="5">
      <t>カワノエ</t>
    </rPh>
    <phoneticPr fontId="2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</si>
  <si>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2"/>
  </si>
  <si>
    <t>宇　部</t>
    <rPh sb="0" eb="3">
      <t>ウベ</t>
    </rPh>
    <phoneticPr fontId="2"/>
  </si>
  <si>
    <t>博　多</t>
    <rPh sb="0" eb="3">
      <t>ハカタ</t>
    </rPh>
    <phoneticPr fontId="2"/>
  </si>
  <si>
    <t>三　池</t>
    <rPh sb="0" eb="3">
      <t>ミイケ</t>
    </rPh>
    <phoneticPr fontId="2"/>
  </si>
  <si>
    <t>唐　津</t>
    <rPh sb="0" eb="3">
      <t>カラツ</t>
    </rPh>
    <phoneticPr fontId="2"/>
  </si>
  <si>
    <t>伊万里</t>
    <rPh sb="0" eb="3">
      <t>イマリ</t>
    </rPh>
    <phoneticPr fontId="2"/>
  </si>
  <si>
    <t>長　崎</t>
    <rPh sb="0" eb="3">
      <t>ナガサキ</t>
    </rPh>
    <phoneticPr fontId="2"/>
  </si>
  <si>
    <t>佐世保</t>
    <rPh sb="0" eb="3">
      <t>サセボ</t>
    </rPh>
    <phoneticPr fontId="2"/>
  </si>
  <si>
    <t>厳　原</t>
    <rPh sb="0" eb="3">
      <t>イヅハラ</t>
    </rPh>
    <phoneticPr fontId="2"/>
  </si>
  <si>
    <t>大　分</t>
    <rPh sb="0" eb="3">
      <t>オオイタ</t>
    </rPh>
    <phoneticPr fontId="2"/>
  </si>
  <si>
    <t>萩</t>
    <rPh sb="0" eb="1">
      <t>ハギ</t>
    </rPh>
    <phoneticPr fontId="2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</si>
  <si>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2"/>
  </si>
  <si>
    <t>舞　鶴</t>
    <rPh sb="0" eb="3">
      <t>マイヅル</t>
    </rPh>
    <phoneticPr fontId="2"/>
  </si>
  <si>
    <t>宮　津</t>
    <rPh sb="0" eb="3">
      <t>ミヤヅ</t>
    </rPh>
    <phoneticPr fontId="2"/>
  </si>
  <si>
    <t>敦　賀</t>
    <rPh sb="0" eb="3">
      <t>ツルガ</t>
    </rPh>
    <phoneticPr fontId="2"/>
  </si>
  <si>
    <t>福　井</t>
    <rPh sb="0" eb="3">
      <t>フクイ</t>
    </rPh>
    <phoneticPr fontId="2"/>
  </si>
  <si>
    <t>境</t>
    <rPh sb="0" eb="1">
      <t>サカイ</t>
    </rPh>
    <phoneticPr fontId="2"/>
  </si>
  <si>
    <t>浜　田</t>
    <rPh sb="0" eb="3">
      <t>ハマダ</t>
    </rPh>
    <phoneticPr fontId="2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</si>
  <si>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2"/>
  </si>
  <si>
    <t>新　潟</t>
    <rPh sb="0" eb="3">
      <t>ニイガタ</t>
    </rPh>
    <phoneticPr fontId="2"/>
  </si>
  <si>
    <t>両　津</t>
    <rPh sb="0" eb="3">
      <t>リョウツ</t>
    </rPh>
    <phoneticPr fontId="2"/>
  </si>
  <si>
    <t>直江津</t>
    <rPh sb="0" eb="3">
      <t>ナオエツ</t>
    </rPh>
    <phoneticPr fontId="2"/>
  </si>
  <si>
    <t>伏木富山</t>
    <rPh sb="0" eb="2">
      <t>フシキ</t>
    </rPh>
    <rPh sb="2" eb="4">
      <t>トヤマ</t>
    </rPh>
    <phoneticPr fontId="2"/>
  </si>
  <si>
    <t>七　尾</t>
    <rPh sb="0" eb="3">
      <t>ナナオ</t>
    </rPh>
    <phoneticPr fontId="2"/>
  </si>
  <si>
    <t>金　沢</t>
    <rPh sb="0" eb="3">
      <t>カナザワ</t>
    </rPh>
    <phoneticPr fontId="2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</si>
  <si>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2"/>
  </si>
  <si>
    <t>鹿児島</t>
    <rPh sb="0" eb="3">
      <t>カゴシマ</t>
    </rPh>
    <phoneticPr fontId="2"/>
  </si>
  <si>
    <t>喜　入</t>
    <rPh sb="0" eb="3">
      <t>キイレ</t>
    </rPh>
    <phoneticPr fontId="2"/>
  </si>
  <si>
    <t>三　角</t>
    <rPh sb="0" eb="3">
      <t>ミスミ</t>
    </rPh>
    <phoneticPr fontId="2"/>
  </si>
  <si>
    <t>細　島</t>
    <rPh sb="0" eb="3">
      <t>ホソジマ</t>
    </rPh>
    <phoneticPr fontId="2"/>
  </si>
  <si>
    <t>名　瀬</t>
    <rPh sb="0" eb="3">
      <t>ナゼ</t>
    </rPh>
    <phoneticPr fontId="2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</si>
  <si>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2"/>
  </si>
  <si>
    <t>那　覇</t>
    <rPh sb="0" eb="3">
      <t>ナハ</t>
    </rPh>
    <phoneticPr fontId="2"/>
  </si>
  <si>
    <t>金武中城</t>
    <rPh sb="0" eb="1">
      <t>キン</t>
    </rPh>
    <rPh sb="1" eb="2">
      <t>タケ</t>
    </rPh>
    <rPh sb="2" eb="4">
      <t>ナカグスク</t>
    </rPh>
    <phoneticPr fontId="2"/>
  </si>
  <si>
    <t>２　港別船舶入港状況</t>
    <rPh sb="2" eb="3">
      <t>ミナト</t>
    </rPh>
    <rPh sb="3" eb="4">
      <t>ベツ</t>
    </rPh>
    <rPh sb="4" eb="6">
      <t>センパク</t>
    </rPh>
    <rPh sb="6" eb="8">
      <t>ニュウコウ</t>
    </rPh>
    <rPh sb="8" eb="10">
      <t>ジョウキョウ</t>
    </rPh>
    <phoneticPr fontId="2"/>
  </si>
  <si>
    <t>　　　　     事項別
特定港別</t>
    <rPh sb="9" eb="11">
      <t>ジコウ</t>
    </rPh>
    <rPh sb="11" eb="12">
      <t>シュベツ</t>
    </rPh>
    <rPh sb="17" eb="19">
      <t>トクテイ</t>
    </rPh>
    <rPh sb="19" eb="20">
      <t>ミナト</t>
    </rPh>
    <rPh sb="20" eb="21">
      <t>ベツ</t>
    </rPh>
    <phoneticPr fontId="2"/>
  </si>
  <si>
    <t>ト　ン　数　階　層</t>
    <rPh sb="4" eb="5">
      <t>スウ</t>
    </rPh>
    <rPh sb="6" eb="9">
      <t>カイソウ</t>
    </rPh>
    <phoneticPr fontId="2"/>
  </si>
  <si>
    <t>20ﾄﾝ以上
～
100ﾄﾝ未満</t>
    <rPh sb="4" eb="6">
      <t>イジョウ</t>
    </rPh>
    <rPh sb="14" eb="16">
      <t>ミマン</t>
    </rPh>
    <phoneticPr fontId="2"/>
  </si>
  <si>
    <t>100,000ﾄﾝ
以上</t>
    <rPh sb="11" eb="13">
      <t>イジョウ</t>
    </rPh>
    <phoneticPr fontId="2"/>
  </si>
  <si>
    <t>３　港別外国船舶入港状況</t>
    <rPh sb="2" eb="3">
      <t>ミナト</t>
    </rPh>
    <rPh sb="3" eb="4">
      <t>ベツ</t>
    </rPh>
    <rPh sb="4" eb="6">
      <t>ガイコクセン</t>
    </rPh>
    <rPh sb="6" eb="8">
      <t>センパク</t>
    </rPh>
    <rPh sb="8" eb="10">
      <t>ニュウコウ</t>
    </rPh>
    <rPh sb="10" eb="12">
      <t>ジョウキョウ</t>
    </rPh>
    <phoneticPr fontId="2"/>
  </si>
  <si>
    <t>　   　　　　事項別
特定港別</t>
    <rPh sb="8" eb="10">
      <t>ジコウ</t>
    </rPh>
    <rPh sb="10" eb="11">
      <t>シュベツ</t>
    </rPh>
    <rPh sb="15" eb="17">
      <t>トクテイ</t>
    </rPh>
    <rPh sb="17" eb="18">
      <t>ミナト</t>
    </rPh>
    <rPh sb="18" eb="19">
      <t>ベツ</t>
    </rPh>
    <phoneticPr fontId="2"/>
  </si>
  <si>
    <t>韓　国</t>
    <rPh sb="0" eb="3">
      <t>カンコク</t>
    </rPh>
    <phoneticPr fontId="2"/>
  </si>
  <si>
    <t>中　国</t>
    <rPh sb="0" eb="3">
      <t>チュウゴク</t>
    </rPh>
    <phoneticPr fontId="2"/>
  </si>
  <si>
    <t>（台　湾）</t>
    <rPh sb="1" eb="4">
      <t>タイワン</t>
    </rPh>
    <phoneticPr fontId="2"/>
  </si>
  <si>
    <t>４　港別危険物荷役状況</t>
    <rPh sb="2" eb="3">
      <t>ミナト</t>
    </rPh>
    <rPh sb="3" eb="4">
      <t>ベツ</t>
    </rPh>
    <rPh sb="4" eb="7">
      <t>キケンブツ</t>
    </rPh>
    <rPh sb="7" eb="9">
      <t>ニヤク</t>
    </rPh>
    <rPh sb="9" eb="11">
      <t>ジョウキョウ</t>
    </rPh>
    <phoneticPr fontId="6"/>
  </si>
  <si>
    <t>（単位：隻、トン）</t>
    <rPh sb="1" eb="3">
      <t>タンイ</t>
    </rPh>
    <rPh sb="4" eb="5">
      <t>セキスウ</t>
    </rPh>
    <phoneticPr fontId="6"/>
  </si>
  <si>
    <t>　　　　　　　　種類
 特定港別</t>
    <rPh sb="8" eb="10">
      <t>シュルイ</t>
    </rPh>
    <rPh sb="14" eb="15">
      <t>ミナト</t>
    </rPh>
    <rPh sb="15" eb="16">
      <t>ベツ</t>
    </rPh>
    <phoneticPr fontId="6"/>
  </si>
  <si>
    <t>合　　　　　計</t>
    <rPh sb="0" eb="7">
      <t>ゴウケイ</t>
    </rPh>
    <phoneticPr fontId="6"/>
  </si>
  <si>
    <t>高　圧　ガ　ス</t>
    <rPh sb="0" eb="3">
      <t>コウアツ</t>
    </rPh>
    <phoneticPr fontId="6"/>
  </si>
  <si>
    <t>腐しよく性物質</t>
    <rPh sb="0" eb="1">
      <t>フショク</t>
    </rPh>
    <rPh sb="4" eb="5">
      <t>セイ</t>
    </rPh>
    <rPh sb="5" eb="7">
      <t>ブッシツ</t>
    </rPh>
    <phoneticPr fontId="6"/>
  </si>
  <si>
    <t>そ　　の　　他</t>
    <rPh sb="0" eb="7">
      <t>ソノタ</t>
    </rPh>
    <phoneticPr fontId="6"/>
  </si>
  <si>
    <t>隻 数</t>
    <rPh sb="0" eb="3">
      <t>セキスウ</t>
    </rPh>
    <phoneticPr fontId="6"/>
  </si>
  <si>
    <t>荷 役 量</t>
    <rPh sb="0" eb="3">
      <t>ニヤク</t>
    </rPh>
    <rPh sb="4" eb="5">
      <t>リョウ</t>
    </rPh>
    <phoneticPr fontId="6"/>
  </si>
  <si>
    <t>合計</t>
    <rPh sb="0" eb="2">
      <t>ゴウケイ</t>
    </rPh>
    <phoneticPr fontId="6"/>
  </si>
  <si>
    <t>小樽</t>
    <rPh sb="0" eb="2">
      <t>オタル</t>
    </rPh>
    <phoneticPr fontId="6"/>
  </si>
  <si>
    <t>留萌</t>
    <rPh sb="0" eb="2">
      <t>ルモイ</t>
    </rPh>
    <phoneticPr fontId="6"/>
  </si>
  <si>
    <t>稚内</t>
    <rPh sb="0" eb="2">
      <t>ワッカナイ</t>
    </rPh>
    <phoneticPr fontId="6"/>
  </si>
  <si>
    <t>函館</t>
    <rPh sb="0" eb="2">
      <t>ハコダテ</t>
    </rPh>
    <phoneticPr fontId="6"/>
  </si>
  <si>
    <t>室蘭</t>
    <rPh sb="0" eb="2">
      <t>ムロラン</t>
    </rPh>
    <phoneticPr fontId="6"/>
  </si>
  <si>
    <t>苫小牧</t>
    <rPh sb="0" eb="3">
      <t>トマコマイ</t>
    </rPh>
    <phoneticPr fontId="6"/>
  </si>
  <si>
    <t>釧路</t>
    <rPh sb="0" eb="2">
      <t>クシロ</t>
    </rPh>
    <phoneticPr fontId="6"/>
  </si>
  <si>
    <t>根室</t>
    <rPh sb="0" eb="2">
      <t>ネムロ</t>
    </rPh>
    <phoneticPr fontId="6"/>
  </si>
  <si>
    <t>第二管区計</t>
    <rPh sb="0" eb="1">
      <t>ダイ</t>
    </rPh>
    <rPh sb="1" eb="2">
      <t>２</t>
    </rPh>
    <rPh sb="2" eb="4">
      <t>カンク</t>
    </rPh>
    <rPh sb="4" eb="5">
      <t>ケイ</t>
    </rPh>
    <phoneticPr fontId="6"/>
  </si>
  <si>
    <t>仙台塩釜</t>
    <rPh sb="0" eb="2">
      <t>センダイ</t>
    </rPh>
    <rPh sb="2" eb="4">
      <t>シオガマ</t>
    </rPh>
    <phoneticPr fontId="6"/>
  </si>
  <si>
    <t>石巻</t>
    <rPh sb="0" eb="2">
      <t>イシノマキ</t>
    </rPh>
    <phoneticPr fontId="6"/>
  </si>
  <si>
    <t>青森</t>
    <rPh sb="0" eb="2">
      <t>アオモリ</t>
    </rPh>
    <phoneticPr fontId="6"/>
  </si>
  <si>
    <t>八戸</t>
    <rPh sb="0" eb="2">
      <t>ハチノヘ</t>
    </rPh>
    <phoneticPr fontId="6"/>
  </si>
  <si>
    <t>むつ小川原</t>
    <rPh sb="2" eb="4">
      <t>オガワ</t>
    </rPh>
    <rPh sb="4" eb="5">
      <t>ハラ</t>
    </rPh>
    <phoneticPr fontId="6"/>
  </si>
  <si>
    <t>釜石</t>
    <rPh sb="0" eb="2">
      <t>カマイシ</t>
    </rPh>
    <phoneticPr fontId="6"/>
  </si>
  <si>
    <t>秋田船川</t>
    <rPh sb="0" eb="2">
      <t>アキタ</t>
    </rPh>
    <rPh sb="2" eb="3">
      <t>フネ</t>
    </rPh>
    <rPh sb="3" eb="4">
      <t>カワ</t>
    </rPh>
    <phoneticPr fontId="6"/>
  </si>
  <si>
    <t>酒田</t>
    <rPh sb="0" eb="2">
      <t>サカタ</t>
    </rPh>
    <phoneticPr fontId="6"/>
  </si>
  <si>
    <t>小名浜</t>
    <rPh sb="0" eb="1">
      <t>チイ</t>
    </rPh>
    <rPh sb="1" eb="2">
      <t>ナマエ</t>
    </rPh>
    <rPh sb="2" eb="3">
      <t>ハマ</t>
    </rPh>
    <phoneticPr fontId="6"/>
  </si>
  <si>
    <t>第三管区計</t>
    <rPh sb="0" eb="1">
      <t>ダイ</t>
    </rPh>
    <rPh sb="1" eb="2">
      <t>３</t>
    </rPh>
    <rPh sb="2" eb="4">
      <t>カンク</t>
    </rPh>
    <rPh sb="4" eb="5">
      <t>ケイ</t>
    </rPh>
    <phoneticPr fontId="6"/>
  </si>
  <si>
    <t>京浜（東京区）</t>
    <rPh sb="0" eb="2">
      <t>ケイヒン</t>
    </rPh>
    <rPh sb="3" eb="5">
      <t>トウキョウ</t>
    </rPh>
    <rPh sb="5" eb="6">
      <t>ク</t>
    </rPh>
    <phoneticPr fontId="6"/>
  </si>
  <si>
    <t>京浜（川崎区）</t>
    <rPh sb="0" eb="2">
      <t>ケイヒン</t>
    </rPh>
    <rPh sb="3" eb="5">
      <t>カワサキ</t>
    </rPh>
    <rPh sb="5" eb="6">
      <t>ク</t>
    </rPh>
    <phoneticPr fontId="6"/>
  </si>
  <si>
    <t>京浜（横浜区）</t>
    <rPh sb="0" eb="2">
      <t>ケイヒン</t>
    </rPh>
    <rPh sb="3" eb="5">
      <t>ヨコハマ</t>
    </rPh>
    <rPh sb="5" eb="6">
      <t>ク</t>
    </rPh>
    <phoneticPr fontId="6"/>
  </si>
  <si>
    <t>日立</t>
    <rPh sb="0" eb="2">
      <t>ヒタチ</t>
    </rPh>
    <phoneticPr fontId="6"/>
  </si>
  <si>
    <t>鹿島</t>
    <rPh sb="0" eb="2">
      <t>カシマ</t>
    </rPh>
    <phoneticPr fontId="6"/>
  </si>
  <si>
    <t>千葉</t>
    <rPh sb="0" eb="2">
      <t>チバ</t>
    </rPh>
    <phoneticPr fontId="6"/>
  </si>
  <si>
    <t>木更津</t>
    <rPh sb="0" eb="3">
      <t>キサラヅ</t>
    </rPh>
    <phoneticPr fontId="6"/>
  </si>
  <si>
    <t>横須賀</t>
    <rPh sb="0" eb="3">
      <t>ヨコスカ</t>
    </rPh>
    <phoneticPr fontId="6"/>
  </si>
  <si>
    <t>清水</t>
    <rPh sb="0" eb="2">
      <t>シミズ</t>
    </rPh>
    <phoneticPr fontId="6"/>
  </si>
  <si>
    <t>田子の浦</t>
    <rPh sb="0" eb="4">
      <t>タゴノウラ</t>
    </rPh>
    <phoneticPr fontId="6"/>
  </si>
  <si>
    <t>第四管区計</t>
    <rPh sb="1" eb="2">
      <t>４</t>
    </rPh>
    <phoneticPr fontId="6"/>
  </si>
  <si>
    <t>名古屋</t>
    <rPh sb="0" eb="3">
      <t>ナゴヤ</t>
    </rPh>
    <phoneticPr fontId="6"/>
  </si>
  <si>
    <t>衣浦</t>
    <rPh sb="0" eb="1">
      <t>イ</t>
    </rPh>
    <rPh sb="1" eb="2">
      <t>ウラ</t>
    </rPh>
    <phoneticPr fontId="6"/>
  </si>
  <si>
    <t>三河</t>
    <rPh sb="0" eb="2">
      <t>ミカワ</t>
    </rPh>
    <phoneticPr fontId="6"/>
  </si>
  <si>
    <t>四日市</t>
    <rPh sb="0" eb="3">
      <t>ヨッカイチ</t>
    </rPh>
    <phoneticPr fontId="6"/>
  </si>
  <si>
    <t>第五管区計</t>
    <rPh sb="0" eb="1">
      <t>ダイ</t>
    </rPh>
    <rPh sb="1" eb="2">
      <t>５</t>
    </rPh>
    <rPh sb="2" eb="4">
      <t>カンク</t>
    </rPh>
    <rPh sb="4" eb="5">
      <t>ケイ</t>
    </rPh>
    <phoneticPr fontId="6"/>
  </si>
  <si>
    <t>阪南</t>
    <rPh sb="0" eb="2">
      <t>ハンナン</t>
    </rPh>
    <phoneticPr fontId="6"/>
  </si>
  <si>
    <t>泉州</t>
    <rPh sb="0" eb="2">
      <t>センシュウ</t>
    </rPh>
    <phoneticPr fontId="6"/>
  </si>
  <si>
    <t>姫路</t>
    <rPh sb="0" eb="2">
      <t>ヒメジ</t>
    </rPh>
    <phoneticPr fontId="6"/>
  </si>
  <si>
    <t>東播磨</t>
    <rPh sb="0" eb="1">
      <t>ヒガシ</t>
    </rPh>
    <rPh sb="1" eb="3">
      <t>ハリマ</t>
    </rPh>
    <phoneticPr fontId="6"/>
  </si>
  <si>
    <t>田辺</t>
    <rPh sb="0" eb="2">
      <t>タナベ</t>
    </rPh>
    <phoneticPr fontId="6"/>
  </si>
  <si>
    <t>和歌山下津</t>
    <rPh sb="0" eb="3">
      <t>ワカヤマ</t>
    </rPh>
    <rPh sb="3" eb="5">
      <t>シモツ</t>
    </rPh>
    <phoneticPr fontId="6"/>
  </si>
  <si>
    <t>高知</t>
    <rPh sb="0" eb="2">
      <t>コウチ</t>
    </rPh>
    <phoneticPr fontId="6"/>
  </si>
  <si>
    <t>第六管区計</t>
    <rPh sb="0" eb="1">
      <t>ダイ</t>
    </rPh>
    <rPh sb="1" eb="2">
      <t>６</t>
    </rPh>
    <rPh sb="2" eb="4">
      <t>カンク</t>
    </rPh>
    <rPh sb="4" eb="5">
      <t>ケイ</t>
    </rPh>
    <phoneticPr fontId="6"/>
  </si>
  <si>
    <t>広島</t>
    <rPh sb="0" eb="2">
      <t>ヒロシマ</t>
    </rPh>
    <phoneticPr fontId="6"/>
  </si>
  <si>
    <t>岩国</t>
    <rPh sb="0" eb="2">
      <t>イワクニ</t>
    </rPh>
    <phoneticPr fontId="6"/>
  </si>
  <si>
    <t>柳井</t>
    <rPh sb="0" eb="2">
      <t>ヤナギイ</t>
    </rPh>
    <phoneticPr fontId="6"/>
  </si>
  <si>
    <t>水島</t>
    <rPh sb="0" eb="2">
      <t>ミズシマ</t>
    </rPh>
    <phoneticPr fontId="6"/>
  </si>
  <si>
    <t>宇野</t>
    <rPh sb="0" eb="2">
      <t>ウノ</t>
    </rPh>
    <phoneticPr fontId="6"/>
  </si>
  <si>
    <t>福山</t>
    <rPh sb="0" eb="2">
      <t>フクヤマ</t>
    </rPh>
    <phoneticPr fontId="6"/>
  </si>
  <si>
    <t>呉</t>
    <rPh sb="0" eb="1">
      <t>クレ</t>
    </rPh>
    <phoneticPr fontId="6"/>
  </si>
  <si>
    <t>徳山下松</t>
    <rPh sb="0" eb="2">
      <t>トクヤマ</t>
    </rPh>
    <rPh sb="2" eb="4">
      <t>シモマツ</t>
    </rPh>
    <phoneticPr fontId="6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</si>
  <si>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6"/>
  </si>
  <si>
    <t>高松</t>
    <rPh sb="0" eb="2">
      <t>タカマツ</t>
    </rPh>
    <phoneticPr fontId="6"/>
  </si>
  <si>
    <t>坂出</t>
    <rPh sb="0" eb="2">
      <t>サカイデ</t>
    </rPh>
    <phoneticPr fontId="6"/>
  </si>
  <si>
    <t>松山</t>
    <rPh sb="0" eb="2">
      <t>マツヤマ</t>
    </rPh>
    <phoneticPr fontId="6"/>
  </si>
  <si>
    <t>今治</t>
    <rPh sb="0" eb="2">
      <t>イマバリ</t>
    </rPh>
    <phoneticPr fontId="6"/>
  </si>
  <si>
    <t>新居浜</t>
    <rPh sb="0" eb="3">
      <t>ニイハマ</t>
    </rPh>
    <phoneticPr fontId="6"/>
  </si>
  <si>
    <t>三島川之江</t>
    <rPh sb="0" eb="2">
      <t>ミシマ</t>
    </rPh>
    <rPh sb="2" eb="5">
      <t>カワノエ</t>
    </rPh>
    <phoneticPr fontId="6"/>
  </si>
  <si>
    <t>第七管区計</t>
    <rPh sb="0" eb="1">
      <t>ダイ</t>
    </rPh>
    <rPh sb="1" eb="2">
      <t>７</t>
    </rPh>
    <rPh sb="2" eb="4">
      <t>カンク</t>
    </rPh>
    <rPh sb="4" eb="5">
      <t>ケイ</t>
    </rPh>
    <phoneticPr fontId="6"/>
  </si>
  <si>
    <t>宇部</t>
    <rPh sb="0" eb="2">
      <t>ウベ</t>
    </rPh>
    <phoneticPr fontId="6"/>
  </si>
  <si>
    <t>博多</t>
    <rPh sb="0" eb="2">
      <t>ハカタ</t>
    </rPh>
    <phoneticPr fontId="6"/>
  </si>
  <si>
    <t>三池</t>
    <rPh sb="0" eb="2">
      <t>ミイケ</t>
    </rPh>
    <phoneticPr fontId="6"/>
  </si>
  <si>
    <t>唐津</t>
    <rPh sb="0" eb="2">
      <t>カラツ</t>
    </rPh>
    <phoneticPr fontId="6"/>
  </si>
  <si>
    <t>伊万里</t>
    <rPh sb="0" eb="3">
      <t>イマリ</t>
    </rPh>
    <phoneticPr fontId="6"/>
  </si>
  <si>
    <t>長崎</t>
    <rPh sb="0" eb="2">
      <t>ナガサキ</t>
    </rPh>
    <phoneticPr fontId="6"/>
  </si>
  <si>
    <t>佐世保</t>
    <rPh sb="0" eb="3">
      <t>サセボ</t>
    </rPh>
    <phoneticPr fontId="6"/>
  </si>
  <si>
    <t>厳原</t>
    <rPh sb="0" eb="2">
      <t>イヅハラ</t>
    </rPh>
    <phoneticPr fontId="6"/>
  </si>
  <si>
    <t>大分</t>
    <rPh sb="0" eb="2">
      <t>オオイタ</t>
    </rPh>
    <phoneticPr fontId="6"/>
  </si>
  <si>
    <t>萩</t>
    <rPh sb="0" eb="1">
      <t>ハギ</t>
    </rPh>
    <phoneticPr fontId="6"/>
  </si>
  <si>
    <t>第八管区計</t>
    <rPh sb="0" eb="1">
      <t>ダイ</t>
    </rPh>
    <rPh sb="1" eb="2">
      <t>８</t>
    </rPh>
    <rPh sb="2" eb="4">
      <t>カンク</t>
    </rPh>
    <rPh sb="4" eb="5">
      <t>ケイ</t>
    </rPh>
    <phoneticPr fontId="6"/>
  </si>
  <si>
    <t>舞鶴</t>
    <rPh sb="0" eb="2">
      <t>マイヅル</t>
    </rPh>
    <phoneticPr fontId="6"/>
  </si>
  <si>
    <t>宮津</t>
    <rPh sb="0" eb="2">
      <t>ミヤツ</t>
    </rPh>
    <phoneticPr fontId="6"/>
  </si>
  <si>
    <t>敦賀</t>
    <rPh sb="0" eb="2">
      <t>ツルガ</t>
    </rPh>
    <phoneticPr fontId="6"/>
  </si>
  <si>
    <t>福井</t>
    <rPh sb="0" eb="2">
      <t>フクイ</t>
    </rPh>
    <phoneticPr fontId="6"/>
  </si>
  <si>
    <t>境</t>
    <rPh sb="0" eb="1">
      <t>サカイ</t>
    </rPh>
    <phoneticPr fontId="6"/>
  </si>
  <si>
    <t>浜田</t>
    <rPh sb="0" eb="2">
      <t>ハマダ</t>
    </rPh>
    <phoneticPr fontId="6"/>
  </si>
  <si>
    <t>第九管区計</t>
    <rPh sb="0" eb="1">
      <t>ダイ</t>
    </rPh>
    <rPh sb="1" eb="2">
      <t>９</t>
    </rPh>
    <rPh sb="2" eb="4">
      <t>カンク</t>
    </rPh>
    <rPh sb="4" eb="5">
      <t>ケイ</t>
    </rPh>
    <phoneticPr fontId="6"/>
  </si>
  <si>
    <t>新潟</t>
    <rPh sb="0" eb="2">
      <t>ニイガタ</t>
    </rPh>
    <phoneticPr fontId="6"/>
  </si>
  <si>
    <t>両津</t>
    <rPh sb="0" eb="2">
      <t>リョウツ</t>
    </rPh>
    <phoneticPr fontId="6"/>
  </si>
  <si>
    <t>直江津</t>
    <rPh sb="0" eb="3">
      <t>ナオエツ</t>
    </rPh>
    <phoneticPr fontId="6"/>
  </si>
  <si>
    <t>七尾</t>
    <rPh sb="0" eb="2">
      <t>ナナオ</t>
    </rPh>
    <phoneticPr fontId="6"/>
  </si>
  <si>
    <t>金沢</t>
    <rPh sb="0" eb="2">
      <t>カナザワ</t>
    </rPh>
    <phoneticPr fontId="6"/>
  </si>
  <si>
    <t>第十管区計</t>
    <rPh sb="0" eb="1">
      <t>ダイ</t>
    </rPh>
    <rPh sb="1" eb="2">
      <t>１０</t>
    </rPh>
    <rPh sb="2" eb="4">
      <t>カンク</t>
    </rPh>
    <rPh sb="4" eb="5">
      <t>ケイ</t>
    </rPh>
    <phoneticPr fontId="6"/>
  </si>
  <si>
    <t>鹿児島</t>
    <rPh sb="0" eb="3">
      <t>カゴシマ</t>
    </rPh>
    <phoneticPr fontId="6"/>
  </si>
  <si>
    <t>喜入</t>
    <rPh sb="0" eb="2">
      <t>キイレ</t>
    </rPh>
    <phoneticPr fontId="6"/>
  </si>
  <si>
    <t>三角</t>
    <rPh sb="0" eb="1">
      <t>ミスミ</t>
    </rPh>
    <rPh sb="1" eb="2">
      <t>カド</t>
    </rPh>
    <phoneticPr fontId="6"/>
  </si>
  <si>
    <t>細島</t>
    <rPh sb="0" eb="2">
      <t>ホソシマ</t>
    </rPh>
    <phoneticPr fontId="6"/>
  </si>
  <si>
    <t>名瀬</t>
    <rPh sb="0" eb="2">
      <t>ナゼ</t>
    </rPh>
    <phoneticPr fontId="6"/>
  </si>
  <si>
    <t>第十一管区計</t>
    <rPh sb="0" eb="1">
      <t>ダイ</t>
    </rPh>
    <rPh sb="1" eb="3">
      <t>１１</t>
    </rPh>
    <rPh sb="3" eb="5">
      <t>カンク</t>
    </rPh>
    <rPh sb="5" eb="6">
      <t>ケイ</t>
    </rPh>
    <phoneticPr fontId="6"/>
  </si>
  <si>
    <t>那覇</t>
    <rPh sb="0" eb="2">
      <t>ナハ</t>
    </rPh>
    <phoneticPr fontId="6"/>
  </si>
  <si>
    <t>金武中城</t>
    <rPh sb="0" eb="1">
      <t>キン</t>
    </rPh>
    <rPh sb="1" eb="2">
      <t>ブ</t>
    </rPh>
    <rPh sb="2" eb="4">
      <t>ナカグスク</t>
    </rPh>
    <phoneticPr fontId="6"/>
  </si>
  <si>
    <t>引火性液体類
容器等級Ⅱ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</si>
  <si>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引火性液体類
容器等級Ⅰ</t>
    <rPh sb="0" eb="2">
      <t>インカ</t>
    </rPh>
    <rPh sb="2" eb="3">
      <t>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</si>
  <si>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引火性液体類
容器等級Ⅲ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</si>
  <si>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尾道糸崎</t>
    <rPh sb="0" eb="2">
      <t>オノミチ</t>
    </rPh>
    <rPh sb="2" eb="3">
      <t>イト</t>
    </rPh>
    <rPh sb="3" eb="4">
      <t>サキ</t>
    </rPh>
    <phoneticPr fontId="6"/>
  </si>
  <si>
    <t>伏木富山</t>
    <rPh sb="0" eb="2">
      <t>フシキ</t>
    </rPh>
    <rPh sb="2" eb="4">
      <t>トヤマ</t>
    </rPh>
    <phoneticPr fontId="6"/>
  </si>
  <si>
    <t>徳島小松島</t>
    <rPh sb="0" eb="2">
      <t>トクシマ</t>
    </rPh>
    <rPh sb="2" eb="5">
      <t>コマツシマ</t>
    </rPh>
    <phoneticPr fontId="6"/>
  </si>
  <si>
    <t>いかだ
けい留・
運行</t>
    <rPh sb="6" eb="7">
      <t>リュウ</t>
    </rPh>
    <rPh sb="9" eb="11">
      <t>ウンコウ</t>
    </rPh>
    <phoneticPr fontId="2"/>
  </si>
  <si>
    <t>（単位：件）</t>
    <rPh sb="1" eb="3">
      <t>タンイ</t>
    </rPh>
    <rPh sb="4" eb="5">
      <t>ケン</t>
    </rPh>
    <phoneticPr fontId="2"/>
  </si>
  <si>
    <t>（単位：隻）</t>
    <rPh sb="1" eb="3">
      <t>タンイ</t>
    </rPh>
    <rPh sb="4" eb="5">
      <t>セキ</t>
    </rPh>
    <phoneticPr fontId="2"/>
  </si>
  <si>
    <t>１　港務状況比較表（対前年比）</t>
    <rPh sb="2" eb="3">
      <t>ミナト</t>
    </rPh>
    <rPh sb="3" eb="4">
      <t>ム</t>
    </rPh>
    <rPh sb="4" eb="6">
      <t>ジョウキョウ</t>
    </rPh>
    <rPh sb="6" eb="8">
      <t>ヒカク</t>
    </rPh>
    <rPh sb="8" eb="9">
      <t>ヒョウ</t>
    </rPh>
    <rPh sb="10" eb="11">
      <t>タイ</t>
    </rPh>
    <rPh sb="11" eb="13">
      <t>ゼンネン</t>
    </rPh>
    <rPh sb="13" eb="14">
      <t>ヒ</t>
    </rPh>
    <phoneticPr fontId="2"/>
  </si>
  <si>
    <t>区　　　　　分</t>
    <rPh sb="0" eb="7">
      <t>クブン</t>
    </rPh>
    <phoneticPr fontId="2"/>
  </si>
  <si>
    <t>本　　年</t>
    <rPh sb="0" eb="4">
      <t>ホンネン</t>
    </rPh>
    <phoneticPr fontId="2"/>
  </si>
  <si>
    <t>前　　年</t>
    <rPh sb="0" eb="4">
      <t>ゼンネン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</si>
  <si>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</si>
  <si>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船舶交通の制限又は禁止件数</t>
    <rPh sb="0" eb="2">
      <t>センパク</t>
    </rPh>
    <rPh sb="2" eb="4">
      <t>コウツウ</t>
    </rPh>
    <rPh sb="5" eb="7">
      <t>セイゲン</t>
    </rPh>
    <rPh sb="7" eb="8">
      <t>マタ</t>
    </rPh>
    <rPh sb="9" eb="11">
      <t>キンシ</t>
    </rPh>
    <rPh sb="11" eb="13">
      <t>ケンスウ</t>
    </rPh>
    <phoneticPr fontId="2"/>
  </si>
  <si>
    <t>件</t>
    <rPh sb="0" eb="1">
      <t>ケン</t>
    </rPh>
    <phoneticPr fontId="2"/>
  </si>
  <si>
    <t>停泊場所の指定件数</t>
    <rPh sb="0" eb="2">
      <t>テイハク</t>
    </rPh>
    <rPh sb="2" eb="4">
      <t>バショ</t>
    </rPh>
    <rPh sb="5" eb="7">
      <t>シテイ</t>
    </rPh>
    <rPh sb="7" eb="9">
      <t>ケンスウ</t>
    </rPh>
    <phoneticPr fontId="2"/>
  </si>
  <si>
    <t>港内交通に関する許可件数</t>
    <rPh sb="0" eb="1">
      <t>ミナト</t>
    </rPh>
    <rPh sb="1" eb="2">
      <t>ナイ</t>
    </rPh>
    <rPh sb="2" eb="4">
      <t>コウツウ</t>
    </rPh>
    <rPh sb="5" eb="6">
      <t>カン</t>
    </rPh>
    <rPh sb="8" eb="10">
      <t>キョカ</t>
    </rPh>
    <rPh sb="10" eb="12">
      <t>ケンスウ</t>
    </rPh>
    <phoneticPr fontId="2"/>
  </si>
  <si>
    <t>入出港届出省略</t>
    <rPh sb="0" eb="2">
      <t>ニュウシュツ</t>
    </rPh>
    <rPh sb="2" eb="3">
      <t>ミナト</t>
    </rPh>
    <rPh sb="3" eb="5">
      <t>トドケデ</t>
    </rPh>
    <rPh sb="5" eb="7">
      <t>ショウリャク</t>
    </rPh>
    <phoneticPr fontId="2"/>
  </si>
  <si>
    <t>危険物荷役運搬</t>
    <rPh sb="0" eb="3">
      <t>キケンブツ</t>
    </rPh>
    <rPh sb="3" eb="5">
      <t>ニヤク</t>
    </rPh>
    <rPh sb="5" eb="7">
      <t>ウンパン</t>
    </rPh>
    <phoneticPr fontId="2"/>
  </si>
  <si>
    <t>港内工事作業</t>
    <rPh sb="0" eb="1">
      <t>ミナト</t>
    </rPh>
    <rPh sb="1" eb="2">
      <t>ナイ</t>
    </rPh>
    <rPh sb="2" eb="4">
      <t>コウジ</t>
    </rPh>
    <rPh sb="4" eb="6">
      <t>サギョウ</t>
    </rPh>
    <phoneticPr fontId="2"/>
  </si>
  <si>
    <t>港内行事</t>
    <rPh sb="0" eb="1">
      <t>ミナト</t>
    </rPh>
    <rPh sb="1" eb="2">
      <t>ナイ</t>
    </rPh>
    <rPh sb="2" eb="4">
      <t>ギョウジ</t>
    </rPh>
    <phoneticPr fontId="2"/>
  </si>
  <si>
    <t>竹木材荷卸</t>
    <rPh sb="0" eb="1">
      <t>タケ</t>
    </rPh>
    <rPh sb="1" eb="3">
      <t>モクザイ</t>
    </rPh>
    <rPh sb="3" eb="5">
      <t>ニオロ</t>
    </rPh>
    <phoneticPr fontId="2"/>
  </si>
  <si>
    <t>いかだけい留・運行</t>
    <rPh sb="5" eb="6">
      <t>リュウ</t>
    </rPh>
    <rPh sb="7" eb="8">
      <t>ウンコウ</t>
    </rPh>
    <rPh sb="8" eb="9">
      <t>イ</t>
    </rPh>
    <phoneticPr fontId="2"/>
  </si>
  <si>
    <t>港内交通整理のための届出受理件数</t>
    <rPh sb="0" eb="1">
      <t>ミナト</t>
    </rPh>
    <rPh sb="1" eb="2">
      <t>ナイ</t>
    </rPh>
    <rPh sb="2" eb="4">
      <t>コウツウ</t>
    </rPh>
    <rPh sb="4" eb="6">
      <t>セイリ</t>
    </rPh>
    <rPh sb="10" eb="12">
      <t>トドケデ</t>
    </rPh>
    <rPh sb="12" eb="14">
      <t>ジュリ</t>
    </rPh>
    <rPh sb="14" eb="16">
      <t>ケンスウ</t>
    </rPh>
    <phoneticPr fontId="2"/>
  </si>
  <si>
    <t>２　船舶入港状況比較表（対前年比）</t>
    <rPh sb="2" eb="4">
      <t>センパク</t>
    </rPh>
    <rPh sb="4" eb="6">
      <t>ニュウコウ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</t>
    </rPh>
    <phoneticPr fontId="2"/>
  </si>
  <si>
    <t>入　港　船　舶　総　数</t>
    <rPh sb="0" eb="3">
      <t>ニュウコウ</t>
    </rPh>
    <rPh sb="4" eb="7">
      <t>センパク</t>
    </rPh>
    <rPh sb="8" eb="11">
      <t>ソウスウ</t>
    </rPh>
    <phoneticPr fontId="2"/>
  </si>
  <si>
    <t>隻</t>
    <rPh sb="0" eb="1">
      <t>セキ</t>
    </rPh>
    <phoneticPr fontId="2"/>
  </si>
  <si>
    <t>　日　本　船　舶</t>
    <rPh sb="1" eb="4">
      <t>ニホン</t>
    </rPh>
    <rPh sb="5" eb="8">
      <t>センパク</t>
    </rPh>
    <phoneticPr fontId="2"/>
  </si>
  <si>
    <t>　外　国　船　舶</t>
    <rPh sb="1" eb="4">
      <t>ガイコク</t>
    </rPh>
    <rPh sb="5" eb="8">
      <t>センパク</t>
    </rPh>
    <phoneticPr fontId="2"/>
  </si>
  <si>
    <t>３　危険物荷役状況比較表（対前年比）</t>
    <rPh sb="2" eb="5">
      <t>キケンブツ</t>
    </rPh>
    <rPh sb="5" eb="7">
      <t>ニヤク</t>
    </rPh>
    <rPh sb="7" eb="9">
      <t>ジョウキョウ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2"/>
  </si>
  <si>
    <t>荷　　役　　隻　　数</t>
    <rPh sb="0" eb="4">
      <t>ニヤク</t>
    </rPh>
    <rPh sb="6" eb="10">
      <t>セキスウ</t>
    </rPh>
    <phoneticPr fontId="2"/>
  </si>
  <si>
    <t>荷　　役　　量</t>
    <rPh sb="0" eb="4">
      <t>ニヤク</t>
    </rPh>
    <rPh sb="6" eb="7">
      <t>リョウ</t>
    </rPh>
    <phoneticPr fontId="2"/>
  </si>
  <si>
    <t>トン</t>
    <phoneticPr fontId="2"/>
  </si>
  <si>
    <t>阪神（大阪区）</t>
    <rPh sb="0" eb="2">
      <t>ハンシン</t>
    </rPh>
    <rPh sb="3" eb="5">
      <t>オオサカ</t>
    </rPh>
    <rPh sb="5" eb="6">
      <t>ク</t>
    </rPh>
    <phoneticPr fontId="2"/>
  </si>
  <si>
    <t>阪神（堺泉北区）</t>
    <rPh sb="0" eb="2">
      <t>ハンシン</t>
    </rPh>
    <rPh sb="3" eb="4">
      <t>サカイ</t>
    </rPh>
    <rPh sb="4" eb="5">
      <t>イズミ</t>
    </rPh>
    <rPh sb="5" eb="6">
      <t>キタ</t>
    </rPh>
    <rPh sb="6" eb="7">
      <t>ク</t>
    </rPh>
    <phoneticPr fontId="2"/>
  </si>
  <si>
    <t>阪神（神戸区）</t>
    <rPh sb="0" eb="2">
      <t>ハンシン</t>
    </rPh>
    <rPh sb="3" eb="6">
      <t>コウベク</t>
    </rPh>
    <phoneticPr fontId="2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</si>
  <si>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2"/>
  </si>
  <si>
    <t>阪神（大阪区）</t>
    <rPh sb="0" eb="2">
      <t>ハンシン</t>
    </rPh>
    <rPh sb="3" eb="5">
      <t>オオサカ</t>
    </rPh>
    <rPh sb="5" eb="6">
      <t>ク</t>
    </rPh>
    <phoneticPr fontId="6"/>
  </si>
  <si>
    <t>阪神（堺泉北区）</t>
    <rPh sb="0" eb="2">
      <t>ハンシン</t>
    </rPh>
    <rPh sb="3" eb="4">
      <t>サカイ</t>
    </rPh>
    <rPh sb="4" eb="5">
      <t>イズミ</t>
    </rPh>
    <rPh sb="5" eb="7">
      <t>キタク</t>
    </rPh>
    <phoneticPr fontId="6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</si>
  <si>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6"/>
  </si>
  <si>
    <t>阪神（神戸区）</t>
    <rPh sb="0" eb="2">
      <t>ハンシン</t>
    </rPh>
    <rPh sb="3" eb="5">
      <t>コウベ</t>
    </rPh>
    <rPh sb="5" eb="6">
      <t>ク</t>
    </rPh>
    <phoneticPr fontId="6"/>
  </si>
  <si>
    <t>石狩湾</t>
    <rPh sb="0" eb="2">
      <t>イシカリ</t>
    </rPh>
    <rPh sb="2" eb="3">
      <t>ワン</t>
    </rPh>
    <phoneticPr fontId="2"/>
  </si>
  <si>
    <t>八　代</t>
    <rPh sb="0" eb="1">
      <t>ハチ</t>
    </rPh>
    <rPh sb="2" eb="3">
      <t>ダイ</t>
    </rPh>
    <phoneticPr fontId="2"/>
  </si>
  <si>
    <t>北朝鮮</t>
    <rPh sb="0" eb="3">
      <t>キタチョウセン</t>
    </rPh>
    <phoneticPr fontId="2"/>
  </si>
  <si>
    <t>八代</t>
    <rPh sb="0" eb="2">
      <t>ヤツシロ</t>
    </rPh>
    <phoneticPr fontId="6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</si>
  <si>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</si>
  <si>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</si>
  <si>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</si>
  <si>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6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</si>
  <si>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6"/>
  </si>
  <si>
    <t>相　馬</t>
    <rPh sb="0" eb="1">
      <t>ソウ</t>
    </rPh>
    <rPh sb="2" eb="3">
      <t>ウマ</t>
    </rPh>
    <phoneticPr fontId="2"/>
  </si>
  <si>
    <t>相馬</t>
    <rPh sb="0" eb="2">
      <t>ソウマ</t>
    </rPh>
    <phoneticPr fontId="6"/>
  </si>
  <si>
    <t>-</t>
  </si>
  <si>
    <t>(注) (1) 隻数は延べ隻数である。
  　　(2) １船が２種類以上の危険物を荷役した場合、主たる危険物１種類について隻数及び荷役量を示し、
　　　　　主たる危険物以外の危険物については、危険物の種類ごとに１隻として（　）内にその隻数及び荷
　　　　　役量を示した。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</si>
</sst>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=0]&quot;-&quot;;#,##0"/>
    <numFmt numFmtId="177" formatCode="#,##0_ "/>
    <numFmt numFmtId="178" formatCode="&quot;(&quot;#,###&quot;)&quot;"/>
    <numFmt numFmtId="179" formatCode="&quot;(&quot;0&quot;)&quot;"/>
    <numFmt numFmtId="180" formatCode="&quot;(&quot;#,###&quot;)&quot;;[=0]&quot;(-)&quot;;General"/>
    <numFmt numFmtId="181" formatCode="#,##0_);\(#,##0\)"/>
    <numFmt numFmtId="182" formatCode="[=0]&quot;-&quot;;#,##0.0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5" fillId="0" borderId="0">
      <alignment vertical="center"/>
    </xf>
    <xf numFmtId="0" fontId="4" fillId="0" borderId="0"/>
  </cellStyleXfs>
  <cellXfs count="288">
    <xf numFmtId="0" fontId="0" fillId="0" borderId="0" xfId="0"/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wrapText="1"/>
    </xf>
    <xf numFmtId="0" fontId="7" fillId="0" borderId="4" xfId="0" applyFont="1" applyFill="1" applyBorder="1" applyAlignment="1">
      <alignment horizontal="distributed" vertical="center"/>
    </xf>
    <xf numFmtId="38" fontId="9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10" fillId="0" borderId="5" xfId="1" applyFont="1" applyFill="1" applyBorder="1" applyAlignment="1">
      <alignment vertical="center" textRotation="255" wrapText="1"/>
    </xf>
    <xf numFmtId="38" fontId="11" fillId="0" borderId="6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176" fontId="10" fillId="0" borderId="4" xfId="1" applyNumberFormat="1" applyFont="1" applyFill="1" applyBorder="1" applyAlignment="1" applyProtection="1">
      <alignment vertical="center"/>
      <protection locked="0"/>
    </xf>
    <xf numFmtId="38" fontId="11" fillId="0" borderId="9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10" fillId="0" borderId="10" xfId="1" applyFont="1" applyFill="1" applyBorder="1" applyAlignment="1">
      <alignment vertical="center" wrapText="1"/>
    </xf>
    <xf numFmtId="38" fontId="10" fillId="0" borderId="6" xfId="1" applyFont="1" applyFill="1" applyBorder="1" applyAlignment="1">
      <alignment horizontal="center" vertical="center" textRotation="255" wrapText="1"/>
    </xf>
    <xf numFmtId="38" fontId="10" fillId="0" borderId="1" xfId="1" applyFont="1" applyFill="1" applyBorder="1" applyAlignment="1">
      <alignment horizontal="center" vertical="center" textRotation="255" wrapText="1"/>
    </xf>
    <xf numFmtId="38" fontId="10" fillId="0" borderId="2" xfId="1" applyFont="1" applyFill="1" applyBorder="1" applyAlignment="1">
      <alignment horizontal="center" vertical="center" textRotation="255" wrapText="1"/>
    </xf>
    <xf numFmtId="38" fontId="10" fillId="0" borderId="3" xfId="1" applyFont="1" applyFill="1" applyBorder="1" applyAlignment="1">
      <alignment horizontal="center" vertical="center" textRotation="255" wrapText="1"/>
    </xf>
    <xf numFmtId="38" fontId="10" fillId="0" borderId="11" xfId="1" applyFont="1" applyFill="1" applyBorder="1" applyAlignment="1">
      <alignment horizontal="center" vertical="center"/>
    </xf>
    <xf numFmtId="176" fontId="10" fillId="0" borderId="12" xfId="1" applyNumberFormat="1" applyFont="1" applyFill="1" applyBorder="1" applyAlignment="1" applyProtection="1">
      <alignment vertical="center"/>
      <protection locked="0"/>
    </xf>
    <xf numFmtId="176" fontId="10" fillId="0" borderId="13" xfId="1" applyNumberFormat="1" applyFont="1" applyFill="1" applyBorder="1" applyAlignment="1" applyProtection="1">
      <alignment vertical="center"/>
      <protection locked="0"/>
    </xf>
    <xf numFmtId="38" fontId="12" fillId="0" borderId="7" xfId="1" applyFont="1" applyFill="1" applyBorder="1" applyAlignment="1">
      <alignment horizontal="center" vertical="center"/>
    </xf>
    <xf numFmtId="176" fontId="10" fillId="0" borderId="14" xfId="1" applyNumberFormat="1" applyFont="1" applyFill="1" applyBorder="1" applyAlignment="1" applyProtection="1">
      <alignment vertical="center"/>
      <protection locked="0"/>
    </xf>
    <xf numFmtId="38" fontId="10" fillId="0" borderId="15" xfId="1" applyFont="1" applyFill="1" applyBorder="1" applyAlignment="1">
      <alignment horizontal="center" vertical="center" wrapText="1"/>
    </xf>
    <xf numFmtId="38" fontId="10" fillId="0" borderId="5" xfId="1" applyFont="1" applyFill="1" applyBorder="1" applyAlignment="1">
      <alignment horizontal="center" vertical="center" wrapText="1"/>
    </xf>
    <xf numFmtId="38" fontId="10" fillId="0" borderId="16" xfId="1" applyFont="1" applyFill="1" applyBorder="1" applyAlignment="1">
      <alignment horizontal="center" vertical="center" wrapText="1"/>
    </xf>
    <xf numFmtId="0" fontId="5" fillId="0" borderId="0" xfId="3" applyFont="1" applyFill="1"/>
    <xf numFmtId="0" fontId="9" fillId="0" borderId="0" xfId="3" applyFont="1" applyFill="1"/>
    <xf numFmtId="0" fontId="10" fillId="0" borderId="0" xfId="3" applyFont="1" applyFill="1" applyAlignment="1">
      <alignment horizontal="right"/>
    </xf>
    <xf numFmtId="0" fontId="6" fillId="0" borderId="0" xfId="3" applyFont="1" applyFill="1"/>
    <xf numFmtId="0" fontId="6" fillId="0" borderId="17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18" xfId="3" applyFont="1" applyFill="1" applyBorder="1"/>
    <xf numFmtId="0" fontId="2" fillId="0" borderId="19" xfId="3" applyFont="1" applyFill="1" applyBorder="1"/>
    <xf numFmtId="0" fontId="6" fillId="0" borderId="20" xfId="3" applyFont="1" applyFill="1" applyBorder="1"/>
    <xf numFmtId="0" fontId="2" fillId="0" borderId="21" xfId="3" applyFont="1" applyFill="1" applyBorder="1"/>
    <xf numFmtId="0" fontId="6" fillId="0" borderId="22" xfId="3" applyFont="1" applyFill="1" applyBorder="1"/>
    <xf numFmtId="0" fontId="6" fillId="0" borderId="0" xfId="3" applyFont="1" applyFill="1" applyBorder="1"/>
    <xf numFmtId="180" fontId="6" fillId="0" borderId="8" xfId="3" applyNumberFormat="1" applyFont="1" applyFill="1" applyBorder="1" applyProtection="1">
      <protection locked="0"/>
    </xf>
    <xf numFmtId="180" fontId="6" fillId="0" borderId="4" xfId="3" applyNumberFormat="1" applyFont="1" applyFill="1" applyBorder="1" applyProtection="1">
      <protection locked="0"/>
    </xf>
    <xf numFmtId="0" fontId="2" fillId="0" borderId="0" xfId="3" applyFont="1" applyFill="1"/>
    <xf numFmtId="178" fontId="6" fillId="0" borderId="0" xfId="3" applyNumberFormat="1" applyFont="1" applyFill="1"/>
    <xf numFmtId="177" fontId="6" fillId="0" borderId="0" xfId="3" applyNumberFormat="1" applyFont="1" applyFill="1"/>
    <xf numFmtId="178" fontId="6" fillId="0" borderId="0" xfId="3" applyNumberFormat="1" applyFont="1" applyFill="1" applyBorder="1"/>
    <xf numFmtId="180" fontId="6" fillId="0" borderId="0" xfId="3" applyNumberFormat="1" applyFont="1" applyFill="1" applyBorder="1" applyProtection="1">
      <protection locked="0"/>
    </xf>
    <xf numFmtId="176" fontId="6" fillId="0" borderId="0" xfId="3" applyNumberFormat="1" applyFont="1" applyFill="1" applyBorder="1" applyProtection="1">
      <protection locked="0"/>
    </xf>
    <xf numFmtId="0" fontId="7" fillId="0" borderId="0" xfId="0" applyFont="1" applyFill="1" applyBorder="1" applyAlignment="1">
      <alignment vertical="center"/>
    </xf>
    <xf numFmtId="176" fontId="10" fillId="0" borderId="24" xfId="1" applyNumberFormat="1" applyFont="1" applyFill="1" applyBorder="1" applyAlignment="1" applyProtection="1">
      <alignment vertical="center"/>
      <protection locked="0"/>
    </xf>
    <xf numFmtId="38" fontId="10" fillId="0" borderId="22" xfId="1" applyFont="1" applyFill="1" applyBorder="1" applyAlignment="1">
      <alignment horizontal="center" vertical="center"/>
    </xf>
    <xf numFmtId="38" fontId="11" fillId="0" borderId="25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horizontal="center" vertical="center"/>
    </xf>
    <xf numFmtId="38" fontId="15" fillId="0" borderId="0" xfId="1" applyFont="1" applyFill="1" applyAlignment="1">
      <alignment vertical="center"/>
    </xf>
    <xf numFmtId="38" fontId="10" fillId="0" borderId="0" xfId="1" applyFont="1" applyFill="1" applyAlignment="1">
      <alignment horizontal="right" vertical="center"/>
    </xf>
    <xf numFmtId="38" fontId="12" fillId="0" borderId="5" xfId="1" applyFont="1" applyFill="1" applyBorder="1" applyAlignment="1">
      <alignment vertical="center" textRotation="255" wrapText="1"/>
    </xf>
    <xf numFmtId="38" fontId="10" fillId="0" borderId="7" xfId="1" applyFont="1" applyFill="1" applyBorder="1" applyAlignment="1">
      <alignment horizontal="center" vertical="center" shrinkToFit="1"/>
    </xf>
    <xf numFmtId="0" fontId="2" fillId="0" borderId="0" xfId="3" applyFont="1" applyFill="1" applyBorder="1"/>
    <xf numFmtId="180" fontId="6" fillId="0" borderId="22" xfId="3" applyNumberFormat="1" applyFont="1" applyFill="1" applyBorder="1" applyProtection="1">
      <protection locked="0"/>
    </xf>
    <xf numFmtId="176" fontId="6" fillId="0" borderId="24" xfId="3" applyNumberFormat="1" applyFont="1" applyFill="1" applyBorder="1" applyProtection="1">
      <protection locked="0"/>
    </xf>
    <xf numFmtId="0" fontId="6" fillId="0" borderId="26" xfId="3" applyFont="1" applyFill="1" applyBorder="1"/>
    <xf numFmtId="0" fontId="6" fillId="0" borderId="27" xfId="3" applyFont="1" applyFill="1" applyBorder="1"/>
    <xf numFmtId="176" fontId="6" fillId="0" borderId="28" xfId="3" applyNumberFormat="1" applyFont="1" applyFill="1" applyBorder="1" applyProtection="1">
      <protection locked="0"/>
    </xf>
    <xf numFmtId="176" fontId="6" fillId="0" borderId="29" xfId="3" applyNumberFormat="1" applyFont="1" applyFill="1" applyBorder="1" applyProtection="1">
      <protection locked="0"/>
    </xf>
    <xf numFmtId="176" fontId="6" fillId="0" borderId="30" xfId="3" applyNumberFormat="1" applyFont="1" applyFill="1" applyBorder="1" applyProtection="1">
      <protection locked="0"/>
    </xf>
    <xf numFmtId="0" fontId="2" fillId="0" borderId="22" xfId="3" applyFont="1" applyFill="1" applyBorder="1"/>
    <xf numFmtId="0" fontId="6" fillId="0" borderId="21" xfId="3" applyFont="1" applyFill="1" applyBorder="1"/>
    <xf numFmtId="176" fontId="6" fillId="0" borderId="14" xfId="3" applyNumberFormat="1" applyFont="1" applyFill="1" applyBorder="1" applyProtection="1">
      <protection locked="0"/>
    </xf>
    <xf numFmtId="176" fontId="6" fillId="0" borderId="12" xfId="3" applyNumberFormat="1" applyFont="1" applyFill="1" applyBorder="1" applyProtection="1">
      <protection locked="0"/>
    </xf>
    <xf numFmtId="176" fontId="6" fillId="0" borderId="13" xfId="3" applyNumberFormat="1" applyFont="1" applyFill="1" applyBorder="1" applyProtection="1">
      <protection locked="0"/>
    </xf>
    <xf numFmtId="176" fontId="6" fillId="0" borderId="22" xfId="3" applyNumberFormat="1" applyFont="1" applyFill="1" applyBorder="1" applyProtection="1">
      <protection locked="0"/>
    </xf>
    <xf numFmtId="176" fontId="6" fillId="0" borderId="26" xfId="3" applyNumberFormat="1" applyFont="1" applyFill="1" applyBorder="1" applyProtection="1">
      <protection locked="0"/>
    </xf>
    <xf numFmtId="176" fontId="6" fillId="0" borderId="31" xfId="3" applyNumberFormat="1" applyFont="1" applyFill="1" applyBorder="1" applyProtection="1">
      <protection locked="0"/>
    </xf>
    <xf numFmtId="0" fontId="13" fillId="0" borderId="0" xfId="3" applyFont="1" applyFill="1" applyBorder="1" applyAlignment="1"/>
    <xf numFmtId="176" fontId="6" fillId="0" borderId="20" xfId="3" applyNumberFormat="1" applyFont="1" applyFill="1" applyBorder="1" applyProtection="1">
      <protection locked="0"/>
    </xf>
    <xf numFmtId="176" fontId="6" fillId="0" borderId="32" xfId="3" applyNumberFormat="1" applyFont="1" applyFill="1" applyBorder="1" applyProtection="1">
      <protection locked="0"/>
    </xf>
    <xf numFmtId="0" fontId="2" fillId="0" borderId="18" xfId="3" applyFont="1" applyFill="1" applyBorder="1"/>
    <xf numFmtId="176" fontId="6" fillId="0" borderId="27" xfId="3" applyNumberFormat="1" applyFont="1" applyFill="1" applyBorder="1" applyProtection="1">
      <protection locked="0"/>
    </xf>
    <xf numFmtId="0" fontId="2" fillId="0" borderId="25" xfId="3" applyFont="1" applyFill="1" applyBorder="1"/>
    <xf numFmtId="0" fontId="13" fillId="0" borderId="0" xfId="3" applyFont="1" applyFill="1" applyBorder="1" applyAlignment="1">
      <alignment horizontal="distributed" vertical="center"/>
    </xf>
    <xf numFmtId="176" fontId="6" fillId="0" borderId="21" xfId="3" applyNumberFormat="1" applyFont="1" applyFill="1" applyBorder="1" applyProtection="1">
      <protection locked="0"/>
    </xf>
    <xf numFmtId="38" fontId="11" fillId="0" borderId="33" xfId="1" applyFont="1" applyFill="1" applyBorder="1" applyAlignment="1">
      <alignment horizontal="center" vertical="center"/>
    </xf>
    <xf numFmtId="38" fontId="10" fillId="0" borderId="34" xfId="1" applyFont="1" applyFill="1" applyBorder="1" applyAlignment="1">
      <alignment horizontal="center" vertical="center"/>
    </xf>
    <xf numFmtId="38" fontId="11" fillId="0" borderId="7" xfId="1" applyFont="1" applyFill="1" applyBorder="1" applyAlignment="1">
      <alignment horizontal="center" vertical="center"/>
    </xf>
    <xf numFmtId="176" fontId="10" fillId="0" borderId="28" xfId="1" applyNumberFormat="1" applyFont="1" applyFill="1" applyBorder="1" applyAlignment="1" applyProtection="1">
      <alignment vertical="center"/>
      <protection locked="0"/>
    </xf>
    <xf numFmtId="176" fontId="10" fillId="0" borderId="29" xfId="1" applyNumberFormat="1" applyFont="1" applyFill="1" applyBorder="1" applyAlignment="1" applyProtection="1">
      <alignment vertical="center"/>
      <protection locked="0"/>
    </xf>
    <xf numFmtId="176" fontId="10" fillId="0" borderId="30" xfId="1" applyNumberFormat="1" applyFont="1" applyFill="1" applyBorder="1" applyAlignment="1" applyProtection="1">
      <alignment vertical="center"/>
      <protection locked="0"/>
    </xf>
    <xf numFmtId="176" fontId="10" fillId="0" borderId="35" xfId="1" applyNumberFormat="1" applyFont="1" applyFill="1" applyBorder="1" applyAlignment="1" applyProtection="1">
      <alignment vertical="center"/>
      <protection locked="0"/>
    </xf>
    <xf numFmtId="176" fontId="10" fillId="0" borderId="8" xfId="1" applyNumberFormat="1" applyFont="1" applyFill="1" applyBorder="1" applyAlignment="1" applyProtection="1">
      <alignment horizontal="right" vertical="center"/>
      <protection locked="0"/>
    </xf>
    <xf numFmtId="176" fontId="10" fillId="0" borderId="36" xfId="1" applyNumberFormat="1" applyFont="1" applyFill="1" applyBorder="1" applyAlignment="1" applyProtection="1">
      <alignment vertical="center"/>
      <protection locked="0"/>
    </xf>
    <xf numFmtId="176" fontId="10" fillId="0" borderId="27" xfId="1" applyNumberFormat="1" applyFont="1" applyFill="1" applyBorder="1" applyAlignment="1" applyProtection="1">
      <alignment vertical="center"/>
      <protection locked="0"/>
    </xf>
    <xf numFmtId="176" fontId="10" fillId="0" borderId="37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38" xfId="1" applyNumberFormat="1" applyFont="1" applyFill="1" applyBorder="1" applyAlignment="1" applyProtection="1">
      <alignment vertical="center"/>
      <protection locked="0"/>
    </xf>
    <xf numFmtId="176" fontId="10" fillId="0" borderId="21" xfId="1" applyNumberFormat="1" applyFont="1" applyFill="1" applyBorder="1" applyAlignment="1" applyProtection="1">
      <alignment vertical="center"/>
      <protection locked="0"/>
    </xf>
    <xf numFmtId="176" fontId="10" fillId="0" borderId="39" xfId="1" applyNumberFormat="1" applyFont="1" applyFill="1" applyBorder="1" applyAlignment="1" applyProtection="1">
      <alignment vertical="center"/>
      <protection locked="0"/>
    </xf>
    <xf numFmtId="176" fontId="10" fillId="0" borderId="26" xfId="1" applyNumberFormat="1" applyFont="1" applyFill="1" applyBorder="1" applyAlignment="1" applyProtection="1">
      <alignment vertical="center"/>
      <protection locked="0"/>
    </xf>
    <xf numFmtId="38" fontId="11" fillId="0" borderId="18" xfId="1" applyFont="1" applyFill="1" applyBorder="1" applyAlignment="1">
      <alignment horizontal="center" vertical="center"/>
    </xf>
    <xf numFmtId="38" fontId="10" fillId="0" borderId="26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  <xf numFmtId="176" fontId="10" fillId="0" borderId="40" xfId="1" applyNumberFormat="1" applyFont="1" applyFill="1" applyBorder="1" applyAlignment="1" applyProtection="1">
      <alignment vertical="center"/>
      <protection locked="0"/>
    </xf>
    <xf numFmtId="0" fontId="2" fillId="0" borderId="56" xfId="3" applyFont="1" applyFill="1" applyBorder="1"/>
    <xf numFmtId="176" fontId="10" fillId="0" borderId="8" xfId="1" applyNumberFormat="1" applyFont="1" applyFill="1" applyBorder="1" applyAlignment="1" applyProtection="1">
      <alignment vertical="center"/>
      <protection locked="0"/>
    </xf>
    <xf numFmtId="176" fontId="10" fillId="0" borderId="38" xfId="1" applyNumberFormat="1" applyFont="1" applyFill="1" applyBorder="1" applyAlignment="1" applyProtection="1">
      <alignment horizontal="right" vertical="center"/>
      <protection locked="0"/>
    </xf>
    <xf numFmtId="181" fontId="6" fillId="0" borderId="0" xfId="3" applyNumberFormat="1" applyFont="1" applyFill="1" applyBorder="1" applyProtection="1">
      <protection locked="0"/>
    </xf>
    <xf numFmtId="180" fontId="6" fillId="0" borderId="23" xfId="3" applyNumberFormat="1" applyFont="1" applyFill="1" applyBorder="1" applyProtection="1">
      <protection locked="0"/>
    </xf>
    <xf numFmtId="176" fontId="6" fillId="0" borderId="23" xfId="3" applyNumberFormat="1" applyFont="1" applyFill="1" applyBorder="1" applyProtection="1">
      <protection locked="0"/>
    </xf>
    <xf numFmtId="176" fontId="6" fillId="0" borderId="8" xfId="3" applyNumberFormat="1" applyFont="1" applyFill="1" applyBorder="1" applyProtection="1">
      <protection locked="0"/>
    </xf>
    <xf numFmtId="176" fontId="10" fillId="0" borderId="22" xfId="1" applyNumberFormat="1" applyFont="1" applyFill="1" applyBorder="1" applyAlignment="1" applyProtection="1">
      <alignment vertical="center"/>
      <protection locked="0"/>
    </xf>
    <xf numFmtId="179" fontId="6" fillId="0" borderId="8" xfId="3" applyNumberFormat="1" applyFont="1" applyFill="1" applyBorder="1" applyProtection="1">
      <protection locked="0"/>
    </xf>
    <xf numFmtId="182" fontId="6" fillId="0" borderId="30" xfId="3" applyNumberFormat="1" applyFont="1" applyFill="1" applyBorder="1" applyProtection="1">
      <protection locked="0"/>
    </xf>
    <xf numFmtId="180" fontId="6" fillId="0" borderId="24" xfId="3" applyNumberFormat="1" applyFont="1" applyFill="1" applyBorder="1" applyProtection="1">
      <protection locked="0"/>
    </xf>
    <xf numFmtId="38" fontId="12" fillId="0" borderId="7" xfId="1" applyFont="1" applyFill="1" applyBorder="1" applyAlignment="1">
      <alignment horizontal="center" vertical="center" shrinkToFit="1"/>
    </xf>
    <xf numFmtId="38" fontId="12" fillId="0" borderId="22" xfId="1" applyFont="1" applyFill="1" applyBorder="1" applyAlignment="1">
      <alignment horizontal="center" vertical="center" shrinkToFit="1"/>
    </xf>
    <xf numFmtId="38" fontId="10" fillId="0" borderId="22" xfId="1" applyFont="1" applyFill="1" applyBorder="1" applyAlignment="1">
      <alignment horizontal="center" vertical="center" shrinkToFit="1"/>
    </xf>
    <xf numFmtId="176" fontId="6" fillId="0" borderId="4" xfId="3" applyNumberFormat="1" applyFont="1" applyFill="1" applyBorder="1" applyProtection="1">
      <protection locked="0"/>
    </xf>
    <xf numFmtId="176" fontId="1" fillId="0" borderId="0" xfId="2" applyNumberFormat="1" applyFont="1" applyFill="1">
      <alignment vertical="center"/>
    </xf>
    <xf numFmtId="0" fontId="6" fillId="0" borderId="0" xfId="3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2" fontId="7" fillId="0" borderId="38" xfId="0" applyNumberFormat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42" xfId="1" applyFont="1" applyFill="1" applyBorder="1" applyAlignment="1" applyProtection="1">
      <alignment vertical="center"/>
      <protection locked="0"/>
    </xf>
    <xf numFmtId="2" fontId="7" fillId="0" borderId="43" xfId="0" applyNumberFormat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2" fontId="7" fillId="0" borderId="44" xfId="0" applyNumberFormat="1" applyFont="1" applyFill="1" applyBorder="1" applyAlignment="1">
      <alignment vertical="center"/>
    </xf>
    <xf numFmtId="38" fontId="7" fillId="0" borderId="23" xfId="1" applyFont="1" applyFill="1" applyBorder="1" applyAlignment="1" applyProtection="1">
      <alignment vertical="center"/>
      <protection locked="0"/>
    </xf>
    <xf numFmtId="2" fontId="7" fillId="0" borderId="4" xfId="0" applyNumberFormat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29" xfId="1" applyFont="1" applyFill="1" applyBorder="1" applyAlignment="1" applyProtection="1">
      <alignment vertical="center"/>
      <protection locked="0"/>
    </xf>
    <xf numFmtId="38" fontId="7" fillId="0" borderId="21" xfId="1" applyFont="1" applyFill="1" applyBorder="1" applyAlignment="1">
      <alignment vertical="center"/>
    </xf>
    <xf numFmtId="38" fontId="7" fillId="0" borderId="12" xfId="1" applyFont="1" applyFill="1" applyBorder="1" applyAlignment="1" applyProtection="1">
      <alignment vertical="center"/>
      <protection locked="0"/>
    </xf>
    <xf numFmtId="2" fontId="7" fillId="0" borderId="16" xfId="0" applyNumberFormat="1" applyFont="1" applyFill="1" applyBorder="1" applyAlignment="1">
      <alignment vertical="center"/>
    </xf>
    <xf numFmtId="0" fontId="8" fillId="0" borderId="36" xfId="0" applyFont="1" applyFill="1" applyBorder="1" applyAlignment="1">
      <alignment horizontal="right" vertical="center"/>
    </xf>
    <xf numFmtId="38" fontId="3" fillId="0" borderId="35" xfId="1" applyFont="1" applyFill="1" applyBorder="1" applyAlignment="1">
      <alignment vertical="center"/>
    </xf>
    <xf numFmtId="38" fontId="7" fillId="0" borderId="35" xfId="1" applyFont="1" applyFill="1" applyBorder="1" applyAlignment="1" applyProtection="1">
      <alignment vertical="center"/>
      <protection locked="0"/>
    </xf>
    <xf numFmtId="2" fontId="7" fillId="0" borderId="4" xfId="0" applyNumberFormat="1" applyFont="1" applyFill="1" applyBorder="1" applyAlignment="1" applyProtection="1">
      <alignment vertical="center"/>
      <protection locked="0"/>
    </xf>
    <xf numFmtId="38" fontId="3" fillId="0" borderId="36" xfId="1" applyFont="1" applyFill="1" applyBorder="1" applyAlignment="1">
      <alignment vertical="center"/>
    </xf>
    <xf numFmtId="2" fontId="7" fillId="0" borderId="44" xfId="0" applyNumberFormat="1" applyFont="1" applyFill="1" applyBorder="1" applyAlignment="1" applyProtection="1">
      <alignment vertical="center"/>
      <protection locked="0"/>
    </xf>
    <xf numFmtId="38" fontId="7" fillId="0" borderId="40" xfId="1" applyFont="1" applyFill="1" applyBorder="1" applyAlignment="1">
      <alignment vertical="center"/>
    </xf>
    <xf numFmtId="38" fontId="7" fillId="0" borderId="21" xfId="1" applyFont="1" applyFill="1" applyBorder="1" applyAlignment="1" applyProtection="1">
      <alignment vertical="center"/>
      <protection locked="0"/>
    </xf>
    <xf numFmtId="2" fontId="7" fillId="0" borderId="13" xfId="0" applyNumberFormat="1" applyFont="1" applyFill="1" applyBorder="1" applyAlignment="1">
      <alignment vertical="center"/>
    </xf>
    <xf numFmtId="38" fontId="7" fillId="0" borderId="35" xfId="1" applyFont="1" applyFill="1" applyBorder="1" applyAlignment="1">
      <alignment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6" xfId="0" applyFont="1" applyFill="1" applyBorder="1" applyAlignment="1">
      <alignment horizontal="right" vertical="center"/>
    </xf>
    <xf numFmtId="176" fontId="11" fillId="0" borderId="47" xfId="1" applyNumberFormat="1" applyFont="1" applyFill="1" applyBorder="1" applyAlignment="1">
      <alignment vertical="center"/>
    </xf>
    <xf numFmtId="176" fontId="11" fillId="0" borderId="1" xfId="1" applyNumberFormat="1" applyFont="1" applyFill="1" applyBorder="1" applyAlignment="1">
      <alignment vertical="center"/>
    </xf>
    <xf numFmtId="176" fontId="11" fillId="0" borderId="48" xfId="1" applyNumberFormat="1" applyFont="1" applyFill="1" applyBorder="1" applyAlignment="1">
      <alignment vertical="center"/>
    </xf>
    <xf numFmtId="176" fontId="11" fillId="0" borderId="49" xfId="1" applyNumberFormat="1" applyFont="1" applyFill="1" applyBorder="1" applyAlignment="1">
      <alignment vertical="center"/>
    </xf>
    <xf numFmtId="176" fontId="11" fillId="0" borderId="50" xfId="1" applyNumberFormat="1" applyFont="1" applyFill="1" applyBorder="1" applyAlignment="1">
      <alignment vertical="center"/>
    </xf>
    <xf numFmtId="176" fontId="11" fillId="0" borderId="51" xfId="1" applyNumberFormat="1" applyFont="1" applyFill="1" applyBorder="1" applyAlignment="1">
      <alignment vertical="center"/>
    </xf>
    <xf numFmtId="176" fontId="10" fillId="0" borderId="8" xfId="1" applyNumberFormat="1" applyFont="1" applyFill="1" applyBorder="1" applyAlignment="1">
      <alignment vertical="center"/>
    </xf>
    <xf numFmtId="176" fontId="11" fillId="0" borderId="52" xfId="1" applyNumberFormat="1" applyFont="1" applyFill="1" applyBorder="1" applyAlignment="1">
      <alignment vertical="center"/>
    </xf>
    <xf numFmtId="176" fontId="11" fillId="0" borderId="53" xfId="1" applyNumberFormat="1" applyFont="1" applyFill="1" applyBorder="1" applyAlignment="1">
      <alignment vertical="center"/>
    </xf>
    <xf numFmtId="176" fontId="11" fillId="0" borderId="44" xfId="1" applyNumberFormat="1" applyFont="1" applyFill="1" applyBorder="1" applyAlignment="1">
      <alignment vertical="center"/>
    </xf>
    <xf numFmtId="176" fontId="11" fillId="0" borderId="45" xfId="1" applyNumberFormat="1" applyFont="1" applyFill="1" applyBorder="1" applyAlignment="1">
      <alignment vertical="center"/>
    </xf>
    <xf numFmtId="176" fontId="10" fillId="0" borderId="29" xfId="1" applyNumberFormat="1" applyFont="1" applyFill="1" applyBorder="1" applyAlignment="1">
      <alignment vertical="center"/>
    </xf>
    <xf numFmtId="176" fontId="11" fillId="0" borderId="8" xfId="1" applyNumberFormat="1" applyFont="1" applyFill="1" applyBorder="1" applyAlignment="1">
      <alignment vertical="center"/>
    </xf>
    <xf numFmtId="176" fontId="10" fillId="0" borderId="12" xfId="1" applyNumberFormat="1" applyFont="1" applyFill="1" applyBorder="1" applyAlignment="1">
      <alignment vertical="center"/>
    </xf>
    <xf numFmtId="176" fontId="11" fillId="0" borderId="54" xfId="1" applyNumberFormat="1" applyFont="1" applyFill="1" applyBorder="1" applyAlignment="1">
      <alignment vertical="center"/>
    </xf>
    <xf numFmtId="176" fontId="11" fillId="0" borderId="55" xfId="1" applyNumberFormat="1" applyFont="1" applyFill="1" applyBorder="1" applyAlignment="1">
      <alignment vertical="center"/>
    </xf>
    <xf numFmtId="176" fontId="11" fillId="0" borderId="24" xfId="1" applyNumberFormat="1" applyFont="1" applyFill="1" applyBorder="1" applyAlignment="1">
      <alignment vertical="center"/>
    </xf>
    <xf numFmtId="176" fontId="11" fillId="0" borderId="36" xfId="1" applyNumberFormat="1" applyFont="1" applyFill="1" applyBorder="1" applyAlignment="1">
      <alignment vertical="center"/>
    </xf>
    <xf numFmtId="176" fontId="11" fillId="0" borderId="4" xfId="1" applyNumberFormat="1" applyFont="1" applyFill="1" applyBorder="1" applyAlignment="1">
      <alignment vertical="center"/>
    </xf>
    <xf numFmtId="176" fontId="11" fillId="0" borderId="6" xfId="1" applyNumberFormat="1" applyFont="1" applyFill="1" applyBorder="1" applyAlignment="1">
      <alignment vertical="center"/>
    </xf>
    <xf numFmtId="176" fontId="11" fillId="0" borderId="2" xfId="1" applyNumberFormat="1" applyFont="1" applyFill="1" applyBorder="1" applyAlignment="1">
      <alignment vertical="center"/>
    </xf>
    <xf numFmtId="176" fontId="11" fillId="0" borderId="3" xfId="1" applyNumberFormat="1" applyFont="1" applyFill="1" applyBorder="1" applyAlignment="1">
      <alignment vertical="center"/>
    </xf>
    <xf numFmtId="176" fontId="11" fillId="0" borderId="33" xfId="1" applyNumberFormat="1" applyFont="1" applyFill="1" applyBorder="1" applyAlignment="1">
      <alignment vertical="center"/>
    </xf>
    <xf numFmtId="176" fontId="10" fillId="0" borderId="7" xfId="1" applyNumberFormat="1" applyFont="1" applyFill="1" applyBorder="1" applyAlignment="1">
      <alignment vertical="center"/>
    </xf>
    <xf numFmtId="176" fontId="10" fillId="0" borderId="34" xfId="1" applyNumberFormat="1" applyFont="1" applyFill="1" applyBorder="1" applyAlignment="1">
      <alignment vertical="center"/>
    </xf>
    <xf numFmtId="176" fontId="11" fillId="0" borderId="7" xfId="1" applyNumberFormat="1" applyFont="1" applyFill="1" applyBorder="1" applyAlignment="1">
      <alignment vertical="center"/>
    </xf>
    <xf numFmtId="176" fontId="11" fillId="0" borderId="56" xfId="1" applyNumberFormat="1" applyFont="1" applyFill="1" applyBorder="1" applyAlignment="1">
      <alignment vertical="center"/>
    </xf>
    <xf numFmtId="176" fontId="11" fillId="0" borderId="46" xfId="1" applyNumberFormat="1" applyFont="1" applyFill="1" applyBorder="1" applyAlignment="1">
      <alignment vertical="center"/>
    </xf>
    <xf numFmtId="176" fontId="11" fillId="0" borderId="9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vertical="center"/>
    </xf>
    <xf numFmtId="176" fontId="11" fillId="0" borderId="22" xfId="1" applyNumberFormat="1" applyFont="1" applyFill="1" applyBorder="1" applyAlignment="1">
      <alignment vertical="center"/>
    </xf>
    <xf numFmtId="176" fontId="11" fillId="0" borderId="38" xfId="1" applyNumberFormat="1" applyFont="1" applyFill="1" applyBorder="1" applyAlignment="1">
      <alignment vertical="center"/>
    </xf>
    <xf numFmtId="176" fontId="11" fillId="0" borderId="25" xfId="1" applyNumberFormat="1" applyFont="1" applyFill="1" applyBorder="1" applyAlignment="1">
      <alignment vertical="center"/>
    </xf>
    <xf numFmtId="180" fontId="2" fillId="0" borderId="49" xfId="3" applyNumberFormat="1" applyFont="1" applyFill="1" applyBorder="1"/>
    <xf numFmtId="180" fontId="2" fillId="0" borderId="55" xfId="3" applyNumberFormat="1" applyFont="1" applyFill="1" applyBorder="1"/>
    <xf numFmtId="180" fontId="2" fillId="0" borderId="50" xfId="3" applyNumberFormat="1" applyFont="1" applyFill="1" applyBorder="1"/>
    <xf numFmtId="180" fontId="2" fillId="0" borderId="54" xfId="3" applyNumberFormat="1" applyFont="1" applyFill="1" applyBorder="1"/>
    <xf numFmtId="176" fontId="2" fillId="0" borderId="14" xfId="3" applyNumberFormat="1" applyFont="1" applyFill="1" applyBorder="1"/>
    <xf numFmtId="176" fontId="2" fillId="0" borderId="13" xfId="3" applyNumberFormat="1" applyFont="1" applyFill="1" applyBorder="1"/>
    <xf numFmtId="176" fontId="2" fillId="0" borderId="40" xfId="3" applyNumberFormat="1" applyFont="1" applyFill="1" applyBorder="1"/>
    <xf numFmtId="176" fontId="2" fillId="0" borderId="12" xfId="3" applyNumberFormat="1" applyFont="1" applyFill="1" applyBorder="1"/>
    <xf numFmtId="180" fontId="2" fillId="0" borderId="22" xfId="3" applyNumberFormat="1" applyFont="1" applyFill="1" applyBorder="1"/>
    <xf numFmtId="180" fontId="2" fillId="0" borderId="58" xfId="3" applyNumberFormat="1" applyFont="1" applyFill="1" applyBorder="1"/>
    <xf numFmtId="180" fontId="2" fillId="0" borderId="4" xfId="3" applyNumberFormat="1" applyFont="1" applyFill="1" applyBorder="1"/>
    <xf numFmtId="176" fontId="2" fillId="0" borderId="22" xfId="3" applyNumberFormat="1" applyFont="1" applyFill="1" applyBorder="1"/>
    <xf numFmtId="176" fontId="2" fillId="0" borderId="23" xfId="3" applyNumberFormat="1" applyFont="1" applyFill="1" applyBorder="1"/>
    <xf numFmtId="176" fontId="2" fillId="0" borderId="24" xfId="3" applyNumberFormat="1" applyFont="1" applyFill="1" applyBorder="1"/>
    <xf numFmtId="176" fontId="2" fillId="0" borderId="8" xfId="3" applyNumberFormat="1" applyFont="1" applyFill="1" applyBorder="1"/>
    <xf numFmtId="176" fontId="2" fillId="0" borderId="4" xfId="3" applyNumberFormat="1" applyFont="1" applyFill="1" applyBorder="1"/>
    <xf numFmtId="180" fontId="6" fillId="0" borderId="22" xfId="3" applyNumberFormat="1" applyFont="1" applyFill="1" applyBorder="1"/>
    <xf numFmtId="180" fontId="6" fillId="0" borderId="23" xfId="3" applyNumberFormat="1" applyFont="1" applyFill="1" applyBorder="1"/>
    <xf numFmtId="176" fontId="6" fillId="0" borderId="24" xfId="3" applyNumberFormat="1" applyFont="1" applyFill="1" applyBorder="1"/>
    <xf numFmtId="176" fontId="6" fillId="0" borderId="23" xfId="3" applyNumberFormat="1" applyFont="1" applyFill="1" applyBorder="1"/>
    <xf numFmtId="176" fontId="6" fillId="0" borderId="28" xfId="3" applyNumberFormat="1" applyFont="1" applyFill="1" applyBorder="1"/>
    <xf numFmtId="176" fontId="6" fillId="0" borderId="31" xfId="3" applyNumberFormat="1" applyFont="1" applyFill="1" applyBorder="1"/>
    <xf numFmtId="180" fontId="2" fillId="0" borderId="25" xfId="3" applyNumberFormat="1" applyFont="1" applyFill="1" applyBorder="1"/>
    <xf numFmtId="180" fontId="2" fillId="0" borderId="57" xfId="3" applyNumberFormat="1" applyFont="1" applyFill="1" applyBorder="1"/>
    <xf numFmtId="180" fontId="2" fillId="0" borderId="44" xfId="3" applyNumberFormat="1" applyFont="1" applyFill="1" applyBorder="1"/>
    <xf numFmtId="180" fontId="2" fillId="0" borderId="23" xfId="3" applyNumberFormat="1" applyFont="1" applyFill="1" applyBorder="1"/>
    <xf numFmtId="180" fontId="2" fillId="0" borderId="24" xfId="3" applyNumberFormat="1" applyFont="1" applyFill="1" applyBorder="1"/>
    <xf numFmtId="180" fontId="2" fillId="0" borderId="8" xfId="3" applyNumberFormat="1" applyFont="1" applyFill="1" applyBorder="1"/>
    <xf numFmtId="176" fontId="6" fillId="0" borderId="14" xfId="3" applyNumberFormat="1" applyFont="1" applyFill="1" applyBorder="1"/>
    <xf numFmtId="176" fontId="6" fillId="0" borderId="32" xfId="3" applyNumberFormat="1" applyFont="1" applyFill="1" applyBorder="1"/>
    <xf numFmtId="180" fontId="2" fillId="0" borderId="18" xfId="3" applyNumberFormat="1" applyFont="1" applyFill="1" applyBorder="1"/>
    <xf numFmtId="180" fontId="6" fillId="0" borderId="4" xfId="3" applyNumberFormat="1" applyFont="1" applyFill="1" applyBorder="1"/>
    <xf numFmtId="176" fontId="6" fillId="0" borderId="22" xfId="3" applyNumberFormat="1" applyFont="1" applyFill="1" applyBorder="1"/>
    <xf numFmtId="176" fontId="6" fillId="0" borderId="4" xfId="3" applyNumberFormat="1" applyFont="1" applyFill="1" applyBorder="1"/>
    <xf numFmtId="176" fontId="6" fillId="0" borderId="26" xfId="3" applyNumberFormat="1" applyFont="1" applyFill="1" applyBorder="1"/>
    <xf numFmtId="176" fontId="6" fillId="0" borderId="30" xfId="3" applyNumberFormat="1" applyFont="1" applyFill="1" applyBorder="1"/>
    <xf numFmtId="176" fontId="6" fillId="0" borderId="20" xfId="3" applyNumberFormat="1" applyFont="1" applyFill="1" applyBorder="1"/>
    <xf numFmtId="176" fontId="6" fillId="0" borderId="13" xfId="3" applyNumberFormat="1" applyFont="1" applyFill="1" applyBorder="1"/>
    <xf numFmtId="180" fontId="2" fillId="0" borderId="19" xfId="3" applyNumberFormat="1" applyFont="1" applyFill="1" applyBorder="1"/>
    <xf numFmtId="176" fontId="2" fillId="0" borderId="0" xfId="3" applyNumberFormat="1" applyFont="1" applyFill="1" applyBorder="1"/>
    <xf numFmtId="180" fontId="2" fillId="0" borderId="0" xfId="3" applyNumberFormat="1" applyFont="1" applyFill="1" applyBorder="1"/>
    <xf numFmtId="0" fontId="7" fillId="0" borderId="4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distributed" vertical="center"/>
    </xf>
    <xf numFmtId="0" fontId="7" fillId="0" borderId="61" xfId="0" applyFont="1" applyFill="1" applyBorder="1" applyAlignment="1">
      <alignment horizontal="distributed" vertical="center"/>
    </xf>
    <xf numFmtId="0" fontId="7" fillId="0" borderId="28" xfId="0" applyFont="1" applyFill="1" applyBorder="1" applyAlignment="1">
      <alignment horizontal="distributed" vertical="center" wrapText="1"/>
    </xf>
    <xf numFmtId="0" fontId="7" fillId="0" borderId="30" xfId="0" applyFont="1" applyFill="1" applyBorder="1" applyAlignment="1">
      <alignment horizontal="distributed" vertical="center" wrapText="1"/>
    </xf>
    <xf numFmtId="0" fontId="7" fillId="0" borderId="59" xfId="0" applyFont="1" applyFill="1" applyBorder="1" applyAlignment="1">
      <alignment horizontal="distributed" vertical="center" wrapText="1"/>
    </xf>
    <xf numFmtId="0" fontId="7" fillId="0" borderId="43" xfId="0" applyFont="1" applyFill="1" applyBorder="1" applyAlignment="1">
      <alignment horizontal="distributed" vertical="center" wrapText="1"/>
    </xf>
    <xf numFmtId="0" fontId="8" fillId="0" borderId="19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center" vertical="center" textRotation="255"/>
    </xf>
    <xf numFmtId="0" fontId="7" fillId="0" borderId="24" xfId="0" applyFont="1" applyFill="1" applyBorder="1" applyAlignment="1">
      <alignment horizontal="center" vertical="center" textRotation="255"/>
    </xf>
    <xf numFmtId="0" fontId="7" fillId="0" borderId="17" xfId="0" applyFont="1" applyFill="1" applyBorder="1" applyAlignment="1">
      <alignment horizontal="distributed" vertical="center" wrapText="1"/>
    </xf>
    <xf numFmtId="0" fontId="7" fillId="0" borderId="16" xfId="0" applyFont="1" applyFill="1" applyBorder="1" applyAlignment="1">
      <alignment horizontal="distributed" vertical="center" wrapText="1"/>
    </xf>
    <xf numFmtId="0" fontId="7" fillId="0" borderId="25" xfId="0" applyFont="1" applyFill="1" applyBorder="1" applyAlignment="1">
      <alignment horizontal="distributed" vertical="center"/>
    </xf>
    <xf numFmtId="0" fontId="7" fillId="0" borderId="46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39" xfId="0" applyFont="1" applyFill="1" applyBorder="1" applyAlignment="1">
      <alignment horizontal="distributed" vertical="center"/>
    </xf>
    <xf numFmtId="38" fontId="10" fillId="0" borderId="62" xfId="1" applyFont="1" applyFill="1" applyBorder="1" applyAlignment="1">
      <alignment vertical="center" wrapText="1"/>
    </xf>
    <xf numFmtId="38" fontId="10" fillId="0" borderId="63" xfId="1" applyFont="1" applyFill="1" applyBorder="1" applyAlignment="1">
      <alignment vertical="center" wrapText="1"/>
    </xf>
    <xf numFmtId="38" fontId="10" fillId="0" borderId="64" xfId="1" applyFont="1" applyFill="1" applyBorder="1" applyAlignment="1">
      <alignment horizontal="center" vertical="center" textRotation="255" wrapText="1"/>
    </xf>
    <xf numFmtId="38" fontId="10" fillId="0" borderId="16" xfId="1" applyFont="1" applyFill="1" applyBorder="1" applyAlignment="1">
      <alignment horizontal="center" vertical="center" textRotation="255" wrapText="1"/>
    </xf>
    <xf numFmtId="38" fontId="10" fillId="0" borderId="65" xfId="1" applyFont="1" applyFill="1" applyBorder="1" applyAlignment="1">
      <alignment horizontal="center" vertical="center" textRotation="255" wrapText="1"/>
    </xf>
    <xf numFmtId="38" fontId="10" fillId="0" borderId="15" xfId="1" applyFont="1" applyFill="1" applyBorder="1" applyAlignment="1">
      <alignment horizontal="center" vertical="center" textRotation="255" wrapText="1"/>
    </xf>
    <xf numFmtId="38" fontId="10" fillId="0" borderId="66" xfId="1" applyFont="1" applyFill="1" applyBorder="1" applyAlignment="1">
      <alignment horizontal="center" vertical="center" textRotation="255" wrapText="1"/>
    </xf>
    <xf numFmtId="38" fontId="10" fillId="0" borderId="5" xfId="1" applyFont="1" applyFill="1" applyBorder="1" applyAlignment="1">
      <alignment horizontal="center" vertical="center" textRotation="255" wrapText="1"/>
    </xf>
    <xf numFmtId="38" fontId="10" fillId="0" borderId="67" xfId="1" applyFont="1" applyFill="1" applyBorder="1" applyAlignment="1">
      <alignment horizontal="center" vertical="center" wrapText="1"/>
    </xf>
    <xf numFmtId="38" fontId="10" fillId="0" borderId="68" xfId="1" applyFont="1" applyFill="1" applyBorder="1" applyAlignment="1">
      <alignment horizontal="center" vertical="center" wrapText="1"/>
    </xf>
    <xf numFmtId="38" fontId="10" fillId="0" borderId="65" xfId="1" applyFont="1" applyFill="1" applyBorder="1" applyAlignment="1">
      <alignment horizontal="center" vertical="center" wrapText="1"/>
    </xf>
    <xf numFmtId="38" fontId="10" fillId="0" borderId="69" xfId="1" applyFont="1" applyFill="1" applyBorder="1" applyAlignment="1">
      <alignment horizontal="center" vertical="center" wrapText="1"/>
    </xf>
    <xf numFmtId="38" fontId="10" fillId="0" borderId="70" xfId="1" applyFont="1" applyFill="1" applyBorder="1" applyAlignment="1">
      <alignment horizontal="center" vertical="center" wrapText="1"/>
    </xf>
    <xf numFmtId="38" fontId="10" fillId="0" borderId="71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distributed" vertical="center"/>
    </xf>
    <xf numFmtId="0" fontId="6" fillId="0" borderId="27" xfId="3" applyFont="1" applyFill="1" applyBorder="1" applyAlignment="1">
      <alignment horizontal="distributed" vertical="center"/>
    </xf>
    <xf numFmtId="0" fontId="16" fillId="0" borderId="19" xfId="3" applyFont="1" applyFill="1" applyBorder="1" applyAlignment="1">
      <alignment horizontal="left" vertical="center" wrapText="1"/>
    </xf>
    <xf numFmtId="0" fontId="3" fillId="0" borderId="19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6" fillId="0" borderId="66" xfId="3" applyFont="1" applyFill="1" applyBorder="1" applyAlignment="1">
      <alignment horizontal="center" vertical="center"/>
    </xf>
    <xf numFmtId="0" fontId="6" fillId="0" borderId="64" xfId="3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horizontal="distributed" vertical="center"/>
    </xf>
    <xf numFmtId="0" fontId="6" fillId="0" borderId="21" xfId="3" applyFont="1" applyFill="1" applyBorder="1" applyAlignment="1">
      <alignment horizontal="distributed" vertical="center"/>
    </xf>
    <xf numFmtId="0" fontId="6" fillId="0" borderId="67" xfId="3" applyFont="1" applyFill="1" applyBorder="1" applyAlignment="1">
      <alignment horizontal="center" vertical="center" wrapText="1"/>
    </xf>
    <xf numFmtId="0" fontId="6" fillId="0" borderId="65" xfId="3" applyFont="1" applyFill="1" applyBorder="1" applyAlignment="1">
      <alignment horizontal="center" vertical="center" wrapText="1"/>
    </xf>
    <xf numFmtId="0" fontId="6" fillId="0" borderId="66" xfId="3" applyFont="1" applyFill="1" applyBorder="1" applyAlignment="1">
      <alignment horizontal="center" vertical="center" wrapText="1"/>
    </xf>
    <xf numFmtId="0" fontId="6" fillId="0" borderId="72" xfId="3" applyFont="1" applyFill="1" applyBorder="1" applyAlignment="1">
      <alignment vertical="center" wrapText="1"/>
    </xf>
    <xf numFmtId="0" fontId="6" fillId="0" borderId="73" xfId="3" applyFont="1" applyFill="1" applyBorder="1" applyAlignment="1">
      <alignment vertical="center" wrapText="1"/>
    </xf>
    <xf numFmtId="0" fontId="6" fillId="0" borderId="77" xfId="3" applyFont="1" applyFill="1" applyBorder="1" applyAlignment="1">
      <alignment vertical="center" wrapText="1"/>
    </xf>
    <xf numFmtId="0" fontId="6" fillId="0" borderId="74" xfId="3" applyFont="1" applyFill="1" applyBorder="1" applyAlignment="1">
      <alignment vertical="center" wrapText="1"/>
    </xf>
    <xf numFmtId="0" fontId="6" fillId="0" borderId="75" xfId="3" applyFont="1" applyFill="1" applyBorder="1" applyAlignment="1">
      <alignment vertical="center" wrapText="1"/>
    </xf>
    <xf numFmtId="0" fontId="6" fillId="0" borderId="78" xfId="3" applyFont="1" applyFill="1" applyBorder="1" applyAlignment="1">
      <alignment vertical="center" wrapText="1"/>
    </xf>
    <xf numFmtId="0" fontId="2" fillId="0" borderId="56" xfId="3" applyFont="1" applyFill="1" applyBorder="1" applyAlignment="1">
      <alignment horizontal="distributed" vertical="center"/>
    </xf>
    <xf numFmtId="0" fontId="6" fillId="0" borderId="76" xfId="3" applyFont="1" applyFill="1" applyBorder="1" applyAlignment="1">
      <alignment horizontal="center" vertical="center"/>
    </xf>
    <xf numFmtId="0" fontId="6" fillId="0" borderId="65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distributed" vertical="center"/>
    </xf>
    <xf numFmtId="0" fontId="2" fillId="0" borderId="21" xfId="3" applyFont="1" applyFill="1" applyBorder="1" applyAlignment="1">
      <alignment horizontal="distributed" vertical="center"/>
    </xf>
    <xf numFmtId="0" fontId="14" fillId="0" borderId="56" xfId="3" applyFont="1" applyFill="1" applyBorder="1" applyAlignment="1"/>
    <xf numFmtId="0" fontId="14" fillId="0" borderId="0" xfId="3" applyFont="1" applyFill="1" applyBorder="1" applyAlignment="1"/>
    <xf numFmtId="0" fontId="13" fillId="0" borderId="73" xfId="3" applyFont="1" applyFill="1" applyBorder="1" applyAlignment="1">
      <alignment vertical="center"/>
    </xf>
    <xf numFmtId="0" fontId="13" fillId="0" borderId="74" xfId="3" applyFont="1" applyFill="1" applyBorder="1" applyAlignment="1">
      <alignment vertical="center"/>
    </xf>
    <xf numFmtId="0" fontId="13" fillId="0" borderId="75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 shrinkToFit="1"/>
    </xf>
    <xf numFmtId="0" fontId="6" fillId="0" borderId="0" xfId="3" applyFont="1" applyFill="1" applyAlignment="1">
      <alignment horizontal="distributed" vertical="center"/>
    </xf>
  </cellXfs>
  <cellStyles count="4">
    <cellStyle name="桁区切り" xfId="1" builtinId="6"/>
    <cellStyle name="標準" xfId="0" builtinId="0"/>
    <cellStyle name="標準_2 港別入港" xfId="2"/>
    <cellStyle name="標準_第3部ｐ50-ｐ53(H13)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zoomScaleSheetLayoutView="190" workbookViewId="0"/>
  </sheetViews>
  <sheetFormatPr defaultColWidth="9" defaultRowHeight="21" customHeight="1" x14ac:dyDescent="0.2"/>
  <cols>
    <col min="1" max="1" width="4.88671875" style="2" customWidth="1"/>
    <col min="2" max="2" width="30.88671875" style="2" customWidth="1"/>
    <col min="3" max="5" width="14.44140625" style="2" customWidth="1"/>
    <col min="6" max="16384" width="9" style="2"/>
  </cols>
  <sheetData>
    <row r="1" spans="1:5" ht="21" customHeight="1" thickBot="1" x14ac:dyDescent="0.25">
      <c r="A1" s="1" t="s">
        <v>247</v>
      </c>
      <c r="B1" s="1"/>
      <c r="C1" s="1"/>
      <c r="D1" s="1"/>
      <c r="E1" s="1"/>
    </row>
    <row r="2" spans="1:5" ht="42" customHeight="1" thickBot="1" x14ac:dyDescent="0.25">
      <c r="A2" s="226" t="s">
        <v>248</v>
      </c>
      <c r="B2" s="227"/>
      <c r="C2" s="3" t="s">
        <v>249</v>
      </c>
      <c r="D2" s="4" t="s">
        <v>250</v>
      </c>
      <c r="E2" s="5" t="s">
        <v>251</v>
      </c>
    </row>
    <row r="3" spans="1:5" ht="13.2" x14ac:dyDescent="0.2">
      <c r="A3" s="230" t="s">
        <v>252</v>
      </c>
      <c r="B3" s="231"/>
      <c r="C3" s="122" t="s">
        <v>253</v>
      </c>
      <c r="D3" s="123" t="s">
        <v>253</v>
      </c>
      <c r="E3" s="124"/>
    </row>
    <row r="4" spans="1:5" ht="19.5" customHeight="1" x14ac:dyDescent="0.2">
      <c r="A4" s="232"/>
      <c r="B4" s="233"/>
      <c r="C4" s="125">
        <f>'1 港別港務'!B4</f>
        <v>143</v>
      </c>
      <c r="D4" s="126">
        <v>114</v>
      </c>
      <c r="E4" s="127">
        <f>C4/D4</f>
        <v>1.2543859649122806</v>
      </c>
    </row>
    <row r="5" spans="1:5" ht="19.5" customHeight="1" x14ac:dyDescent="0.2">
      <c r="A5" s="232" t="s">
        <v>254</v>
      </c>
      <c r="B5" s="233"/>
      <c r="C5" s="128">
        <f>'1 港別港務'!C4</f>
        <v>67336</v>
      </c>
      <c r="D5" s="129">
        <v>70048</v>
      </c>
      <c r="E5" s="130">
        <f>C5/D5</f>
        <v>0.96128369118318868</v>
      </c>
    </row>
    <row r="6" spans="1:5" ht="19.5" customHeight="1" x14ac:dyDescent="0.2">
      <c r="A6" s="235" t="s">
        <v>255</v>
      </c>
      <c r="B6" s="6" t="s">
        <v>23</v>
      </c>
      <c r="C6" s="125">
        <f>'1 港別港務'!D4</f>
        <v>186564</v>
      </c>
      <c r="D6" s="131">
        <v>193384</v>
      </c>
      <c r="E6" s="132">
        <f>C6/D6</f>
        <v>0.96473338021759814</v>
      </c>
    </row>
    <row r="7" spans="1:5" ht="19.5" customHeight="1" x14ac:dyDescent="0.2">
      <c r="A7" s="236"/>
      <c r="B7" s="6" t="s">
        <v>256</v>
      </c>
      <c r="C7" s="125">
        <f>'1 港別港務'!E4</f>
        <v>9297</v>
      </c>
      <c r="D7" s="133">
        <v>9048</v>
      </c>
      <c r="E7" s="134">
        <f>C7/D7</f>
        <v>1.0275198938992043</v>
      </c>
    </row>
    <row r="8" spans="1:5" ht="19.5" customHeight="1" x14ac:dyDescent="0.2">
      <c r="A8" s="236"/>
      <c r="B8" s="6" t="s">
        <v>25</v>
      </c>
      <c r="C8" s="125">
        <f>'1 港別港務'!F4</f>
        <v>21</v>
      </c>
      <c r="D8" s="126">
        <v>22</v>
      </c>
      <c r="E8" s="134">
        <f t="shared" ref="E8:E14" si="0">C8/D8</f>
        <v>0.95454545454545459</v>
      </c>
    </row>
    <row r="9" spans="1:5" ht="19.5" customHeight="1" x14ac:dyDescent="0.2">
      <c r="A9" s="236"/>
      <c r="B9" s="7" t="s">
        <v>257</v>
      </c>
      <c r="C9" s="125">
        <f>'1 港別港務'!G4</f>
        <v>157012</v>
      </c>
      <c r="D9" s="126">
        <v>164054</v>
      </c>
      <c r="E9" s="134">
        <f t="shared" si="0"/>
        <v>0.95707510941519258</v>
      </c>
    </row>
    <row r="10" spans="1:5" ht="19.5" customHeight="1" x14ac:dyDescent="0.2">
      <c r="A10" s="236"/>
      <c r="B10" s="7" t="s">
        <v>258</v>
      </c>
      <c r="C10" s="125">
        <f>'1 港別港務'!H4</f>
        <v>12277</v>
      </c>
      <c r="D10" s="126">
        <v>12491</v>
      </c>
      <c r="E10" s="134">
        <f t="shared" si="0"/>
        <v>0.98286766471859743</v>
      </c>
    </row>
    <row r="11" spans="1:5" ht="19.5" customHeight="1" x14ac:dyDescent="0.2">
      <c r="A11" s="236"/>
      <c r="B11" s="7" t="s">
        <v>259</v>
      </c>
      <c r="C11" s="125">
        <f>'1 港別港務'!I4</f>
        <v>3419</v>
      </c>
      <c r="D11" s="126">
        <v>3238</v>
      </c>
      <c r="E11" s="134">
        <f t="shared" si="0"/>
        <v>1.0558987029030265</v>
      </c>
    </row>
    <row r="12" spans="1:5" ht="19.5" customHeight="1" x14ac:dyDescent="0.2">
      <c r="A12" s="236"/>
      <c r="B12" s="7" t="s">
        <v>260</v>
      </c>
      <c r="C12" s="125">
        <f>'1 港別港務'!J4</f>
        <v>4</v>
      </c>
      <c r="D12" s="126">
        <v>9</v>
      </c>
      <c r="E12" s="134">
        <f t="shared" si="0"/>
        <v>0.44444444444444442</v>
      </c>
    </row>
    <row r="13" spans="1:5" ht="19.5" customHeight="1" x14ac:dyDescent="0.2">
      <c r="A13" s="236"/>
      <c r="B13" s="7" t="s">
        <v>261</v>
      </c>
      <c r="C13" s="125">
        <f>'1 港別港務'!K4</f>
        <v>2061</v>
      </c>
      <c r="D13" s="126">
        <v>2150</v>
      </c>
      <c r="E13" s="134">
        <f t="shared" si="0"/>
        <v>0.9586046511627907</v>
      </c>
    </row>
    <row r="14" spans="1:5" ht="19.5" customHeight="1" x14ac:dyDescent="0.2">
      <c r="A14" s="236"/>
      <c r="B14" s="7" t="s">
        <v>30</v>
      </c>
      <c r="C14" s="135">
        <f>'1 港別港務'!L4</f>
        <v>2473</v>
      </c>
      <c r="D14" s="136">
        <v>2372</v>
      </c>
      <c r="E14" s="134">
        <f t="shared" si="0"/>
        <v>1.0425801011804385</v>
      </c>
    </row>
    <row r="15" spans="1:5" ht="21" customHeight="1" thickBot="1" x14ac:dyDescent="0.25">
      <c r="A15" s="228" t="s">
        <v>262</v>
      </c>
      <c r="B15" s="229"/>
      <c r="C15" s="137">
        <f>'1 港別港務'!M4</f>
        <v>886081</v>
      </c>
      <c r="D15" s="138">
        <v>898562</v>
      </c>
      <c r="E15" s="139">
        <f>C15/D15</f>
        <v>0.98611002913544088</v>
      </c>
    </row>
    <row r="16" spans="1:5" ht="21" customHeight="1" x14ac:dyDescent="0.2">
      <c r="A16" s="234"/>
      <c r="B16" s="234"/>
      <c r="C16" s="234"/>
      <c r="D16" s="234"/>
      <c r="E16" s="234"/>
    </row>
    <row r="17" spans="1:5" ht="21" customHeight="1" x14ac:dyDescent="0.2">
      <c r="A17" s="52"/>
      <c r="B17" s="52"/>
      <c r="C17" s="52"/>
      <c r="D17" s="52"/>
      <c r="E17" s="52"/>
    </row>
    <row r="18" spans="1:5" ht="21" customHeight="1" thickBot="1" x14ac:dyDescent="0.25">
      <c r="A18" s="1" t="s">
        <v>263</v>
      </c>
      <c r="B18" s="1"/>
      <c r="C18" s="1"/>
      <c r="D18" s="1"/>
      <c r="E18" s="1"/>
    </row>
    <row r="19" spans="1:5" ht="42" customHeight="1" thickBot="1" x14ac:dyDescent="0.25">
      <c r="A19" s="226" t="s">
        <v>248</v>
      </c>
      <c r="B19" s="227"/>
      <c r="C19" s="3" t="s">
        <v>249</v>
      </c>
      <c r="D19" s="4" t="s">
        <v>250</v>
      </c>
      <c r="E19" s="5" t="s">
        <v>251</v>
      </c>
    </row>
    <row r="20" spans="1:5" ht="13.2" x14ac:dyDescent="0.2">
      <c r="A20" s="230" t="s">
        <v>264</v>
      </c>
      <c r="B20" s="231"/>
      <c r="C20" s="140" t="s">
        <v>265</v>
      </c>
      <c r="D20" s="140" t="s">
        <v>265</v>
      </c>
      <c r="E20" s="124"/>
    </row>
    <row r="21" spans="1:5" ht="19.5" customHeight="1" x14ac:dyDescent="0.2">
      <c r="A21" s="232"/>
      <c r="B21" s="233"/>
      <c r="C21" s="141">
        <f>'2 港別入港'!B4</f>
        <v>629227</v>
      </c>
      <c r="D21" s="142">
        <v>647264</v>
      </c>
      <c r="E21" s="143">
        <f>C21/D21</f>
        <v>0.97213347258614724</v>
      </c>
    </row>
    <row r="22" spans="1:5" ht="29.25" customHeight="1" x14ac:dyDescent="0.2">
      <c r="A22" s="239" t="s">
        <v>266</v>
      </c>
      <c r="B22" s="240"/>
      <c r="C22" s="144">
        <f>C21-C23</f>
        <v>555230</v>
      </c>
      <c r="D22" s="125">
        <v>575059</v>
      </c>
      <c r="E22" s="145">
        <f>C22/D22</f>
        <v>0.96551832072882959</v>
      </c>
    </row>
    <row r="23" spans="1:5" ht="29.25" customHeight="1" thickBot="1" x14ac:dyDescent="0.25">
      <c r="A23" s="241" t="s">
        <v>267</v>
      </c>
      <c r="B23" s="242"/>
      <c r="C23" s="146">
        <f>'3 港別外国船入港'!B3</f>
        <v>73997</v>
      </c>
      <c r="D23" s="147">
        <v>72205</v>
      </c>
      <c r="E23" s="148">
        <f>C23/D23</f>
        <v>1.0248182258846341</v>
      </c>
    </row>
    <row r="24" spans="1:5" ht="21" customHeight="1" x14ac:dyDescent="0.2">
      <c r="A24" s="1"/>
      <c r="B24" s="1"/>
      <c r="C24" s="1"/>
      <c r="D24" s="1"/>
      <c r="E24" s="1"/>
    </row>
    <row r="25" spans="1:5" ht="21" customHeight="1" thickBot="1" x14ac:dyDescent="0.25">
      <c r="A25" s="1" t="s">
        <v>268</v>
      </c>
      <c r="B25" s="1"/>
      <c r="C25" s="1"/>
      <c r="D25" s="1"/>
      <c r="E25" s="1"/>
    </row>
    <row r="26" spans="1:5" ht="42" customHeight="1" thickBot="1" x14ac:dyDescent="0.25">
      <c r="A26" s="226" t="s">
        <v>248</v>
      </c>
      <c r="B26" s="227"/>
      <c r="C26" s="3" t="s">
        <v>249</v>
      </c>
      <c r="D26" s="4" t="s">
        <v>250</v>
      </c>
      <c r="E26" s="5" t="s">
        <v>251</v>
      </c>
    </row>
    <row r="27" spans="1:5" ht="13.2" x14ac:dyDescent="0.2">
      <c r="A27" s="230" t="s">
        <v>269</v>
      </c>
      <c r="B27" s="231"/>
      <c r="C27" s="140" t="s">
        <v>265</v>
      </c>
      <c r="D27" s="140" t="s">
        <v>265</v>
      </c>
      <c r="E27" s="124"/>
    </row>
    <row r="28" spans="1:5" ht="19.5" customHeight="1" x14ac:dyDescent="0.2">
      <c r="A28" s="232"/>
      <c r="B28" s="233"/>
      <c r="C28" s="149">
        <f>'4 港別危険物'!E5</f>
        <v>163449</v>
      </c>
      <c r="D28" s="136">
        <v>168199</v>
      </c>
      <c r="E28" s="134">
        <f>C28/D28</f>
        <v>0.97175964185280528</v>
      </c>
    </row>
    <row r="29" spans="1:5" ht="13.2" x14ac:dyDescent="0.2">
      <c r="A29" s="232" t="s">
        <v>270</v>
      </c>
      <c r="B29" s="233"/>
      <c r="C29" s="150" t="s">
        <v>271</v>
      </c>
      <c r="D29" s="150" t="s">
        <v>14</v>
      </c>
      <c r="E29" s="151"/>
    </row>
    <row r="30" spans="1:5" ht="19.5" customHeight="1" thickBot="1" x14ac:dyDescent="0.25">
      <c r="A30" s="237"/>
      <c r="B30" s="238"/>
      <c r="C30" s="146">
        <f>'4 港別危険物'!F5</f>
        <v>399045388.64520377</v>
      </c>
      <c r="D30" s="138">
        <v>412186532.67823738</v>
      </c>
      <c r="E30" s="148">
        <f>C30/D30</f>
        <v>0.96811845368249361</v>
      </c>
    </row>
  </sheetData>
  <mergeCells count="13">
    <mergeCell ref="A27:B28"/>
    <mergeCell ref="A29:B30"/>
    <mergeCell ref="A22:B22"/>
    <mergeCell ref="A23:B23"/>
    <mergeCell ref="A26:B26"/>
    <mergeCell ref="A2:B2"/>
    <mergeCell ref="A15:B15"/>
    <mergeCell ref="A19:B19"/>
    <mergeCell ref="A20:B21"/>
    <mergeCell ref="A3:B4"/>
    <mergeCell ref="A5:B5"/>
    <mergeCell ref="A16:E16"/>
    <mergeCell ref="A6:A14"/>
  </mergeCells>
  <phoneticPr fontId="2"/>
  <pageMargins left="1.08" right="0.78740157480314965" top="1.4566929133858268" bottom="0.98425196850393704" header="0.78" footer="0.51181102362204722"/>
  <pageSetup paperSize="9" scale="102" orientation="portrait" r:id="rId1"/>
  <headerFooter alignWithMargins="0">
    <oddHeader>&amp;C&amp;"ＭＳ ゴシック,標準"&amp;18第三部　港 務 統 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view="pageBreakPreview" zoomScaleNormal="100" zoomScaleSheetLayoutView="100" workbookViewId="0">
      <pane ySplit="4" topLeftCell="A5" activePane="bottomLeft" state="frozen"/>
      <selection sqref="A1:XFD1048576"/>
      <selection pane="bottomLeft" sqref="A1:XFD1048576"/>
    </sheetView>
  </sheetViews>
  <sheetFormatPr defaultColWidth="9" defaultRowHeight="21" customHeight="1" x14ac:dyDescent="0.2"/>
  <cols>
    <col min="1" max="1" width="11.21875" style="9" customWidth="1"/>
    <col min="2" max="2" width="7.109375" style="9" customWidth="1"/>
    <col min="3" max="3" width="5.77734375" style="9" customWidth="1"/>
    <col min="4" max="4" width="6.6640625" style="9" customWidth="1"/>
    <col min="5" max="6" width="5.6640625" style="9" customWidth="1"/>
    <col min="7" max="7" width="6.33203125" style="9" customWidth="1"/>
    <col min="8" max="12" width="5.6640625" style="9" customWidth="1"/>
    <col min="13" max="13" width="7.88671875" style="9" customWidth="1"/>
    <col min="14" max="16384" width="9" style="9"/>
  </cols>
  <sheetData>
    <row r="1" spans="1:13" ht="21" customHeight="1" thickBot="1" x14ac:dyDescent="0.25">
      <c r="A1" s="8" t="s">
        <v>17</v>
      </c>
      <c r="M1" s="58" t="s">
        <v>245</v>
      </c>
    </row>
    <row r="2" spans="1:13" ht="27.75" customHeight="1" x14ac:dyDescent="0.2">
      <c r="A2" s="243" t="s">
        <v>18</v>
      </c>
      <c r="B2" s="247" t="s">
        <v>19</v>
      </c>
      <c r="C2" s="249" t="s">
        <v>20</v>
      </c>
      <c r="D2" s="251" t="s">
        <v>21</v>
      </c>
      <c r="E2" s="252"/>
      <c r="F2" s="252"/>
      <c r="G2" s="252"/>
      <c r="H2" s="252"/>
      <c r="I2" s="252"/>
      <c r="J2" s="252"/>
      <c r="K2" s="252"/>
      <c r="L2" s="253"/>
      <c r="M2" s="245" t="s">
        <v>22</v>
      </c>
    </row>
    <row r="3" spans="1:13" ht="59.25" customHeight="1" thickBot="1" x14ac:dyDescent="0.25">
      <c r="A3" s="244"/>
      <c r="B3" s="248"/>
      <c r="C3" s="250"/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11" t="s">
        <v>29</v>
      </c>
      <c r="K3" s="59" t="s">
        <v>244</v>
      </c>
      <c r="L3" s="11" t="s">
        <v>30</v>
      </c>
      <c r="M3" s="246"/>
    </row>
    <row r="4" spans="1:13" ht="19.5" customHeight="1" thickBot="1" x14ac:dyDescent="0.25">
      <c r="A4" s="12" t="s">
        <v>31</v>
      </c>
      <c r="B4" s="152">
        <f>B5+B15+B26+B37+B42+B55+B72+B85+B92+B99+B106</f>
        <v>143</v>
      </c>
      <c r="C4" s="153">
        <f t="shared" ref="C4:M4" si="0">C5+C15+C26+C37+C42+C55+C72+C85+C92+C99+C106</f>
        <v>67336</v>
      </c>
      <c r="D4" s="153">
        <f>D5+D15+D26+D37+D42+D55+D72+D85+D92+D99+D106</f>
        <v>186564</v>
      </c>
      <c r="E4" s="153">
        <f>E5+E15+E26+E37+E42+E55+E72+E85+E92+E99+E106</f>
        <v>9297</v>
      </c>
      <c r="F4" s="153">
        <f t="shared" si="0"/>
        <v>21</v>
      </c>
      <c r="G4" s="153">
        <f t="shared" si="0"/>
        <v>157012</v>
      </c>
      <c r="H4" s="153">
        <f t="shared" si="0"/>
        <v>12277</v>
      </c>
      <c r="I4" s="153">
        <f t="shared" si="0"/>
        <v>3419</v>
      </c>
      <c r="J4" s="153">
        <f t="shared" si="0"/>
        <v>4</v>
      </c>
      <c r="K4" s="153">
        <f t="shared" si="0"/>
        <v>2061</v>
      </c>
      <c r="L4" s="153">
        <f t="shared" si="0"/>
        <v>2473</v>
      </c>
      <c r="M4" s="154">
        <f t="shared" si="0"/>
        <v>886081</v>
      </c>
    </row>
    <row r="5" spans="1:13" s="57" customFormat="1" ht="13.2" x14ac:dyDescent="0.2">
      <c r="A5" s="85" t="s">
        <v>32</v>
      </c>
      <c r="B5" s="155">
        <f>SUM(B6:B14)</f>
        <v>7</v>
      </c>
      <c r="C5" s="156">
        <f>SUM(C6:C14)</f>
        <v>2563</v>
      </c>
      <c r="D5" s="156">
        <f>SUM(E5:L5)</f>
        <v>7803</v>
      </c>
      <c r="E5" s="156">
        <f>SUM(E6:E14)</f>
        <v>822</v>
      </c>
      <c r="F5" s="156">
        <f t="shared" ref="F5:M5" si="1">SUM(F6:F14)</f>
        <v>0</v>
      </c>
      <c r="G5" s="156">
        <f t="shared" si="1"/>
        <v>5983</v>
      </c>
      <c r="H5" s="156">
        <f t="shared" si="1"/>
        <v>756</v>
      </c>
      <c r="I5" s="156">
        <f t="shared" si="1"/>
        <v>214</v>
      </c>
      <c r="J5" s="156">
        <f t="shared" si="1"/>
        <v>0</v>
      </c>
      <c r="K5" s="156">
        <f t="shared" si="1"/>
        <v>0</v>
      </c>
      <c r="L5" s="156">
        <f t="shared" si="1"/>
        <v>28</v>
      </c>
      <c r="M5" s="157">
        <f t="shared" si="1"/>
        <v>41839</v>
      </c>
    </row>
    <row r="6" spans="1:13" ht="13.2" x14ac:dyDescent="0.2">
      <c r="A6" s="13" t="s">
        <v>33</v>
      </c>
      <c r="B6" s="53">
        <v>1</v>
      </c>
      <c r="C6" s="106">
        <v>18</v>
      </c>
      <c r="D6" s="158">
        <f>SUM(E6:L6)</f>
        <v>380</v>
      </c>
      <c r="E6" s="106">
        <v>152</v>
      </c>
      <c r="F6" s="106">
        <v>0</v>
      </c>
      <c r="G6" s="106">
        <v>113</v>
      </c>
      <c r="H6" s="106">
        <v>68</v>
      </c>
      <c r="I6" s="106">
        <v>47</v>
      </c>
      <c r="J6" s="106">
        <v>0</v>
      </c>
      <c r="K6" s="106">
        <v>0</v>
      </c>
      <c r="L6" s="106">
        <v>0</v>
      </c>
      <c r="M6" s="14">
        <v>1854</v>
      </c>
    </row>
    <row r="7" spans="1:13" ht="13.2" x14ac:dyDescent="0.2">
      <c r="A7" s="13" t="s">
        <v>280</v>
      </c>
      <c r="B7" s="53">
        <v>0</v>
      </c>
      <c r="C7" s="106">
        <v>429</v>
      </c>
      <c r="D7" s="158">
        <f>SUM(E7:L7)</f>
        <v>863</v>
      </c>
      <c r="E7" s="106">
        <v>13</v>
      </c>
      <c r="F7" s="106">
        <v>0</v>
      </c>
      <c r="G7" s="106">
        <v>750</v>
      </c>
      <c r="H7" s="106">
        <v>94</v>
      </c>
      <c r="I7" s="106">
        <v>6</v>
      </c>
      <c r="J7" s="106">
        <v>0</v>
      </c>
      <c r="K7" s="106">
        <v>0</v>
      </c>
      <c r="L7" s="106">
        <v>0</v>
      </c>
      <c r="M7" s="14">
        <v>2604</v>
      </c>
    </row>
    <row r="8" spans="1:13" ht="13.2" x14ac:dyDescent="0.2">
      <c r="A8" s="13" t="s">
        <v>34</v>
      </c>
      <c r="B8" s="53">
        <v>1</v>
      </c>
      <c r="C8" s="106">
        <v>90</v>
      </c>
      <c r="D8" s="158">
        <f>SUM(E8:L8)</f>
        <v>185</v>
      </c>
      <c r="E8" s="106">
        <v>35</v>
      </c>
      <c r="F8" s="106">
        <v>0</v>
      </c>
      <c r="G8" s="106">
        <v>121</v>
      </c>
      <c r="H8" s="106">
        <v>26</v>
      </c>
      <c r="I8" s="106">
        <v>3</v>
      </c>
      <c r="J8" s="106">
        <v>0</v>
      </c>
      <c r="K8" s="106">
        <v>0</v>
      </c>
      <c r="L8" s="106">
        <v>0</v>
      </c>
      <c r="M8" s="14">
        <v>677</v>
      </c>
    </row>
    <row r="9" spans="1:13" ht="13.2" x14ac:dyDescent="0.2">
      <c r="A9" s="13" t="s">
        <v>35</v>
      </c>
      <c r="B9" s="53">
        <v>0</v>
      </c>
      <c r="C9" s="106">
        <v>1</v>
      </c>
      <c r="D9" s="158">
        <f t="shared" ref="D9:D14" si="2">SUM(E9:L9)</f>
        <v>422</v>
      </c>
      <c r="E9" s="106">
        <v>130</v>
      </c>
      <c r="F9" s="106">
        <v>0</v>
      </c>
      <c r="G9" s="106">
        <v>243</v>
      </c>
      <c r="H9" s="106">
        <v>28</v>
      </c>
      <c r="I9" s="106">
        <v>19</v>
      </c>
      <c r="J9" s="106">
        <v>0</v>
      </c>
      <c r="K9" s="106">
        <v>0</v>
      </c>
      <c r="L9" s="106">
        <v>2</v>
      </c>
      <c r="M9" s="14">
        <v>980</v>
      </c>
    </row>
    <row r="10" spans="1:13" ht="13.2" x14ac:dyDescent="0.2">
      <c r="A10" s="13" t="s">
        <v>36</v>
      </c>
      <c r="B10" s="53">
        <v>3</v>
      </c>
      <c r="C10" s="106">
        <v>253</v>
      </c>
      <c r="D10" s="158">
        <f t="shared" si="2"/>
        <v>880</v>
      </c>
      <c r="E10" s="106">
        <v>87</v>
      </c>
      <c r="F10" s="106">
        <v>0</v>
      </c>
      <c r="G10" s="106">
        <v>624</v>
      </c>
      <c r="H10" s="106">
        <v>127</v>
      </c>
      <c r="I10" s="106">
        <v>42</v>
      </c>
      <c r="J10" s="106">
        <v>0</v>
      </c>
      <c r="K10" s="106">
        <v>0</v>
      </c>
      <c r="L10" s="106">
        <v>0</v>
      </c>
      <c r="M10" s="14">
        <v>3770</v>
      </c>
    </row>
    <row r="11" spans="1:13" ht="13.2" x14ac:dyDescent="0.2">
      <c r="A11" s="13" t="s">
        <v>37</v>
      </c>
      <c r="B11" s="53">
        <v>1</v>
      </c>
      <c r="C11" s="106">
        <v>188</v>
      </c>
      <c r="D11" s="158">
        <f t="shared" si="2"/>
        <v>441</v>
      </c>
      <c r="E11" s="106">
        <v>36</v>
      </c>
      <c r="F11" s="106">
        <v>0</v>
      </c>
      <c r="G11" s="106">
        <v>295</v>
      </c>
      <c r="H11" s="106">
        <v>67</v>
      </c>
      <c r="I11" s="106">
        <v>30</v>
      </c>
      <c r="J11" s="106">
        <v>0</v>
      </c>
      <c r="K11" s="106">
        <v>0</v>
      </c>
      <c r="L11" s="106">
        <v>13</v>
      </c>
      <c r="M11" s="14">
        <v>5760</v>
      </c>
    </row>
    <row r="12" spans="1:13" ht="13.2" x14ac:dyDescent="0.2">
      <c r="A12" s="13" t="s">
        <v>38</v>
      </c>
      <c r="B12" s="53">
        <v>0</v>
      </c>
      <c r="C12" s="106">
        <v>1000</v>
      </c>
      <c r="D12" s="158">
        <f t="shared" si="2"/>
        <v>3087</v>
      </c>
      <c r="E12" s="106">
        <v>24</v>
      </c>
      <c r="F12" s="106" t="s">
        <v>291</v>
      </c>
      <c r="G12" s="106">
        <v>2859</v>
      </c>
      <c r="H12" s="106">
        <v>176</v>
      </c>
      <c r="I12" s="106">
        <v>15</v>
      </c>
      <c r="J12" s="106">
        <v>0</v>
      </c>
      <c r="K12" s="106">
        <v>0</v>
      </c>
      <c r="L12" s="106">
        <v>13</v>
      </c>
      <c r="M12" s="14">
        <v>20093</v>
      </c>
    </row>
    <row r="13" spans="1:13" ht="13.2" x14ac:dyDescent="0.2">
      <c r="A13" s="13" t="s">
        <v>39</v>
      </c>
      <c r="B13" s="53">
        <v>1</v>
      </c>
      <c r="C13" s="106">
        <v>584</v>
      </c>
      <c r="D13" s="158">
        <f t="shared" si="2"/>
        <v>1430</v>
      </c>
      <c r="E13" s="106">
        <v>309</v>
      </c>
      <c r="F13" s="106">
        <v>0</v>
      </c>
      <c r="G13" s="106">
        <v>978</v>
      </c>
      <c r="H13" s="106">
        <v>111</v>
      </c>
      <c r="I13" s="106">
        <v>32</v>
      </c>
      <c r="J13" s="106">
        <v>0</v>
      </c>
      <c r="K13" s="106">
        <v>0</v>
      </c>
      <c r="L13" s="106">
        <v>0</v>
      </c>
      <c r="M13" s="14">
        <v>5785</v>
      </c>
    </row>
    <row r="14" spans="1:13" ht="13.2" x14ac:dyDescent="0.2">
      <c r="A14" s="86" t="s">
        <v>40</v>
      </c>
      <c r="B14" s="53">
        <v>0</v>
      </c>
      <c r="C14" s="106">
        <v>0</v>
      </c>
      <c r="D14" s="158">
        <f t="shared" si="2"/>
        <v>115</v>
      </c>
      <c r="E14" s="106">
        <v>36</v>
      </c>
      <c r="F14" s="106">
        <v>0</v>
      </c>
      <c r="G14" s="106">
        <v>0</v>
      </c>
      <c r="H14" s="106">
        <v>59</v>
      </c>
      <c r="I14" s="106">
        <v>20</v>
      </c>
      <c r="J14" s="106">
        <v>0</v>
      </c>
      <c r="K14" s="106">
        <v>0</v>
      </c>
      <c r="L14" s="106">
        <v>0</v>
      </c>
      <c r="M14" s="14">
        <v>316</v>
      </c>
    </row>
    <row r="15" spans="1:13" s="57" customFormat="1" ht="13.2" x14ac:dyDescent="0.2">
      <c r="A15" s="87" t="s">
        <v>41</v>
      </c>
      <c r="B15" s="159">
        <f>SUM(B16:B25)</f>
        <v>22</v>
      </c>
      <c r="C15" s="160">
        <f>SUM(C16:C25)</f>
        <v>1323</v>
      </c>
      <c r="D15" s="160">
        <f>SUM(E15:L15)</f>
        <v>6509</v>
      </c>
      <c r="E15" s="160">
        <f t="shared" ref="E15:M15" si="3">SUM(E16:E25)</f>
        <v>785</v>
      </c>
      <c r="F15" s="160">
        <f t="shared" si="3"/>
        <v>0</v>
      </c>
      <c r="G15" s="160">
        <f t="shared" si="3"/>
        <v>4474</v>
      </c>
      <c r="H15" s="160">
        <f t="shared" si="3"/>
        <v>861</v>
      </c>
      <c r="I15" s="160">
        <f t="shared" si="3"/>
        <v>237</v>
      </c>
      <c r="J15" s="160">
        <f t="shared" si="3"/>
        <v>0</v>
      </c>
      <c r="K15" s="160">
        <f t="shared" si="3"/>
        <v>0</v>
      </c>
      <c r="L15" s="160">
        <f t="shared" si="3"/>
        <v>152</v>
      </c>
      <c r="M15" s="161">
        <f t="shared" si="3"/>
        <v>39924</v>
      </c>
    </row>
    <row r="16" spans="1:13" ht="13.2" x14ac:dyDescent="0.2">
      <c r="A16" s="13" t="s">
        <v>42</v>
      </c>
      <c r="B16" s="53">
        <v>7</v>
      </c>
      <c r="C16" s="106">
        <v>517</v>
      </c>
      <c r="D16" s="158">
        <f>SUM(E16:L16)</f>
        <v>1799</v>
      </c>
      <c r="E16" s="106">
        <v>34</v>
      </c>
      <c r="F16" s="106">
        <v>0</v>
      </c>
      <c r="G16" s="106">
        <v>1463</v>
      </c>
      <c r="H16" s="106">
        <v>152</v>
      </c>
      <c r="I16" s="106">
        <v>38</v>
      </c>
      <c r="J16" s="106">
        <v>0</v>
      </c>
      <c r="K16" s="106">
        <v>0</v>
      </c>
      <c r="L16" s="106">
        <v>112</v>
      </c>
      <c r="M16" s="14">
        <v>13558</v>
      </c>
    </row>
    <row r="17" spans="1:13" ht="13.2" x14ac:dyDescent="0.2">
      <c r="A17" s="13" t="s">
        <v>43</v>
      </c>
      <c r="B17" s="53">
        <v>4</v>
      </c>
      <c r="C17" s="106">
        <v>10</v>
      </c>
      <c r="D17" s="158">
        <f>SUM(E17:L17)</f>
        <v>332</v>
      </c>
      <c r="E17" s="106">
        <v>171</v>
      </c>
      <c r="F17" s="106">
        <v>0</v>
      </c>
      <c r="G17" s="106">
        <v>105</v>
      </c>
      <c r="H17" s="106">
        <v>44</v>
      </c>
      <c r="I17" s="106">
        <v>12</v>
      </c>
      <c r="J17" s="106">
        <v>0</v>
      </c>
      <c r="K17" s="106">
        <v>0</v>
      </c>
      <c r="L17" s="106">
        <v>0</v>
      </c>
      <c r="M17" s="14">
        <v>2191</v>
      </c>
    </row>
    <row r="18" spans="1:13" ht="13.2" x14ac:dyDescent="0.2">
      <c r="A18" s="13" t="s">
        <v>44</v>
      </c>
      <c r="B18" s="53">
        <v>1</v>
      </c>
      <c r="C18" s="106">
        <v>0</v>
      </c>
      <c r="D18" s="158">
        <f t="shared" ref="D18:D24" si="4">SUM(E18:L18)</f>
        <v>1053</v>
      </c>
      <c r="E18" s="106">
        <v>87</v>
      </c>
      <c r="F18" s="106">
        <v>0</v>
      </c>
      <c r="G18" s="106">
        <v>843</v>
      </c>
      <c r="H18" s="106">
        <v>51</v>
      </c>
      <c r="I18" s="106">
        <v>45</v>
      </c>
      <c r="J18" s="106">
        <v>0</v>
      </c>
      <c r="K18" s="106">
        <v>0</v>
      </c>
      <c r="L18" s="106">
        <v>27</v>
      </c>
      <c r="M18" s="14">
        <v>2299</v>
      </c>
    </row>
    <row r="19" spans="1:13" ht="13.2" x14ac:dyDescent="0.2">
      <c r="A19" s="13" t="s">
        <v>45</v>
      </c>
      <c r="B19" s="53">
        <v>1</v>
      </c>
      <c r="C19" s="106">
        <v>368</v>
      </c>
      <c r="D19" s="158">
        <f t="shared" si="4"/>
        <v>920</v>
      </c>
      <c r="E19" s="106">
        <v>230</v>
      </c>
      <c r="F19" s="106">
        <v>0</v>
      </c>
      <c r="G19" s="106">
        <v>542</v>
      </c>
      <c r="H19" s="106">
        <v>113</v>
      </c>
      <c r="I19" s="106">
        <v>23</v>
      </c>
      <c r="J19" s="106">
        <v>0</v>
      </c>
      <c r="K19" s="106">
        <v>0</v>
      </c>
      <c r="L19" s="106">
        <v>12</v>
      </c>
      <c r="M19" s="14">
        <v>7827</v>
      </c>
    </row>
    <row r="20" spans="1:13" ht="13.2" x14ac:dyDescent="0.2">
      <c r="A20" s="13" t="s">
        <v>46</v>
      </c>
      <c r="B20" s="53">
        <v>0</v>
      </c>
      <c r="C20" s="106">
        <v>3</v>
      </c>
      <c r="D20" s="158">
        <f>SUM(E20:L20)</f>
        <v>101</v>
      </c>
      <c r="E20" s="106">
        <v>0</v>
      </c>
      <c r="F20" s="106">
        <v>0</v>
      </c>
      <c r="G20" s="106">
        <v>22</v>
      </c>
      <c r="H20" s="106">
        <v>72</v>
      </c>
      <c r="I20" s="106">
        <v>7</v>
      </c>
      <c r="J20" s="106">
        <v>0</v>
      </c>
      <c r="K20" s="106">
        <v>0</v>
      </c>
      <c r="L20" s="106">
        <v>0</v>
      </c>
      <c r="M20" s="14">
        <v>877</v>
      </c>
    </row>
    <row r="21" spans="1:13" ht="13.2" x14ac:dyDescent="0.2">
      <c r="A21" s="13" t="s">
        <v>47</v>
      </c>
      <c r="B21" s="53">
        <v>2</v>
      </c>
      <c r="C21" s="106">
        <v>99</v>
      </c>
      <c r="D21" s="158">
        <f t="shared" si="4"/>
        <v>231</v>
      </c>
      <c r="E21" s="106">
        <v>71</v>
      </c>
      <c r="F21" s="106">
        <v>0</v>
      </c>
      <c r="G21" s="106">
        <v>121</v>
      </c>
      <c r="H21" s="106">
        <v>32</v>
      </c>
      <c r="I21" s="106">
        <v>7</v>
      </c>
      <c r="J21" s="106">
        <v>0</v>
      </c>
      <c r="K21" s="106">
        <v>0</v>
      </c>
      <c r="L21" s="106">
        <v>0</v>
      </c>
      <c r="M21" s="14">
        <v>1131</v>
      </c>
    </row>
    <row r="22" spans="1:13" ht="13.2" x14ac:dyDescent="0.2">
      <c r="A22" s="13" t="s">
        <v>48</v>
      </c>
      <c r="B22" s="53">
        <v>4</v>
      </c>
      <c r="C22" s="106">
        <v>68</v>
      </c>
      <c r="D22" s="158">
        <f t="shared" si="4"/>
        <v>940</v>
      </c>
      <c r="E22" s="106">
        <v>81</v>
      </c>
      <c r="F22" s="106">
        <v>0</v>
      </c>
      <c r="G22" s="106">
        <v>664</v>
      </c>
      <c r="H22" s="106">
        <v>147</v>
      </c>
      <c r="I22" s="106">
        <v>48</v>
      </c>
      <c r="J22" s="106">
        <v>0</v>
      </c>
      <c r="K22" s="106">
        <v>0</v>
      </c>
      <c r="L22" s="106">
        <v>0</v>
      </c>
      <c r="M22" s="14">
        <v>3809</v>
      </c>
    </row>
    <row r="23" spans="1:13" ht="13.2" x14ac:dyDescent="0.2">
      <c r="A23" s="13" t="s">
        <v>49</v>
      </c>
      <c r="B23" s="53">
        <v>0</v>
      </c>
      <c r="C23" s="106">
        <v>103</v>
      </c>
      <c r="D23" s="158">
        <f t="shared" si="4"/>
        <v>282</v>
      </c>
      <c r="E23" s="106">
        <v>49</v>
      </c>
      <c r="F23" s="106">
        <v>0</v>
      </c>
      <c r="G23" s="106">
        <v>139</v>
      </c>
      <c r="H23" s="106">
        <v>74</v>
      </c>
      <c r="I23" s="106">
        <v>20</v>
      </c>
      <c r="J23" s="106">
        <v>0</v>
      </c>
      <c r="K23" s="106">
        <v>0</v>
      </c>
      <c r="L23" s="106">
        <v>0</v>
      </c>
      <c r="M23" s="14">
        <v>1610</v>
      </c>
    </row>
    <row r="24" spans="1:13" ht="13.2" x14ac:dyDescent="0.2">
      <c r="A24" s="13" t="s">
        <v>50</v>
      </c>
      <c r="B24" s="53">
        <v>2</v>
      </c>
      <c r="C24" s="106">
        <v>82</v>
      </c>
      <c r="D24" s="158">
        <f t="shared" si="4"/>
        <v>662</v>
      </c>
      <c r="E24" s="106">
        <v>42</v>
      </c>
      <c r="F24" s="106">
        <v>0</v>
      </c>
      <c r="G24" s="106">
        <v>496</v>
      </c>
      <c r="H24" s="106">
        <v>93</v>
      </c>
      <c r="I24" s="106">
        <v>30</v>
      </c>
      <c r="J24" s="106">
        <v>0</v>
      </c>
      <c r="K24" s="106">
        <v>0</v>
      </c>
      <c r="L24" s="106">
        <v>1</v>
      </c>
      <c r="M24" s="14">
        <v>5297</v>
      </c>
    </row>
    <row r="25" spans="1:13" ht="13.2" x14ac:dyDescent="0.2">
      <c r="A25" s="86" t="s">
        <v>289</v>
      </c>
      <c r="B25" s="88">
        <v>1</v>
      </c>
      <c r="C25" s="91">
        <v>73</v>
      </c>
      <c r="D25" s="158">
        <f t="shared" ref="D25" si="5">SUM(E25:L25)</f>
        <v>189</v>
      </c>
      <c r="E25" s="89">
        <v>20</v>
      </c>
      <c r="F25" s="89">
        <v>0</v>
      </c>
      <c r="G25" s="89">
        <v>79</v>
      </c>
      <c r="H25" s="89">
        <v>83</v>
      </c>
      <c r="I25" s="89">
        <v>7</v>
      </c>
      <c r="J25" s="89">
        <v>0</v>
      </c>
      <c r="K25" s="89">
        <v>0</v>
      </c>
      <c r="L25" s="89">
        <v>0</v>
      </c>
      <c r="M25" s="90">
        <v>1325</v>
      </c>
    </row>
    <row r="26" spans="1:13" s="57" customFormat="1" ht="13.2" x14ac:dyDescent="0.2">
      <c r="A26" s="15" t="s">
        <v>51</v>
      </c>
      <c r="B26" s="159">
        <f>SUM(B27:B36)</f>
        <v>28</v>
      </c>
      <c r="C26" s="162">
        <f>SUM(C27:C36)</f>
        <v>15976</v>
      </c>
      <c r="D26" s="160">
        <f>SUM(E26:L26)</f>
        <v>49620</v>
      </c>
      <c r="E26" s="160">
        <f>SUM(E27:E36)</f>
        <v>1900</v>
      </c>
      <c r="F26" s="160">
        <f t="shared" ref="F26:M26" si="6">SUM(F27:F36)</f>
        <v>0</v>
      </c>
      <c r="G26" s="160">
        <f t="shared" si="6"/>
        <v>44197</v>
      </c>
      <c r="H26" s="160">
        <f t="shared" si="6"/>
        <v>2246</v>
      </c>
      <c r="I26" s="160">
        <f t="shared" si="6"/>
        <v>440</v>
      </c>
      <c r="J26" s="160">
        <f t="shared" si="6"/>
        <v>0</v>
      </c>
      <c r="K26" s="160">
        <f t="shared" si="6"/>
        <v>0</v>
      </c>
      <c r="L26" s="160">
        <f t="shared" si="6"/>
        <v>837</v>
      </c>
      <c r="M26" s="161">
        <f t="shared" si="6"/>
        <v>208993</v>
      </c>
    </row>
    <row r="27" spans="1:13" ht="13.2" x14ac:dyDescent="0.2">
      <c r="A27" s="13" t="s">
        <v>52</v>
      </c>
      <c r="B27" s="53">
        <v>10</v>
      </c>
      <c r="C27" s="106">
        <v>2456</v>
      </c>
      <c r="D27" s="158">
        <f>SUM(E27:L27)</f>
        <v>8512</v>
      </c>
      <c r="E27" s="106">
        <v>144</v>
      </c>
      <c r="F27" s="106">
        <v>0</v>
      </c>
      <c r="G27" s="106">
        <v>7177</v>
      </c>
      <c r="H27" s="106">
        <v>676</v>
      </c>
      <c r="I27" s="106">
        <v>136</v>
      </c>
      <c r="J27" s="106">
        <v>0</v>
      </c>
      <c r="K27" s="106">
        <v>0</v>
      </c>
      <c r="L27" s="106">
        <v>379</v>
      </c>
      <c r="M27" s="14">
        <v>30891</v>
      </c>
    </row>
    <row r="28" spans="1:13" ht="13.2" x14ac:dyDescent="0.2">
      <c r="A28" s="13" t="s">
        <v>53</v>
      </c>
      <c r="B28" s="53">
        <v>0</v>
      </c>
      <c r="C28" s="106">
        <v>1072</v>
      </c>
      <c r="D28" s="158">
        <f>SUM(E28:L28)</f>
        <v>6869</v>
      </c>
      <c r="E28" s="106">
        <v>48</v>
      </c>
      <c r="F28" s="106">
        <v>0</v>
      </c>
      <c r="G28" s="106">
        <v>6658</v>
      </c>
      <c r="H28" s="106">
        <v>151</v>
      </c>
      <c r="I28" s="106">
        <v>12</v>
      </c>
      <c r="J28" s="106">
        <v>0</v>
      </c>
      <c r="K28" s="106">
        <v>0</v>
      </c>
      <c r="L28" s="106">
        <v>0</v>
      </c>
      <c r="M28" s="14">
        <v>22808</v>
      </c>
    </row>
    <row r="29" spans="1:13" ht="13.2" x14ac:dyDescent="0.2">
      <c r="A29" s="13" t="s">
        <v>54</v>
      </c>
      <c r="B29" s="53">
        <v>6</v>
      </c>
      <c r="C29" s="106">
        <v>6310</v>
      </c>
      <c r="D29" s="158">
        <f t="shared" ref="D29:D36" si="7">SUM(E29:L29)</f>
        <v>8896</v>
      </c>
      <c r="E29" s="106">
        <v>532</v>
      </c>
      <c r="F29" s="106">
        <v>0</v>
      </c>
      <c r="G29" s="106">
        <v>7518</v>
      </c>
      <c r="H29" s="106">
        <v>668</v>
      </c>
      <c r="I29" s="106">
        <v>96</v>
      </c>
      <c r="J29" s="106">
        <v>0</v>
      </c>
      <c r="K29" s="106">
        <v>0</v>
      </c>
      <c r="L29" s="106">
        <v>82</v>
      </c>
      <c r="M29" s="14">
        <v>51196</v>
      </c>
    </row>
    <row r="30" spans="1:13" ht="13.2" x14ac:dyDescent="0.2">
      <c r="A30" s="13" t="s">
        <v>55</v>
      </c>
      <c r="B30" s="53">
        <v>0</v>
      </c>
      <c r="C30" s="106">
        <v>38</v>
      </c>
      <c r="D30" s="158">
        <f t="shared" si="7"/>
        <v>212</v>
      </c>
      <c r="E30" s="106">
        <v>0</v>
      </c>
      <c r="F30" s="106">
        <v>0</v>
      </c>
      <c r="G30" s="106">
        <v>187</v>
      </c>
      <c r="H30" s="106">
        <v>24</v>
      </c>
      <c r="I30" s="106">
        <v>1</v>
      </c>
      <c r="J30" s="106">
        <v>0</v>
      </c>
      <c r="K30" s="106">
        <v>0</v>
      </c>
      <c r="L30" s="106">
        <v>0</v>
      </c>
      <c r="M30" s="14">
        <v>2303</v>
      </c>
    </row>
    <row r="31" spans="1:13" ht="13.2" x14ac:dyDescent="0.2">
      <c r="A31" s="13" t="s">
        <v>56</v>
      </c>
      <c r="B31" s="53">
        <v>0</v>
      </c>
      <c r="C31" s="106">
        <v>1000</v>
      </c>
      <c r="D31" s="158">
        <f t="shared" si="7"/>
        <v>3385</v>
      </c>
      <c r="E31" s="106">
        <v>48</v>
      </c>
      <c r="F31" s="106">
        <v>0</v>
      </c>
      <c r="G31" s="106">
        <v>3250</v>
      </c>
      <c r="H31" s="106">
        <v>67</v>
      </c>
      <c r="I31" s="106">
        <v>8</v>
      </c>
      <c r="J31" s="106">
        <v>0</v>
      </c>
      <c r="K31" s="106">
        <v>0</v>
      </c>
      <c r="L31" s="106">
        <v>12</v>
      </c>
      <c r="M31" s="14">
        <v>18334</v>
      </c>
    </row>
    <row r="32" spans="1:13" ht="13.2" x14ac:dyDescent="0.2">
      <c r="A32" s="13" t="s">
        <v>57</v>
      </c>
      <c r="B32" s="53">
        <v>3</v>
      </c>
      <c r="C32" s="106">
        <v>4212</v>
      </c>
      <c r="D32" s="158">
        <f t="shared" si="7"/>
        <v>17603</v>
      </c>
      <c r="E32" s="106">
        <v>84</v>
      </c>
      <c r="F32" s="106">
        <v>0</v>
      </c>
      <c r="G32" s="106">
        <v>17075</v>
      </c>
      <c r="H32" s="106">
        <v>326</v>
      </c>
      <c r="I32" s="106">
        <v>45</v>
      </c>
      <c r="J32" s="106">
        <v>0</v>
      </c>
      <c r="K32" s="106">
        <v>0</v>
      </c>
      <c r="L32" s="106">
        <v>73</v>
      </c>
      <c r="M32" s="14">
        <v>59259</v>
      </c>
    </row>
    <row r="33" spans="1:13" ht="13.2" x14ac:dyDescent="0.2">
      <c r="A33" s="13" t="s">
        <v>58</v>
      </c>
      <c r="B33" s="53">
        <v>1</v>
      </c>
      <c r="C33" s="106">
        <v>30</v>
      </c>
      <c r="D33" s="158">
        <f t="shared" si="7"/>
        <v>613</v>
      </c>
      <c r="E33" s="106">
        <v>108</v>
      </c>
      <c r="F33" s="92">
        <v>0</v>
      </c>
      <c r="G33" s="106">
        <v>338</v>
      </c>
      <c r="H33" s="106">
        <v>132</v>
      </c>
      <c r="I33" s="106">
        <v>7</v>
      </c>
      <c r="J33" s="106">
        <v>0</v>
      </c>
      <c r="K33" s="106">
        <v>0</v>
      </c>
      <c r="L33" s="106">
        <v>28</v>
      </c>
      <c r="M33" s="14">
        <v>8048</v>
      </c>
    </row>
    <row r="34" spans="1:13" ht="13.2" x14ac:dyDescent="0.2">
      <c r="A34" s="13" t="s">
        <v>59</v>
      </c>
      <c r="B34" s="53">
        <v>6</v>
      </c>
      <c r="C34" s="106">
        <v>8</v>
      </c>
      <c r="D34" s="158">
        <f t="shared" si="7"/>
        <v>1380</v>
      </c>
      <c r="E34" s="106">
        <v>781</v>
      </c>
      <c r="F34" s="106">
        <v>0</v>
      </c>
      <c r="G34" s="106">
        <v>201</v>
      </c>
      <c r="H34" s="106">
        <v>74</v>
      </c>
      <c r="I34" s="106">
        <v>64</v>
      </c>
      <c r="J34" s="106">
        <v>0</v>
      </c>
      <c r="K34" s="106">
        <v>0</v>
      </c>
      <c r="L34" s="106">
        <v>260</v>
      </c>
      <c r="M34" s="14">
        <v>4032</v>
      </c>
    </row>
    <row r="35" spans="1:13" ht="13.2" x14ac:dyDescent="0.2">
      <c r="A35" s="13" t="s">
        <v>60</v>
      </c>
      <c r="B35" s="53">
        <v>2</v>
      </c>
      <c r="C35" s="106">
        <v>850</v>
      </c>
      <c r="D35" s="158">
        <f t="shared" si="7"/>
        <v>1844</v>
      </c>
      <c r="E35" s="106">
        <v>155</v>
      </c>
      <c r="F35" s="106">
        <v>0</v>
      </c>
      <c r="G35" s="106">
        <v>1526</v>
      </c>
      <c r="H35" s="106">
        <v>96</v>
      </c>
      <c r="I35" s="106">
        <v>64</v>
      </c>
      <c r="J35" s="106">
        <v>0</v>
      </c>
      <c r="K35" s="106">
        <v>0</v>
      </c>
      <c r="L35" s="106">
        <v>3</v>
      </c>
      <c r="M35" s="14">
        <v>9962</v>
      </c>
    </row>
    <row r="36" spans="1:13" ht="13.2" x14ac:dyDescent="0.2">
      <c r="A36" s="86" t="s">
        <v>61</v>
      </c>
      <c r="B36" s="88">
        <v>0</v>
      </c>
      <c r="C36" s="89">
        <v>0</v>
      </c>
      <c r="D36" s="163">
        <f t="shared" si="7"/>
        <v>306</v>
      </c>
      <c r="E36" s="89">
        <v>0</v>
      </c>
      <c r="F36" s="89">
        <v>0</v>
      </c>
      <c r="G36" s="89">
        <v>267</v>
      </c>
      <c r="H36" s="89">
        <v>32</v>
      </c>
      <c r="I36" s="89">
        <v>7</v>
      </c>
      <c r="J36" s="89">
        <v>0</v>
      </c>
      <c r="K36" s="89">
        <v>0</v>
      </c>
      <c r="L36" s="89">
        <v>0</v>
      </c>
      <c r="M36" s="90">
        <v>2160</v>
      </c>
    </row>
    <row r="37" spans="1:13" s="57" customFormat="1" ht="13.2" x14ac:dyDescent="0.2">
      <c r="A37" s="15" t="s">
        <v>62</v>
      </c>
      <c r="B37" s="159">
        <f>SUM(B38:B41)</f>
        <v>7</v>
      </c>
      <c r="C37" s="162">
        <f>SUM(C38:C41)</f>
        <v>7369</v>
      </c>
      <c r="D37" s="164">
        <f t="shared" ref="D37:D49" si="8">SUM(E37:L37)</f>
        <v>20855</v>
      </c>
      <c r="E37" s="160">
        <f>SUM(E38:E41)</f>
        <v>257</v>
      </c>
      <c r="F37" s="160">
        <f t="shared" ref="F37:M37" si="9">SUM(F38:F41)</f>
        <v>21</v>
      </c>
      <c r="G37" s="160">
        <f t="shared" si="9"/>
        <v>19215</v>
      </c>
      <c r="H37" s="160">
        <f t="shared" si="9"/>
        <v>1047</v>
      </c>
      <c r="I37" s="160">
        <f t="shared" si="9"/>
        <v>223</v>
      </c>
      <c r="J37" s="160">
        <f t="shared" si="9"/>
        <v>4</v>
      </c>
      <c r="K37" s="160">
        <f t="shared" si="9"/>
        <v>49</v>
      </c>
      <c r="L37" s="160">
        <f t="shared" si="9"/>
        <v>39</v>
      </c>
      <c r="M37" s="161">
        <f t="shared" si="9"/>
        <v>109143</v>
      </c>
    </row>
    <row r="38" spans="1:13" ht="13.2" x14ac:dyDescent="0.2">
      <c r="A38" s="13" t="s">
        <v>63</v>
      </c>
      <c r="B38" s="53">
        <v>4</v>
      </c>
      <c r="C38" s="106">
        <v>2597</v>
      </c>
      <c r="D38" s="158">
        <f t="shared" si="8"/>
        <v>12469</v>
      </c>
      <c r="E38" s="106">
        <v>145</v>
      </c>
      <c r="F38" s="106">
        <v>0</v>
      </c>
      <c r="G38" s="106">
        <v>11694</v>
      </c>
      <c r="H38" s="106">
        <v>464</v>
      </c>
      <c r="I38" s="106">
        <v>86</v>
      </c>
      <c r="J38" s="106">
        <v>4</v>
      </c>
      <c r="K38" s="106">
        <v>49</v>
      </c>
      <c r="L38" s="106">
        <v>27</v>
      </c>
      <c r="M38" s="14">
        <v>69499</v>
      </c>
    </row>
    <row r="39" spans="1:13" ht="13.2" x14ac:dyDescent="0.2">
      <c r="A39" s="13" t="s">
        <v>64</v>
      </c>
      <c r="B39" s="53">
        <v>1</v>
      </c>
      <c r="C39" s="106">
        <v>38</v>
      </c>
      <c r="D39" s="158">
        <f t="shared" si="8"/>
        <v>376</v>
      </c>
      <c r="E39" s="106">
        <v>12</v>
      </c>
      <c r="F39" s="106">
        <v>0</v>
      </c>
      <c r="G39" s="106">
        <v>178</v>
      </c>
      <c r="H39" s="106">
        <v>141</v>
      </c>
      <c r="I39" s="106">
        <v>33</v>
      </c>
      <c r="J39" s="106">
        <v>0</v>
      </c>
      <c r="K39" s="106">
        <v>0</v>
      </c>
      <c r="L39" s="106">
        <v>12</v>
      </c>
      <c r="M39" s="14">
        <v>4960</v>
      </c>
    </row>
    <row r="40" spans="1:13" s="16" customFormat="1" ht="13.2" x14ac:dyDescent="0.2">
      <c r="A40" s="13" t="s">
        <v>65</v>
      </c>
      <c r="B40" s="53">
        <v>1</v>
      </c>
      <c r="C40" s="106">
        <v>79</v>
      </c>
      <c r="D40" s="158">
        <f t="shared" si="8"/>
        <v>750</v>
      </c>
      <c r="E40" s="106">
        <v>67</v>
      </c>
      <c r="F40" s="106">
        <v>0</v>
      </c>
      <c r="G40" s="106">
        <v>418</v>
      </c>
      <c r="H40" s="106">
        <v>186</v>
      </c>
      <c r="I40" s="106">
        <v>79</v>
      </c>
      <c r="J40" s="106">
        <v>0</v>
      </c>
      <c r="K40" s="106">
        <v>0</v>
      </c>
      <c r="L40" s="106">
        <v>0</v>
      </c>
      <c r="M40" s="14">
        <v>11237</v>
      </c>
    </row>
    <row r="41" spans="1:13" ht="13.2" x14ac:dyDescent="0.2">
      <c r="A41" s="86" t="s">
        <v>66</v>
      </c>
      <c r="B41" s="88">
        <v>1</v>
      </c>
      <c r="C41" s="89">
        <v>4655</v>
      </c>
      <c r="D41" s="158">
        <f t="shared" si="8"/>
        <v>7260</v>
      </c>
      <c r="E41" s="89">
        <v>33</v>
      </c>
      <c r="F41" s="89">
        <v>21</v>
      </c>
      <c r="G41" s="89">
        <v>6925</v>
      </c>
      <c r="H41" s="89">
        <v>256</v>
      </c>
      <c r="I41" s="89">
        <v>25</v>
      </c>
      <c r="J41" s="89">
        <v>0</v>
      </c>
      <c r="K41" s="89">
        <v>0</v>
      </c>
      <c r="L41" s="89">
        <v>0</v>
      </c>
      <c r="M41" s="90">
        <v>23447</v>
      </c>
    </row>
    <row r="42" spans="1:13" s="57" customFormat="1" ht="13.2" x14ac:dyDescent="0.2">
      <c r="A42" s="15" t="s">
        <v>67</v>
      </c>
      <c r="B42" s="159">
        <f>SUM(B43:B54)</f>
        <v>8</v>
      </c>
      <c r="C42" s="162">
        <f>SUM(C43:C54)</f>
        <v>14051</v>
      </c>
      <c r="D42" s="160">
        <f>SUM(E42:L42)</f>
        <v>32410</v>
      </c>
      <c r="E42" s="160">
        <f>SUM(E43:E54)</f>
        <v>1256</v>
      </c>
      <c r="F42" s="160">
        <f t="shared" ref="F42:M42" si="10">SUM(F43:F54)</f>
        <v>0</v>
      </c>
      <c r="G42" s="160">
        <f t="shared" si="10"/>
        <v>26659</v>
      </c>
      <c r="H42" s="160">
        <f t="shared" si="10"/>
        <v>2992</v>
      </c>
      <c r="I42" s="160">
        <f t="shared" si="10"/>
        <v>833</v>
      </c>
      <c r="J42" s="160">
        <f t="shared" si="10"/>
        <v>0</v>
      </c>
      <c r="K42" s="160">
        <f t="shared" si="10"/>
        <v>0</v>
      </c>
      <c r="L42" s="160">
        <f>SUM(L43:L54)</f>
        <v>670</v>
      </c>
      <c r="M42" s="161">
        <f t="shared" si="10"/>
        <v>146337</v>
      </c>
    </row>
    <row r="43" spans="1:13" ht="13.2" x14ac:dyDescent="0.2">
      <c r="A43" s="25" t="s">
        <v>273</v>
      </c>
      <c r="B43" s="53">
        <v>0</v>
      </c>
      <c r="C43" s="106">
        <v>4513</v>
      </c>
      <c r="D43" s="158">
        <f t="shared" si="8"/>
        <v>7379</v>
      </c>
      <c r="E43" s="106">
        <v>82</v>
      </c>
      <c r="F43" s="106">
        <v>0</v>
      </c>
      <c r="G43" s="106">
        <v>6845</v>
      </c>
      <c r="H43" s="106">
        <v>316</v>
      </c>
      <c r="I43" s="106">
        <v>62</v>
      </c>
      <c r="J43" s="106">
        <v>0</v>
      </c>
      <c r="K43" s="106">
        <v>0</v>
      </c>
      <c r="L43" s="106">
        <v>74</v>
      </c>
      <c r="M43" s="14">
        <v>29230</v>
      </c>
    </row>
    <row r="44" spans="1:13" ht="13.2" x14ac:dyDescent="0.2">
      <c r="A44" s="13" t="s">
        <v>272</v>
      </c>
      <c r="B44" s="53">
        <v>4</v>
      </c>
      <c r="C44" s="106">
        <v>2314</v>
      </c>
      <c r="D44" s="158">
        <f t="shared" si="8"/>
        <v>6455</v>
      </c>
      <c r="E44" s="106">
        <v>105</v>
      </c>
      <c r="F44" s="106">
        <v>0</v>
      </c>
      <c r="G44" s="106">
        <v>5534</v>
      </c>
      <c r="H44" s="106">
        <v>696</v>
      </c>
      <c r="I44" s="106">
        <v>69</v>
      </c>
      <c r="J44" s="106">
        <v>0</v>
      </c>
      <c r="K44" s="106">
        <v>0</v>
      </c>
      <c r="L44" s="106">
        <v>51</v>
      </c>
      <c r="M44" s="14">
        <v>28241</v>
      </c>
    </row>
    <row r="45" spans="1:13" ht="13.2" x14ac:dyDescent="0.2">
      <c r="A45" s="60" t="s">
        <v>275</v>
      </c>
      <c r="B45" s="53">
        <v>0</v>
      </c>
      <c r="C45" s="106">
        <v>39</v>
      </c>
      <c r="D45" s="158">
        <f t="shared" si="8"/>
        <v>1257</v>
      </c>
      <c r="E45" s="106">
        <v>48</v>
      </c>
      <c r="F45" s="106">
        <v>0</v>
      </c>
      <c r="G45" s="106">
        <v>809</v>
      </c>
      <c r="H45" s="106">
        <v>184</v>
      </c>
      <c r="I45" s="106">
        <v>204</v>
      </c>
      <c r="J45" s="106">
        <v>0</v>
      </c>
      <c r="K45" s="106">
        <v>0</v>
      </c>
      <c r="L45" s="106">
        <v>12</v>
      </c>
      <c r="M45" s="14">
        <v>3942</v>
      </c>
    </row>
    <row r="46" spans="1:13" ht="13.2" x14ac:dyDescent="0.2">
      <c r="A46" s="13" t="s">
        <v>274</v>
      </c>
      <c r="B46" s="53">
        <v>1</v>
      </c>
      <c r="C46" s="106">
        <v>2891</v>
      </c>
      <c r="D46" s="158">
        <f t="shared" si="8"/>
        <v>7295</v>
      </c>
      <c r="E46" s="106">
        <v>241</v>
      </c>
      <c r="F46" s="106">
        <v>0</v>
      </c>
      <c r="G46" s="106">
        <v>5872</v>
      </c>
      <c r="H46" s="106">
        <v>722</v>
      </c>
      <c r="I46" s="106">
        <v>131</v>
      </c>
      <c r="J46" s="106">
        <v>0</v>
      </c>
      <c r="K46" s="106">
        <v>0</v>
      </c>
      <c r="L46" s="106">
        <v>329</v>
      </c>
      <c r="M46" s="14">
        <v>39735</v>
      </c>
    </row>
    <row r="47" spans="1:13" ht="13.2" x14ac:dyDescent="0.2">
      <c r="A47" s="13" t="s">
        <v>68</v>
      </c>
      <c r="B47" s="53">
        <v>0</v>
      </c>
      <c r="C47" s="106">
        <v>167</v>
      </c>
      <c r="D47" s="158">
        <f t="shared" si="8"/>
        <v>433</v>
      </c>
      <c r="E47" s="106">
        <v>72</v>
      </c>
      <c r="F47" s="106">
        <v>0</v>
      </c>
      <c r="G47" s="106">
        <v>126</v>
      </c>
      <c r="H47" s="106">
        <v>152</v>
      </c>
      <c r="I47" s="106">
        <v>83</v>
      </c>
      <c r="J47" s="106">
        <v>0</v>
      </c>
      <c r="K47" s="106">
        <v>0</v>
      </c>
      <c r="L47" s="106">
        <v>0</v>
      </c>
      <c r="M47" s="14">
        <v>1474</v>
      </c>
    </row>
    <row r="48" spans="1:13" ht="13.2" x14ac:dyDescent="0.2">
      <c r="A48" s="13" t="s">
        <v>69</v>
      </c>
      <c r="B48" s="53">
        <v>0</v>
      </c>
      <c r="C48" s="106">
        <v>0</v>
      </c>
      <c r="D48" s="158">
        <f t="shared" si="8"/>
        <v>355</v>
      </c>
      <c r="E48" s="106">
        <v>60</v>
      </c>
      <c r="F48" s="106">
        <v>0</v>
      </c>
      <c r="G48" s="106">
        <v>235</v>
      </c>
      <c r="H48" s="106">
        <v>35</v>
      </c>
      <c r="I48" s="106">
        <v>25</v>
      </c>
      <c r="J48" s="106">
        <v>0</v>
      </c>
      <c r="K48" s="106">
        <v>0</v>
      </c>
      <c r="L48" s="106">
        <v>0</v>
      </c>
      <c r="M48" s="14">
        <v>606</v>
      </c>
    </row>
    <row r="49" spans="1:13" ht="13.2" x14ac:dyDescent="0.2">
      <c r="A49" s="13" t="s">
        <v>70</v>
      </c>
      <c r="B49" s="53">
        <v>0</v>
      </c>
      <c r="C49" s="106">
        <v>919</v>
      </c>
      <c r="D49" s="158">
        <f t="shared" si="8"/>
        <v>3382</v>
      </c>
      <c r="E49" s="106">
        <v>107</v>
      </c>
      <c r="F49" s="106">
        <v>0</v>
      </c>
      <c r="G49" s="106">
        <v>2989</v>
      </c>
      <c r="H49" s="106">
        <v>204</v>
      </c>
      <c r="I49" s="106">
        <v>32</v>
      </c>
      <c r="J49" s="106">
        <v>0</v>
      </c>
      <c r="K49" s="106">
        <v>0</v>
      </c>
      <c r="L49" s="106">
        <v>50</v>
      </c>
      <c r="M49" s="14">
        <v>13148</v>
      </c>
    </row>
    <row r="50" spans="1:13" ht="13.2" x14ac:dyDescent="0.2">
      <c r="A50" s="13" t="s">
        <v>71</v>
      </c>
      <c r="B50" s="53">
        <v>0</v>
      </c>
      <c r="C50" s="106">
        <v>416</v>
      </c>
      <c r="D50" s="158">
        <f>SUM(E50:L50)</f>
        <v>2191</v>
      </c>
      <c r="E50" s="106">
        <v>136</v>
      </c>
      <c r="F50" s="106">
        <v>0</v>
      </c>
      <c r="G50" s="106">
        <v>1893</v>
      </c>
      <c r="H50" s="106">
        <v>131</v>
      </c>
      <c r="I50" s="106">
        <v>19</v>
      </c>
      <c r="J50" s="106">
        <v>0</v>
      </c>
      <c r="K50" s="106">
        <v>0</v>
      </c>
      <c r="L50" s="106">
        <v>12</v>
      </c>
      <c r="M50" s="14">
        <v>11034</v>
      </c>
    </row>
    <row r="51" spans="1:13" ht="13.2" x14ac:dyDescent="0.2">
      <c r="A51" s="13" t="s">
        <v>72</v>
      </c>
      <c r="B51" s="53">
        <v>0</v>
      </c>
      <c r="C51" s="106">
        <v>0</v>
      </c>
      <c r="D51" s="158">
        <f t="shared" ref="D51:D52" si="11">SUM(E51:L51)</f>
        <v>132</v>
      </c>
      <c r="E51" s="106">
        <v>43</v>
      </c>
      <c r="F51" s="106">
        <v>0</v>
      </c>
      <c r="G51" s="106">
        <v>0</v>
      </c>
      <c r="H51" s="106">
        <v>54</v>
      </c>
      <c r="I51" s="106">
        <v>35</v>
      </c>
      <c r="J51" s="106">
        <v>0</v>
      </c>
      <c r="K51" s="106">
        <v>0</v>
      </c>
      <c r="L51" s="106">
        <v>0</v>
      </c>
      <c r="M51" s="14">
        <v>263</v>
      </c>
    </row>
    <row r="52" spans="1:13" ht="13.2" x14ac:dyDescent="0.2">
      <c r="A52" s="13" t="s">
        <v>73</v>
      </c>
      <c r="B52" s="53">
        <v>2</v>
      </c>
      <c r="C52" s="106">
        <v>2593</v>
      </c>
      <c r="D52" s="158">
        <f t="shared" si="11"/>
        <v>2357</v>
      </c>
      <c r="E52" s="106">
        <v>156</v>
      </c>
      <c r="F52" s="106">
        <v>0</v>
      </c>
      <c r="G52" s="106">
        <v>1839</v>
      </c>
      <c r="H52" s="106">
        <v>239</v>
      </c>
      <c r="I52" s="106">
        <v>73</v>
      </c>
      <c r="J52" s="106">
        <v>0</v>
      </c>
      <c r="K52" s="106">
        <v>0</v>
      </c>
      <c r="L52" s="106">
        <v>50</v>
      </c>
      <c r="M52" s="14">
        <v>12058</v>
      </c>
    </row>
    <row r="53" spans="1:13" ht="13.2" x14ac:dyDescent="0.2">
      <c r="A53" s="13" t="s">
        <v>74</v>
      </c>
      <c r="B53" s="53">
        <v>1</v>
      </c>
      <c r="C53" s="106">
        <v>87</v>
      </c>
      <c r="D53" s="158">
        <f>SUM(E53:L53)</f>
        <v>442</v>
      </c>
      <c r="E53" s="106">
        <v>86</v>
      </c>
      <c r="F53" s="106">
        <v>0</v>
      </c>
      <c r="G53" s="106">
        <v>172</v>
      </c>
      <c r="H53" s="106">
        <v>90</v>
      </c>
      <c r="I53" s="106">
        <v>38</v>
      </c>
      <c r="J53" s="106">
        <v>0</v>
      </c>
      <c r="K53" s="106">
        <v>0</v>
      </c>
      <c r="L53" s="106">
        <v>56</v>
      </c>
      <c r="M53" s="14">
        <v>2264</v>
      </c>
    </row>
    <row r="54" spans="1:13" ht="13.8" thickBot="1" x14ac:dyDescent="0.25">
      <c r="A54" s="22" t="s">
        <v>75</v>
      </c>
      <c r="B54" s="26">
        <v>0</v>
      </c>
      <c r="C54" s="23">
        <v>112</v>
      </c>
      <c r="D54" s="165">
        <f>SUM(E54:L54)</f>
        <v>732</v>
      </c>
      <c r="E54" s="23">
        <v>120</v>
      </c>
      <c r="F54" s="23">
        <v>0</v>
      </c>
      <c r="G54" s="23">
        <v>345</v>
      </c>
      <c r="H54" s="23">
        <v>169</v>
      </c>
      <c r="I54" s="23">
        <v>62</v>
      </c>
      <c r="J54" s="23">
        <v>0</v>
      </c>
      <c r="K54" s="23">
        <v>0</v>
      </c>
      <c r="L54" s="23">
        <v>36</v>
      </c>
      <c r="M54" s="24">
        <v>4342</v>
      </c>
    </row>
    <row r="55" spans="1:13" s="57" customFormat="1" ht="13.2" x14ac:dyDescent="0.2">
      <c r="A55" s="85" t="s">
        <v>76</v>
      </c>
      <c r="B55" s="155">
        <f>SUM(B56:B71)</f>
        <v>17</v>
      </c>
      <c r="C55" s="156">
        <f>SUM(C56:C71)</f>
        <v>11994</v>
      </c>
      <c r="D55" s="166">
        <f>SUM(E55:L55)</f>
        <v>31389</v>
      </c>
      <c r="E55" s="166">
        <f>SUM(E56:E71)</f>
        <v>1791</v>
      </c>
      <c r="F55" s="166">
        <f t="shared" ref="F55:M55" si="12">SUM(F56:F71)</f>
        <v>0</v>
      </c>
      <c r="G55" s="166">
        <f t="shared" si="12"/>
        <v>25396</v>
      </c>
      <c r="H55" s="166">
        <f t="shared" si="12"/>
        <v>1416</v>
      </c>
      <c r="I55" s="166">
        <f t="shared" si="12"/>
        <v>281</v>
      </c>
      <c r="J55" s="166">
        <f t="shared" si="12"/>
        <v>0</v>
      </c>
      <c r="K55" s="166">
        <f t="shared" si="12"/>
        <v>2005</v>
      </c>
      <c r="L55" s="166">
        <f t="shared" si="12"/>
        <v>500</v>
      </c>
      <c r="M55" s="167">
        <f t="shared" si="12"/>
        <v>138134</v>
      </c>
    </row>
    <row r="56" spans="1:13" ht="13.2" x14ac:dyDescent="0.2">
      <c r="A56" s="13" t="s">
        <v>77</v>
      </c>
      <c r="B56" s="53">
        <v>0</v>
      </c>
      <c r="C56" s="106">
        <v>259</v>
      </c>
      <c r="D56" s="158">
        <f>SUM(E56:L56)</f>
        <v>2997</v>
      </c>
      <c r="E56" s="106">
        <v>96</v>
      </c>
      <c r="F56" s="106">
        <v>0</v>
      </c>
      <c r="G56" s="106">
        <v>715</v>
      </c>
      <c r="H56" s="106">
        <v>230</v>
      </c>
      <c r="I56" s="106">
        <v>61</v>
      </c>
      <c r="J56" s="106">
        <v>0</v>
      </c>
      <c r="K56" s="106">
        <v>1883</v>
      </c>
      <c r="L56" s="106">
        <v>12</v>
      </c>
      <c r="M56" s="14">
        <v>9966</v>
      </c>
    </row>
    <row r="57" spans="1:13" ht="13.2" x14ac:dyDescent="0.2">
      <c r="A57" s="13" t="s">
        <v>78</v>
      </c>
      <c r="B57" s="53">
        <v>1</v>
      </c>
      <c r="C57" s="106">
        <v>523</v>
      </c>
      <c r="D57" s="158">
        <f t="shared" ref="D57:D71" si="13">SUM(E57:L57)</f>
        <v>1848</v>
      </c>
      <c r="E57" s="106">
        <v>48</v>
      </c>
      <c r="F57" s="106">
        <v>0</v>
      </c>
      <c r="G57" s="106">
        <v>1731</v>
      </c>
      <c r="H57" s="106">
        <v>60</v>
      </c>
      <c r="I57" s="106">
        <v>9</v>
      </c>
      <c r="J57" s="106">
        <v>0</v>
      </c>
      <c r="K57" s="106">
        <v>0</v>
      </c>
      <c r="L57" s="106">
        <v>0</v>
      </c>
      <c r="M57" s="14">
        <v>7474</v>
      </c>
    </row>
    <row r="58" spans="1:13" ht="13.2" x14ac:dyDescent="0.2">
      <c r="A58" s="13" t="s">
        <v>79</v>
      </c>
      <c r="B58" s="53">
        <v>1</v>
      </c>
      <c r="C58" s="106">
        <v>2</v>
      </c>
      <c r="D58" s="158">
        <f t="shared" si="13"/>
        <v>243</v>
      </c>
      <c r="E58" s="106">
        <v>12</v>
      </c>
      <c r="F58" s="106">
        <v>0</v>
      </c>
      <c r="G58" s="106">
        <v>207</v>
      </c>
      <c r="H58" s="106">
        <v>10</v>
      </c>
      <c r="I58" s="106">
        <v>2</v>
      </c>
      <c r="J58" s="106">
        <v>0</v>
      </c>
      <c r="K58" s="106">
        <v>0</v>
      </c>
      <c r="L58" s="106">
        <v>12</v>
      </c>
      <c r="M58" s="14">
        <v>472</v>
      </c>
    </row>
    <row r="59" spans="1:13" ht="13.2" x14ac:dyDescent="0.2">
      <c r="A59" s="13" t="s">
        <v>80</v>
      </c>
      <c r="B59" s="53">
        <v>4</v>
      </c>
      <c r="C59" s="106">
        <v>5331</v>
      </c>
      <c r="D59" s="158">
        <f t="shared" si="13"/>
        <v>10025</v>
      </c>
      <c r="E59" s="106">
        <v>144</v>
      </c>
      <c r="F59" s="106">
        <v>0</v>
      </c>
      <c r="G59" s="106">
        <v>9668</v>
      </c>
      <c r="H59" s="106">
        <v>194</v>
      </c>
      <c r="I59" s="106">
        <v>6</v>
      </c>
      <c r="J59" s="106">
        <v>0</v>
      </c>
      <c r="K59" s="106">
        <v>0</v>
      </c>
      <c r="L59" s="106">
        <v>13</v>
      </c>
      <c r="M59" s="14">
        <v>40918</v>
      </c>
    </row>
    <row r="60" spans="1:13" ht="13.2" x14ac:dyDescent="0.2">
      <c r="A60" s="13" t="s">
        <v>81</v>
      </c>
      <c r="B60" s="53">
        <v>0</v>
      </c>
      <c r="C60" s="106">
        <v>32</v>
      </c>
      <c r="D60" s="158">
        <f t="shared" si="13"/>
        <v>148</v>
      </c>
      <c r="E60" s="106">
        <v>37</v>
      </c>
      <c r="F60" s="106">
        <v>0</v>
      </c>
      <c r="G60" s="106">
        <v>39</v>
      </c>
      <c r="H60" s="106">
        <v>48</v>
      </c>
      <c r="I60" s="106">
        <v>12</v>
      </c>
      <c r="J60" s="106">
        <v>0</v>
      </c>
      <c r="K60" s="106">
        <v>0</v>
      </c>
      <c r="L60" s="106">
        <v>12</v>
      </c>
      <c r="M60" s="14">
        <v>2433</v>
      </c>
    </row>
    <row r="61" spans="1:13" ht="13.2" x14ac:dyDescent="0.2">
      <c r="A61" s="13" t="s">
        <v>82</v>
      </c>
      <c r="B61" s="53">
        <v>2</v>
      </c>
      <c r="C61" s="106">
        <v>2</v>
      </c>
      <c r="D61" s="158">
        <f t="shared" si="13"/>
        <v>256</v>
      </c>
      <c r="E61" s="106">
        <v>36</v>
      </c>
      <c r="F61" s="106">
        <v>0</v>
      </c>
      <c r="G61" s="106">
        <v>108</v>
      </c>
      <c r="H61" s="106">
        <v>88</v>
      </c>
      <c r="I61" s="106">
        <v>24</v>
      </c>
      <c r="J61" s="106">
        <v>0</v>
      </c>
      <c r="K61" s="106">
        <v>0</v>
      </c>
      <c r="L61" s="106">
        <v>0</v>
      </c>
      <c r="M61" s="14">
        <v>2324</v>
      </c>
    </row>
    <row r="62" spans="1:13" ht="13.2" x14ac:dyDescent="0.2">
      <c r="A62" s="13" t="s">
        <v>83</v>
      </c>
      <c r="B62" s="53">
        <v>1</v>
      </c>
      <c r="C62" s="106">
        <v>63</v>
      </c>
      <c r="D62" s="158">
        <f t="shared" si="13"/>
        <v>717</v>
      </c>
      <c r="E62" s="106">
        <v>24</v>
      </c>
      <c r="F62" s="106">
        <v>0</v>
      </c>
      <c r="G62" s="106">
        <v>592</v>
      </c>
      <c r="H62" s="106">
        <v>88</v>
      </c>
      <c r="I62" s="106">
        <v>13</v>
      </c>
      <c r="J62" s="106">
        <v>0</v>
      </c>
      <c r="K62" s="106">
        <v>0</v>
      </c>
      <c r="L62" s="106">
        <v>0</v>
      </c>
      <c r="M62" s="14">
        <v>14455</v>
      </c>
    </row>
    <row r="63" spans="1:13" ht="13.2" x14ac:dyDescent="0.2">
      <c r="A63" s="13" t="s">
        <v>84</v>
      </c>
      <c r="B63" s="53">
        <v>1</v>
      </c>
      <c r="C63" s="106">
        <v>159</v>
      </c>
      <c r="D63" s="158">
        <f t="shared" si="13"/>
        <v>1261</v>
      </c>
      <c r="E63" s="106">
        <v>489</v>
      </c>
      <c r="F63" s="106">
        <v>0</v>
      </c>
      <c r="G63" s="106">
        <v>343</v>
      </c>
      <c r="H63" s="106">
        <v>195</v>
      </c>
      <c r="I63" s="106">
        <v>36</v>
      </c>
      <c r="J63" s="106">
        <v>0</v>
      </c>
      <c r="K63" s="106">
        <v>122</v>
      </c>
      <c r="L63" s="106">
        <v>76</v>
      </c>
      <c r="M63" s="14">
        <v>3997</v>
      </c>
    </row>
    <row r="64" spans="1:13" ht="13.2" x14ac:dyDescent="0.2">
      <c r="A64" s="13" t="s">
        <v>85</v>
      </c>
      <c r="B64" s="53">
        <v>3</v>
      </c>
      <c r="C64" s="106">
        <v>4427</v>
      </c>
      <c r="D64" s="158">
        <f t="shared" si="13"/>
        <v>8137</v>
      </c>
      <c r="E64" s="106">
        <v>487</v>
      </c>
      <c r="F64" s="106">
        <v>0</v>
      </c>
      <c r="G64" s="106">
        <v>7086</v>
      </c>
      <c r="H64" s="106">
        <v>216</v>
      </c>
      <c r="I64" s="106">
        <v>22</v>
      </c>
      <c r="J64" s="106">
        <v>0</v>
      </c>
      <c r="K64" s="106">
        <v>0</v>
      </c>
      <c r="L64" s="106">
        <v>326</v>
      </c>
      <c r="M64" s="14">
        <v>23270</v>
      </c>
    </row>
    <row r="65" spans="1:13" ht="13.2" x14ac:dyDescent="0.2">
      <c r="A65" s="13" t="s">
        <v>86</v>
      </c>
      <c r="B65" s="53">
        <v>0</v>
      </c>
      <c r="C65" s="106">
        <v>192</v>
      </c>
      <c r="D65" s="158">
        <f t="shared" si="13"/>
        <v>178</v>
      </c>
      <c r="E65" s="106">
        <v>0</v>
      </c>
      <c r="F65" s="106">
        <v>0</v>
      </c>
      <c r="G65" s="106">
        <v>156</v>
      </c>
      <c r="H65" s="106">
        <v>14</v>
      </c>
      <c r="I65" s="106">
        <v>8</v>
      </c>
      <c r="J65" s="106">
        <v>0</v>
      </c>
      <c r="K65" s="106">
        <v>0</v>
      </c>
      <c r="L65" s="106">
        <v>0</v>
      </c>
      <c r="M65" s="14">
        <v>3788</v>
      </c>
    </row>
    <row r="66" spans="1:13" ht="13.2" x14ac:dyDescent="0.2">
      <c r="A66" s="13" t="s">
        <v>87</v>
      </c>
      <c r="B66" s="53">
        <v>0</v>
      </c>
      <c r="C66" s="106">
        <v>243</v>
      </c>
      <c r="D66" s="158">
        <f t="shared" si="13"/>
        <v>467</v>
      </c>
      <c r="E66" s="106">
        <v>95</v>
      </c>
      <c r="F66" s="106">
        <v>0</v>
      </c>
      <c r="G66" s="106">
        <v>231</v>
      </c>
      <c r="H66" s="106">
        <v>82</v>
      </c>
      <c r="I66" s="106">
        <v>35</v>
      </c>
      <c r="J66" s="106">
        <v>0</v>
      </c>
      <c r="K66" s="106">
        <v>0</v>
      </c>
      <c r="L66" s="106">
        <v>24</v>
      </c>
      <c r="M66" s="14">
        <v>2162</v>
      </c>
    </row>
    <row r="67" spans="1:13" ht="13.2" x14ac:dyDescent="0.2">
      <c r="A67" s="13" t="s">
        <v>88</v>
      </c>
      <c r="B67" s="53">
        <v>1</v>
      </c>
      <c r="C67" s="106">
        <v>534</v>
      </c>
      <c r="D67" s="158">
        <f t="shared" si="13"/>
        <v>854</v>
      </c>
      <c r="E67" s="106">
        <v>108</v>
      </c>
      <c r="F67" s="106">
        <v>0</v>
      </c>
      <c r="G67" s="106">
        <v>668</v>
      </c>
      <c r="H67" s="106">
        <v>66</v>
      </c>
      <c r="I67" s="106">
        <v>12</v>
      </c>
      <c r="J67" s="106">
        <v>0</v>
      </c>
      <c r="K67" s="106">
        <v>0</v>
      </c>
      <c r="L67" s="106">
        <v>0</v>
      </c>
      <c r="M67" s="14">
        <v>7542</v>
      </c>
    </row>
    <row r="68" spans="1:13" ht="13.2" x14ac:dyDescent="0.2">
      <c r="A68" s="13" t="s">
        <v>89</v>
      </c>
      <c r="B68" s="53">
        <v>2</v>
      </c>
      <c r="C68" s="106">
        <v>101</v>
      </c>
      <c r="D68" s="158">
        <f t="shared" ref="D68" si="14">SUM(E68:L68)</f>
        <v>1277</v>
      </c>
      <c r="E68" s="106">
        <v>83</v>
      </c>
      <c r="F68" s="106">
        <v>0</v>
      </c>
      <c r="G68" s="106">
        <v>1129</v>
      </c>
      <c r="H68" s="106">
        <v>56</v>
      </c>
      <c r="I68" s="106">
        <v>9</v>
      </c>
      <c r="J68" s="106">
        <v>0</v>
      </c>
      <c r="K68" s="106">
        <v>0</v>
      </c>
      <c r="L68" s="106">
        <v>0</v>
      </c>
      <c r="M68" s="14">
        <v>6081</v>
      </c>
    </row>
    <row r="69" spans="1:13" ht="13.2" x14ac:dyDescent="0.2">
      <c r="A69" s="13" t="s">
        <v>90</v>
      </c>
      <c r="B69" s="53">
        <v>1</v>
      </c>
      <c r="C69" s="106">
        <v>0</v>
      </c>
      <c r="D69" s="158">
        <f t="shared" si="13"/>
        <v>226</v>
      </c>
      <c r="E69" s="106">
        <v>96</v>
      </c>
      <c r="F69" s="106">
        <v>0</v>
      </c>
      <c r="G69" s="106">
        <v>103</v>
      </c>
      <c r="H69" s="106">
        <v>18</v>
      </c>
      <c r="I69" s="106">
        <v>8</v>
      </c>
      <c r="J69" s="106">
        <v>0</v>
      </c>
      <c r="K69" s="106">
        <v>0</v>
      </c>
      <c r="L69" s="106">
        <v>1</v>
      </c>
      <c r="M69" s="14">
        <v>1770</v>
      </c>
    </row>
    <row r="70" spans="1:13" ht="13.2" x14ac:dyDescent="0.2">
      <c r="A70" s="13" t="s">
        <v>91</v>
      </c>
      <c r="B70" s="53">
        <v>0</v>
      </c>
      <c r="C70" s="106">
        <v>92</v>
      </c>
      <c r="D70" s="158">
        <f t="shared" si="13"/>
        <v>2202</v>
      </c>
      <c r="E70" s="106">
        <v>12</v>
      </c>
      <c r="F70" s="106">
        <v>0</v>
      </c>
      <c r="G70" s="106">
        <v>2109</v>
      </c>
      <c r="H70" s="106">
        <v>36</v>
      </c>
      <c r="I70" s="106">
        <v>21</v>
      </c>
      <c r="J70" s="106">
        <v>0</v>
      </c>
      <c r="K70" s="106">
        <v>0</v>
      </c>
      <c r="L70" s="106">
        <v>24</v>
      </c>
      <c r="M70" s="14">
        <v>6060</v>
      </c>
    </row>
    <row r="71" spans="1:13" ht="13.2" x14ac:dyDescent="0.2">
      <c r="A71" s="86" t="s">
        <v>92</v>
      </c>
      <c r="B71" s="88">
        <v>0</v>
      </c>
      <c r="C71" s="89">
        <v>34</v>
      </c>
      <c r="D71" s="158">
        <f t="shared" si="13"/>
        <v>553</v>
      </c>
      <c r="E71" s="89">
        <v>24</v>
      </c>
      <c r="F71" s="89">
        <v>0</v>
      </c>
      <c r="G71" s="89">
        <v>511</v>
      </c>
      <c r="H71" s="89">
        <v>15</v>
      </c>
      <c r="I71" s="89">
        <v>3</v>
      </c>
      <c r="J71" s="89">
        <v>0</v>
      </c>
      <c r="K71" s="89">
        <v>0</v>
      </c>
      <c r="L71" s="89">
        <v>0</v>
      </c>
      <c r="M71" s="90">
        <v>5422</v>
      </c>
    </row>
    <row r="72" spans="1:13" s="57" customFormat="1" ht="13.2" x14ac:dyDescent="0.2">
      <c r="A72" s="15" t="s">
        <v>93</v>
      </c>
      <c r="B72" s="159">
        <f>SUM(B73:B84)</f>
        <v>24</v>
      </c>
      <c r="C72" s="162">
        <f>SUM(C73:C84)</f>
        <v>10369</v>
      </c>
      <c r="D72" s="160">
        <f>SUM(E72:L72)</f>
        <v>22453</v>
      </c>
      <c r="E72" s="160">
        <f>SUM(E73:E84)</f>
        <v>1160</v>
      </c>
      <c r="F72" s="160">
        <f t="shared" ref="F72:M72" si="15">SUM(F73:F84)</f>
        <v>0</v>
      </c>
      <c r="G72" s="160">
        <f t="shared" si="15"/>
        <v>19158</v>
      </c>
      <c r="H72" s="160">
        <f t="shared" si="15"/>
        <v>1469</v>
      </c>
      <c r="I72" s="160">
        <f t="shared" si="15"/>
        <v>523</v>
      </c>
      <c r="J72" s="160">
        <f t="shared" si="15"/>
        <v>0</v>
      </c>
      <c r="K72" s="160">
        <f t="shared" si="15"/>
        <v>7</v>
      </c>
      <c r="L72" s="160">
        <f t="shared" si="15"/>
        <v>136</v>
      </c>
      <c r="M72" s="161">
        <f t="shared" si="15"/>
        <v>145439</v>
      </c>
    </row>
    <row r="73" spans="1:13" ht="13.2" x14ac:dyDescent="0.2">
      <c r="A73" s="116" t="s">
        <v>284</v>
      </c>
      <c r="B73" s="53">
        <v>5</v>
      </c>
      <c r="C73" s="106">
        <v>4383</v>
      </c>
      <c r="D73" s="158">
        <f>SUM(E73:L73)</f>
        <v>3436</v>
      </c>
      <c r="E73" s="106">
        <v>221</v>
      </c>
      <c r="F73" s="106">
        <v>0</v>
      </c>
      <c r="G73" s="106">
        <v>2793</v>
      </c>
      <c r="H73" s="106">
        <v>323</v>
      </c>
      <c r="I73" s="106">
        <v>50</v>
      </c>
      <c r="J73" s="106">
        <v>0</v>
      </c>
      <c r="K73" s="106">
        <v>0</v>
      </c>
      <c r="L73" s="106">
        <v>49</v>
      </c>
      <c r="M73" s="14">
        <v>25548</v>
      </c>
    </row>
    <row r="74" spans="1:13" ht="13.2" x14ac:dyDescent="0.2">
      <c r="A74" s="60" t="s">
        <v>285</v>
      </c>
      <c r="B74" s="53">
        <v>4</v>
      </c>
      <c r="C74" s="106">
        <v>893</v>
      </c>
      <c r="D74" s="158">
        <f>SUM(E74:L74)</f>
        <v>1753</v>
      </c>
      <c r="E74" s="106">
        <v>48</v>
      </c>
      <c r="F74" s="106">
        <v>0</v>
      </c>
      <c r="G74" s="106">
        <v>1358</v>
      </c>
      <c r="H74" s="106">
        <v>271</v>
      </c>
      <c r="I74" s="106">
        <v>42</v>
      </c>
      <c r="J74" s="106">
        <v>0</v>
      </c>
      <c r="K74" s="106">
        <v>7</v>
      </c>
      <c r="L74" s="106">
        <v>27</v>
      </c>
      <c r="M74" s="14">
        <v>40665</v>
      </c>
    </row>
    <row r="75" spans="1:13" ht="13.2" x14ac:dyDescent="0.2">
      <c r="A75" s="13" t="s">
        <v>94</v>
      </c>
      <c r="B75" s="53">
        <v>1</v>
      </c>
      <c r="C75" s="106">
        <v>682</v>
      </c>
      <c r="D75" s="158">
        <f>SUM(E75:L75)</f>
        <v>3670</v>
      </c>
      <c r="E75" s="106">
        <v>122</v>
      </c>
      <c r="F75" s="106">
        <v>0</v>
      </c>
      <c r="G75" s="106">
        <v>3457</v>
      </c>
      <c r="H75" s="106">
        <v>80</v>
      </c>
      <c r="I75" s="106">
        <v>11</v>
      </c>
      <c r="J75" s="106">
        <v>0</v>
      </c>
      <c r="K75" s="106">
        <v>0</v>
      </c>
      <c r="L75" s="106">
        <v>0</v>
      </c>
      <c r="M75" s="14">
        <v>15300</v>
      </c>
    </row>
    <row r="76" spans="1:13" ht="13.2" x14ac:dyDescent="0.2">
      <c r="A76" s="13" t="s">
        <v>95</v>
      </c>
      <c r="B76" s="53">
        <v>5</v>
      </c>
      <c r="C76" s="106">
        <v>1736</v>
      </c>
      <c r="D76" s="158">
        <f t="shared" ref="D76:D84" si="16">SUM(E76:L76)</f>
        <v>3925</v>
      </c>
      <c r="E76" s="106">
        <v>207</v>
      </c>
      <c r="F76" s="106">
        <v>0</v>
      </c>
      <c r="G76" s="106">
        <v>3315</v>
      </c>
      <c r="H76" s="106">
        <v>224</v>
      </c>
      <c r="I76" s="106">
        <v>179</v>
      </c>
      <c r="J76" s="106">
        <v>0</v>
      </c>
      <c r="K76" s="106">
        <v>0</v>
      </c>
      <c r="L76" s="106">
        <v>0</v>
      </c>
      <c r="M76" s="14">
        <v>21072</v>
      </c>
    </row>
    <row r="77" spans="1:13" ht="13.2" x14ac:dyDescent="0.2">
      <c r="A77" s="13" t="s">
        <v>96</v>
      </c>
      <c r="B77" s="53">
        <v>0</v>
      </c>
      <c r="C77" s="106">
        <v>292</v>
      </c>
      <c r="D77" s="158">
        <f t="shared" si="16"/>
        <v>457</v>
      </c>
      <c r="E77" s="106">
        <v>24</v>
      </c>
      <c r="F77" s="106">
        <v>0</v>
      </c>
      <c r="G77" s="106">
        <v>376</v>
      </c>
      <c r="H77" s="106">
        <v>43</v>
      </c>
      <c r="I77" s="106">
        <v>14</v>
      </c>
      <c r="J77" s="106">
        <v>0</v>
      </c>
      <c r="K77" s="106">
        <v>0</v>
      </c>
      <c r="L77" s="106">
        <v>0</v>
      </c>
      <c r="M77" s="14">
        <v>1573</v>
      </c>
    </row>
    <row r="78" spans="1:13" ht="13.2" x14ac:dyDescent="0.2">
      <c r="A78" s="13" t="s">
        <v>97</v>
      </c>
      <c r="B78" s="53">
        <v>3</v>
      </c>
      <c r="C78" s="106">
        <v>166</v>
      </c>
      <c r="D78" s="158">
        <f t="shared" si="16"/>
        <v>557</v>
      </c>
      <c r="E78" s="106">
        <v>84</v>
      </c>
      <c r="F78" s="106">
        <v>0</v>
      </c>
      <c r="G78" s="106">
        <v>339</v>
      </c>
      <c r="H78" s="106">
        <v>46</v>
      </c>
      <c r="I78" s="106">
        <v>75</v>
      </c>
      <c r="J78" s="106">
        <v>0</v>
      </c>
      <c r="K78" s="106">
        <v>0</v>
      </c>
      <c r="L78" s="106">
        <v>13</v>
      </c>
      <c r="M78" s="14">
        <v>1764</v>
      </c>
    </row>
    <row r="79" spans="1:13" ht="13.2" x14ac:dyDescent="0.2">
      <c r="A79" s="13" t="s">
        <v>98</v>
      </c>
      <c r="B79" s="53">
        <v>2</v>
      </c>
      <c r="C79" s="106">
        <v>316</v>
      </c>
      <c r="D79" s="158">
        <f t="shared" si="16"/>
        <v>794</v>
      </c>
      <c r="E79" s="106">
        <v>48</v>
      </c>
      <c r="F79" s="106">
        <v>0</v>
      </c>
      <c r="G79" s="106">
        <v>677</v>
      </c>
      <c r="H79" s="106">
        <v>56</v>
      </c>
      <c r="I79" s="106">
        <v>13</v>
      </c>
      <c r="J79" s="106">
        <v>0</v>
      </c>
      <c r="K79" s="106">
        <v>0</v>
      </c>
      <c r="L79" s="106">
        <v>0</v>
      </c>
      <c r="M79" s="14">
        <v>3724</v>
      </c>
    </row>
    <row r="80" spans="1:13" ht="13.2" x14ac:dyDescent="0.2">
      <c r="A80" s="13" t="s">
        <v>99</v>
      </c>
      <c r="B80" s="53">
        <v>3</v>
      </c>
      <c r="C80" s="106">
        <v>288</v>
      </c>
      <c r="D80" s="158">
        <f t="shared" si="16"/>
        <v>707</v>
      </c>
      <c r="E80" s="106">
        <v>108</v>
      </c>
      <c r="F80" s="106" t="s">
        <v>291</v>
      </c>
      <c r="G80" s="106">
        <v>376</v>
      </c>
      <c r="H80" s="106">
        <v>156</v>
      </c>
      <c r="I80" s="106">
        <v>65</v>
      </c>
      <c r="J80" s="106" t="s">
        <v>291</v>
      </c>
      <c r="K80" s="106" t="s">
        <v>291</v>
      </c>
      <c r="L80" s="106">
        <v>2</v>
      </c>
      <c r="M80" s="14">
        <v>4368</v>
      </c>
    </row>
    <row r="81" spans="1:13" ht="13.2" x14ac:dyDescent="0.2">
      <c r="A81" s="13" t="s">
        <v>100</v>
      </c>
      <c r="B81" s="53">
        <v>0</v>
      </c>
      <c r="C81" s="106">
        <v>103</v>
      </c>
      <c r="D81" s="158">
        <f t="shared" si="16"/>
        <v>391</v>
      </c>
      <c r="E81" s="106">
        <v>96</v>
      </c>
      <c r="F81" s="106">
        <v>0</v>
      </c>
      <c r="G81" s="106">
        <v>168</v>
      </c>
      <c r="H81" s="106">
        <v>84</v>
      </c>
      <c r="I81" s="106">
        <v>31</v>
      </c>
      <c r="J81" s="106">
        <v>0</v>
      </c>
      <c r="K81" s="106">
        <v>0</v>
      </c>
      <c r="L81" s="106">
        <v>12</v>
      </c>
      <c r="M81" s="14">
        <v>5719</v>
      </c>
    </row>
    <row r="82" spans="1:13" ht="13.2" x14ac:dyDescent="0.2">
      <c r="A82" s="13" t="s">
        <v>101</v>
      </c>
      <c r="B82" s="53">
        <v>1</v>
      </c>
      <c r="C82" s="106">
        <v>6</v>
      </c>
      <c r="D82" s="158">
        <f t="shared" si="16"/>
        <v>317</v>
      </c>
      <c r="E82" s="106">
        <v>74</v>
      </c>
      <c r="F82" s="106">
        <v>0</v>
      </c>
      <c r="G82" s="106">
        <v>192</v>
      </c>
      <c r="H82" s="106">
        <v>16</v>
      </c>
      <c r="I82" s="106">
        <v>9</v>
      </c>
      <c r="J82" s="106">
        <v>0</v>
      </c>
      <c r="K82" s="106">
        <v>0</v>
      </c>
      <c r="L82" s="106">
        <v>26</v>
      </c>
      <c r="M82" s="14">
        <v>572</v>
      </c>
    </row>
    <row r="83" spans="1:13" ht="13.2" x14ac:dyDescent="0.2">
      <c r="A83" s="13" t="s">
        <v>102</v>
      </c>
      <c r="B83" s="53">
        <v>0</v>
      </c>
      <c r="C83" s="106">
        <v>1504</v>
      </c>
      <c r="D83" s="158">
        <f t="shared" si="16"/>
        <v>5945</v>
      </c>
      <c r="E83" s="106">
        <v>116</v>
      </c>
      <c r="F83" s="106">
        <v>0</v>
      </c>
      <c r="G83" s="106">
        <v>5640</v>
      </c>
      <c r="H83" s="106">
        <v>160</v>
      </c>
      <c r="I83" s="106">
        <v>22</v>
      </c>
      <c r="J83" s="106">
        <v>0</v>
      </c>
      <c r="K83" s="106">
        <v>0</v>
      </c>
      <c r="L83" s="106">
        <v>7</v>
      </c>
      <c r="M83" s="14">
        <v>25043</v>
      </c>
    </row>
    <row r="84" spans="1:13" ht="13.2" x14ac:dyDescent="0.2">
      <c r="A84" s="86" t="s">
        <v>103</v>
      </c>
      <c r="B84" s="88">
        <v>0</v>
      </c>
      <c r="C84" s="91">
        <v>0</v>
      </c>
      <c r="D84" s="163">
        <f t="shared" si="16"/>
        <v>501</v>
      </c>
      <c r="E84" s="89">
        <v>12</v>
      </c>
      <c r="F84" s="89">
        <v>0</v>
      </c>
      <c r="G84" s="89">
        <v>467</v>
      </c>
      <c r="H84" s="89">
        <v>10</v>
      </c>
      <c r="I84" s="89">
        <v>12</v>
      </c>
      <c r="J84" s="89">
        <v>0</v>
      </c>
      <c r="K84" s="89">
        <v>0</v>
      </c>
      <c r="L84" s="89">
        <v>0</v>
      </c>
      <c r="M84" s="90">
        <v>91</v>
      </c>
    </row>
    <row r="85" spans="1:13" s="57" customFormat="1" ht="13.2" x14ac:dyDescent="0.2">
      <c r="A85" s="15" t="s">
        <v>104</v>
      </c>
      <c r="B85" s="168">
        <f>SUM(B86:B91)</f>
        <v>8</v>
      </c>
      <c r="C85" s="169">
        <f>SUM(C86:C91)</f>
        <v>231</v>
      </c>
      <c r="D85" s="164">
        <f t="shared" ref="D85:D95" si="17">SUM(E85:L85)</f>
        <v>1970</v>
      </c>
      <c r="E85" s="164">
        <f>SUM(E86:E91)</f>
        <v>381</v>
      </c>
      <c r="F85" s="164">
        <f t="shared" ref="F85:M85" si="18">SUM(F86:F91)</f>
        <v>0</v>
      </c>
      <c r="G85" s="164">
        <f t="shared" si="18"/>
        <v>785</v>
      </c>
      <c r="H85" s="164">
        <f t="shared" si="18"/>
        <v>558</v>
      </c>
      <c r="I85" s="164">
        <f t="shared" si="18"/>
        <v>196</v>
      </c>
      <c r="J85" s="164">
        <f t="shared" si="18"/>
        <v>0</v>
      </c>
      <c r="K85" s="164">
        <f t="shared" si="18"/>
        <v>0</v>
      </c>
      <c r="L85" s="164">
        <f t="shared" si="18"/>
        <v>50</v>
      </c>
      <c r="M85" s="170">
        <f t="shared" si="18"/>
        <v>10608</v>
      </c>
    </row>
    <row r="86" spans="1:13" ht="13.2" x14ac:dyDescent="0.2">
      <c r="A86" s="13" t="s">
        <v>105</v>
      </c>
      <c r="B86" s="53">
        <v>3</v>
      </c>
      <c r="C86" s="106">
        <v>5</v>
      </c>
      <c r="D86" s="158">
        <f t="shared" si="17"/>
        <v>373</v>
      </c>
      <c r="E86" s="106">
        <v>36</v>
      </c>
      <c r="F86" s="106">
        <v>0</v>
      </c>
      <c r="G86" s="106">
        <v>80</v>
      </c>
      <c r="H86" s="106">
        <v>159</v>
      </c>
      <c r="I86" s="106">
        <v>72</v>
      </c>
      <c r="J86" s="106">
        <v>0</v>
      </c>
      <c r="K86" s="106">
        <v>0</v>
      </c>
      <c r="L86" s="106">
        <v>26</v>
      </c>
      <c r="M86" s="14">
        <v>2034</v>
      </c>
    </row>
    <row r="87" spans="1:13" ht="13.2" x14ac:dyDescent="0.2">
      <c r="A87" s="13" t="s">
        <v>106</v>
      </c>
      <c r="B87" s="53">
        <v>1</v>
      </c>
      <c r="C87" s="106">
        <v>1</v>
      </c>
      <c r="D87" s="158">
        <f t="shared" si="17"/>
        <v>100</v>
      </c>
      <c r="E87" s="106">
        <v>12</v>
      </c>
      <c r="F87" s="106">
        <v>0</v>
      </c>
      <c r="G87" s="106">
        <v>1</v>
      </c>
      <c r="H87" s="106">
        <v>49</v>
      </c>
      <c r="I87" s="106">
        <v>38</v>
      </c>
      <c r="J87" s="106">
        <v>0</v>
      </c>
      <c r="K87" s="106">
        <v>0</v>
      </c>
      <c r="L87" s="106">
        <v>0</v>
      </c>
      <c r="M87" s="14">
        <v>73</v>
      </c>
    </row>
    <row r="88" spans="1:13" ht="13.2" x14ac:dyDescent="0.2">
      <c r="A88" s="13" t="s">
        <v>107</v>
      </c>
      <c r="B88" s="53">
        <v>1</v>
      </c>
      <c r="C88" s="106">
        <v>38</v>
      </c>
      <c r="D88" s="158">
        <f t="shared" si="17"/>
        <v>348</v>
      </c>
      <c r="E88" s="106">
        <v>89</v>
      </c>
      <c r="F88" s="106">
        <v>0</v>
      </c>
      <c r="G88" s="106">
        <v>103</v>
      </c>
      <c r="H88" s="106">
        <v>115</v>
      </c>
      <c r="I88" s="106">
        <v>17</v>
      </c>
      <c r="J88" s="106">
        <v>0</v>
      </c>
      <c r="K88" s="106">
        <v>0</v>
      </c>
      <c r="L88" s="106">
        <v>24</v>
      </c>
      <c r="M88" s="14">
        <v>1645</v>
      </c>
    </row>
    <row r="89" spans="1:13" ht="13.2" x14ac:dyDescent="0.2">
      <c r="A89" s="13" t="s">
        <v>108</v>
      </c>
      <c r="B89" s="53">
        <v>1</v>
      </c>
      <c r="C89" s="106">
        <v>163</v>
      </c>
      <c r="D89" s="158">
        <f t="shared" si="17"/>
        <v>367</v>
      </c>
      <c r="E89" s="106">
        <v>24</v>
      </c>
      <c r="F89" s="106">
        <v>0</v>
      </c>
      <c r="G89" s="106">
        <v>262</v>
      </c>
      <c r="H89" s="106">
        <v>60</v>
      </c>
      <c r="I89" s="106">
        <v>21</v>
      </c>
      <c r="J89" s="106">
        <v>0</v>
      </c>
      <c r="K89" s="106">
        <v>0</v>
      </c>
      <c r="L89" s="106">
        <v>0</v>
      </c>
      <c r="M89" s="14">
        <v>907</v>
      </c>
    </row>
    <row r="90" spans="1:13" ht="13.2" x14ac:dyDescent="0.2">
      <c r="A90" s="13" t="s">
        <v>109</v>
      </c>
      <c r="B90" s="53">
        <v>1</v>
      </c>
      <c r="C90" s="106">
        <v>23</v>
      </c>
      <c r="D90" s="158">
        <f t="shared" si="17"/>
        <v>550</v>
      </c>
      <c r="E90" s="106">
        <v>96</v>
      </c>
      <c r="F90" s="106">
        <v>0</v>
      </c>
      <c r="G90" s="106">
        <v>337</v>
      </c>
      <c r="H90" s="106">
        <v>79</v>
      </c>
      <c r="I90" s="106">
        <v>38</v>
      </c>
      <c r="J90" s="106">
        <v>0</v>
      </c>
      <c r="K90" s="106">
        <v>0</v>
      </c>
      <c r="L90" s="106">
        <v>0</v>
      </c>
      <c r="M90" s="14">
        <v>4255</v>
      </c>
    </row>
    <row r="91" spans="1:13" ht="13.2" x14ac:dyDescent="0.2">
      <c r="A91" s="86" t="s">
        <v>110</v>
      </c>
      <c r="B91" s="88">
        <v>1</v>
      </c>
      <c r="C91" s="89">
        <v>1</v>
      </c>
      <c r="D91" s="158">
        <f t="shared" si="17"/>
        <v>232</v>
      </c>
      <c r="E91" s="89">
        <v>124</v>
      </c>
      <c r="F91" s="89">
        <v>0</v>
      </c>
      <c r="G91" s="89">
        <v>2</v>
      </c>
      <c r="H91" s="89">
        <v>96</v>
      </c>
      <c r="I91" s="89">
        <v>10</v>
      </c>
      <c r="J91" s="89">
        <v>0</v>
      </c>
      <c r="K91" s="89">
        <v>0</v>
      </c>
      <c r="L91" s="89">
        <v>0</v>
      </c>
      <c r="M91" s="90">
        <v>1694</v>
      </c>
    </row>
    <row r="92" spans="1:13" s="57" customFormat="1" ht="13.2" x14ac:dyDescent="0.2">
      <c r="A92" s="15" t="s">
        <v>111</v>
      </c>
      <c r="B92" s="159">
        <f>SUM(B93:B98)</f>
        <v>6</v>
      </c>
      <c r="C92" s="162">
        <f>SUM(C93:C98)</f>
        <v>1363</v>
      </c>
      <c r="D92" s="160">
        <f t="shared" si="17"/>
        <v>3930</v>
      </c>
      <c r="E92" s="160">
        <f>SUM(E93:E98)</f>
        <v>382</v>
      </c>
      <c r="F92" s="160">
        <f t="shared" ref="F92:M92" si="19">SUM(F93:F98)</f>
        <v>0</v>
      </c>
      <c r="G92" s="160">
        <f t="shared" si="19"/>
        <v>2815</v>
      </c>
      <c r="H92" s="160">
        <f t="shared" si="19"/>
        <v>464</v>
      </c>
      <c r="I92" s="160">
        <f t="shared" si="19"/>
        <v>269</v>
      </c>
      <c r="J92" s="160">
        <f t="shared" si="19"/>
        <v>0</v>
      </c>
      <c r="K92" s="160">
        <f t="shared" si="19"/>
        <v>0</v>
      </c>
      <c r="L92" s="160">
        <f t="shared" si="19"/>
        <v>0</v>
      </c>
      <c r="M92" s="161">
        <f t="shared" si="19"/>
        <v>16971</v>
      </c>
    </row>
    <row r="93" spans="1:13" ht="13.2" x14ac:dyDescent="0.2">
      <c r="A93" s="13" t="s">
        <v>112</v>
      </c>
      <c r="B93" s="53">
        <v>1</v>
      </c>
      <c r="C93" s="106">
        <v>609</v>
      </c>
      <c r="D93" s="158">
        <f t="shared" si="17"/>
        <v>1627</v>
      </c>
      <c r="E93" s="106">
        <v>145</v>
      </c>
      <c r="F93" s="106">
        <v>0</v>
      </c>
      <c r="G93" s="106">
        <v>1328</v>
      </c>
      <c r="H93" s="106">
        <v>96</v>
      </c>
      <c r="I93" s="106">
        <v>58</v>
      </c>
      <c r="J93" s="106">
        <v>0</v>
      </c>
      <c r="K93" s="106">
        <v>0</v>
      </c>
      <c r="L93" s="106">
        <v>0</v>
      </c>
      <c r="M93" s="14">
        <v>6622</v>
      </c>
    </row>
    <row r="94" spans="1:13" ht="13.2" x14ac:dyDescent="0.2">
      <c r="A94" s="13" t="s">
        <v>113</v>
      </c>
      <c r="B94" s="53">
        <v>1</v>
      </c>
      <c r="C94" s="106">
        <v>126</v>
      </c>
      <c r="D94" s="158">
        <f t="shared" si="17"/>
        <v>199</v>
      </c>
      <c r="E94" s="106">
        <v>35</v>
      </c>
      <c r="F94" s="106">
        <v>0</v>
      </c>
      <c r="G94" s="106">
        <v>140</v>
      </c>
      <c r="H94" s="106">
        <v>19</v>
      </c>
      <c r="I94" s="106">
        <v>5</v>
      </c>
      <c r="J94" s="106">
        <v>0</v>
      </c>
      <c r="K94" s="106">
        <v>0</v>
      </c>
      <c r="L94" s="106">
        <v>0</v>
      </c>
      <c r="M94" s="14">
        <v>490</v>
      </c>
    </row>
    <row r="95" spans="1:13" ht="13.2" x14ac:dyDescent="0.2">
      <c r="A95" s="13" t="s">
        <v>114</v>
      </c>
      <c r="B95" s="53">
        <v>1</v>
      </c>
      <c r="C95" s="106">
        <v>99</v>
      </c>
      <c r="D95" s="158">
        <f t="shared" si="17"/>
        <v>411</v>
      </c>
      <c r="E95" s="106">
        <v>46</v>
      </c>
      <c r="F95" s="106">
        <v>0</v>
      </c>
      <c r="G95" s="106">
        <v>314</v>
      </c>
      <c r="H95" s="106">
        <v>45</v>
      </c>
      <c r="I95" s="106">
        <v>6</v>
      </c>
      <c r="J95" s="106">
        <v>0</v>
      </c>
      <c r="K95" s="106">
        <v>0</v>
      </c>
      <c r="L95" s="106">
        <v>0</v>
      </c>
      <c r="M95" s="14">
        <v>1574</v>
      </c>
    </row>
    <row r="96" spans="1:13" ht="13.2" x14ac:dyDescent="0.2">
      <c r="A96" s="13" t="s">
        <v>115</v>
      </c>
      <c r="B96" s="53">
        <v>1</v>
      </c>
      <c r="C96" s="106">
        <v>144</v>
      </c>
      <c r="D96" s="158">
        <f>SUM(E96:L96)</f>
        <v>595</v>
      </c>
      <c r="E96" s="106">
        <v>61</v>
      </c>
      <c r="F96" s="106">
        <v>0</v>
      </c>
      <c r="G96" s="106">
        <v>278</v>
      </c>
      <c r="H96" s="106">
        <v>138</v>
      </c>
      <c r="I96" s="106">
        <v>118</v>
      </c>
      <c r="J96" s="106" t="s">
        <v>291</v>
      </c>
      <c r="K96" s="106" t="s">
        <v>291</v>
      </c>
      <c r="L96" s="106" t="s">
        <v>291</v>
      </c>
      <c r="M96" s="14">
        <v>3830</v>
      </c>
    </row>
    <row r="97" spans="1:13" ht="13.2" x14ac:dyDescent="0.2">
      <c r="A97" s="13" t="s">
        <v>116</v>
      </c>
      <c r="B97" s="53">
        <v>1</v>
      </c>
      <c r="C97" s="106">
        <v>112</v>
      </c>
      <c r="D97" s="158">
        <f t="shared" ref="D97:D98" si="20">SUM(E97:L97)</f>
        <v>270</v>
      </c>
      <c r="E97" s="106">
        <v>36</v>
      </c>
      <c r="F97" s="106">
        <v>0</v>
      </c>
      <c r="G97" s="106">
        <v>96</v>
      </c>
      <c r="H97" s="106">
        <v>71</v>
      </c>
      <c r="I97" s="106">
        <v>67</v>
      </c>
      <c r="J97" s="106">
        <v>0</v>
      </c>
      <c r="K97" s="106">
        <v>0</v>
      </c>
      <c r="L97" s="106">
        <v>0</v>
      </c>
      <c r="M97" s="14">
        <v>1032</v>
      </c>
    </row>
    <row r="98" spans="1:13" ht="13.2" x14ac:dyDescent="0.2">
      <c r="A98" s="86" t="s">
        <v>117</v>
      </c>
      <c r="B98" s="88">
        <v>1</v>
      </c>
      <c r="C98" s="89">
        <v>273</v>
      </c>
      <c r="D98" s="158">
        <f t="shared" si="20"/>
        <v>828</v>
      </c>
      <c r="E98" s="89">
        <v>59</v>
      </c>
      <c r="F98" s="89">
        <v>0</v>
      </c>
      <c r="G98" s="89">
        <v>659</v>
      </c>
      <c r="H98" s="89">
        <v>95</v>
      </c>
      <c r="I98" s="89">
        <v>15</v>
      </c>
      <c r="J98" s="89">
        <v>0</v>
      </c>
      <c r="K98" s="89">
        <v>0</v>
      </c>
      <c r="L98" s="89">
        <v>0</v>
      </c>
      <c r="M98" s="90">
        <v>3423</v>
      </c>
    </row>
    <row r="99" spans="1:13" s="57" customFormat="1" ht="13.2" x14ac:dyDescent="0.2">
      <c r="A99" s="15" t="s">
        <v>118</v>
      </c>
      <c r="B99" s="159">
        <f>SUM(B100:B105)</f>
        <v>2</v>
      </c>
      <c r="C99" s="162">
        <f>SUM(C100:C105)</f>
        <v>1370</v>
      </c>
      <c r="D99" s="160">
        <f>SUM(E99:L99)</f>
        <v>6112</v>
      </c>
      <c r="E99" s="160">
        <f>SUM(E100:E105)</f>
        <v>348</v>
      </c>
      <c r="F99" s="160">
        <f t="shared" ref="F99:K99" si="21">SUM(F100:F105)</f>
        <v>0</v>
      </c>
      <c r="G99" s="160">
        <f t="shared" si="21"/>
        <v>5352</v>
      </c>
      <c r="H99" s="160">
        <f t="shared" si="21"/>
        <v>286</v>
      </c>
      <c r="I99" s="160">
        <f t="shared" si="21"/>
        <v>113</v>
      </c>
      <c r="J99" s="160">
        <f t="shared" si="21"/>
        <v>0</v>
      </c>
      <c r="K99" s="160">
        <f t="shared" si="21"/>
        <v>0</v>
      </c>
      <c r="L99" s="160">
        <f>SUM(L100:L105)</f>
        <v>13</v>
      </c>
      <c r="M99" s="161">
        <f>SUM(M100:M105)</f>
        <v>15211</v>
      </c>
    </row>
    <row r="100" spans="1:13" ht="13.2" x14ac:dyDescent="0.2">
      <c r="A100" s="13" t="s">
        <v>119</v>
      </c>
      <c r="B100" s="53">
        <v>0</v>
      </c>
      <c r="C100" s="106">
        <v>446</v>
      </c>
      <c r="D100" s="158">
        <f t="shared" ref="D100:D107" si="22">SUM(E100:L100)</f>
        <v>3603</v>
      </c>
      <c r="E100" s="106">
        <v>193</v>
      </c>
      <c r="F100" s="106">
        <v>0</v>
      </c>
      <c r="G100" s="106">
        <v>3237</v>
      </c>
      <c r="H100" s="106">
        <v>105</v>
      </c>
      <c r="I100" s="106">
        <v>56</v>
      </c>
      <c r="J100" s="106">
        <v>0</v>
      </c>
      <c r="K100" s="106">
        <v>0</v>
      </c>
      <c r="L100" s="106">
        <v>12</v>
      </c>
      <c r="M100" s="14">
        <v>6860</v>
      </c>
    </row>
    <row r="101" spans="1:13" ht="13.2" x14ac:dyDescent="0.2">
      <c r="A101" s="13" t="s">
        <v>120</v>
      </c>
      <c r="B101" s="53">
        <v>0</v>
      </c>
      <c r="C101" s="106">
        <v>12</v>
      </c>
      <c r="D101" s="158">
        <f t="shared" si="22"/>
        <v>480</v>
      </c>
      <c r="E101" s="106">
        <v>12</v>
      </c>
      <c r="F101" s="106">
        <v>0</v>
      </c>
      <c r="G101" s="106">
        <v>355</v>
      </c>
      <c r="H101" s="106">
        <v>86</v>
      </c>
      <c r="I101" s="106">
        <v>27</v>
      </c>
      <c r="J101" s="106">
        <v>0</v>
      </c>
      <c r="K101" s="106">
        <v>0</v>
      </c>
      <c r="L101" s="106">
        <v>0</v>
      </c>
      <c r="M101" s="14">
        <v>1070</v>
      </c>
    </row>
    <row r="102" spans="1:13" ht="13.2" x14ac:dyDescent="0.2">
      <c r="A102" s="13" t="s">
        <v>121</v>
      </c>
      <c r="B102" s="53">
        <v>1</v>
      </c>
      <c r="C102" s="106">
        <v>0</v>
      </c>
      <c r="D102" s="158">
        <f t="shared" si="22"/>
        <v>71</v>
      </c>
      <c r="E102" s="106">
        <v>59</v>
      </c>
      <c r="F102" s="106">
        <v>0</v>
      </c>
      <c r="G102" s="106">
        <v>1</v>
      </c>
      <c r="H102" s="106">
        <v>10</v>
      </c>
      <c r="I102" s="106">
        <v>1</v>
      </c>
      <c r="J102" s="106">
        <v>0</v>
      </c>
      <c r="K102" s="106">
        <v>0</v>
      </c>
      <c r="L102" s="106">
        <v>0</v>
      </c>
      <c r="M102" s="14">
        <v>351</v>
      </c>
    </row>
    <row r="103" spans="1:13" ht="13.2" x14ac:dyDescent="0.2">
      <c r="A103" s="13" t="s">
        <v>281</v>
      </c>
      <c r="B103" s="53">
        <v>0</v>
      </c>
      <c r="C103" s="106">
        <v>531</v>
      </c>
      <c r="D103" s="158">
        <f>SUM(E103:L103)</f>
        <v>927</v>
      </c>
      <c r="E103" s="106">
        <v>36</v>
      </c>
      <c r="F103" s="106">
        <v>0</v>
      </c>
      <c r="G103" s="106">
        <v>829</v>
      </c>
      <c r="H103" s="106">
        <v>53</v>
      </c>
      <c r="I103" s="106">
        <v>8</v>
      </c>
      <c r="J103" s="106">
        <v>0</v>
      </c>
      <c r="K103" s="106">
        <v>0</v>
      </c>
      <c r="L103" s="106">
        <v>1</v>
      </c>
      <c r="M103" s="14">
        <v>3736</v>
      </c>
    </row>
    <row r="104" spans="1:13" ht="13.2" x14ac:dyDescent="0.2">
      <c r="A104" s="13" t="s">
        <v>122</v>
      </c>
      <c r="B104" s="53">
        <v>1</v>
      </c>
      <c r="C104" s="106">
        <v>270</v>
      </c>
      <c r="D104" s="158">
        <f>SUM(E104:L104)</f>
        <v>295</v>
      </c>
      <c r="E104" s="106">
        <v>24</v>
      </c>
      <c r="F104" s="106">
        <v>0</v>
      </c>
      <c r="G104" s="106">
        <v>240</v>
      </c>
      <c r="H104" s="106">
        <v>20</v>
      </c>
      <c r="I104" s="106">
        <v>11</v>
      </c>
      <c r="J104" s="106">
        <v>0</v>
      </c>
      <c r="K104" s="106">
        <v>0</v>
      </c>
      <c r="L104" s="106">
        <v>0</v>
      </c>
      <c r="M104" s="14">
        <v>2267</v>
      </c>
    </row>
    <row r="105" spans="1:13" ht="13.2" x14ac:dyDescent="0.2">
      <c r="A105" s="86" t="s">
        <v>123</v>
      </c>
      <c r="B105" s="88">
        <v>0</v>
      </c>
      <c r="C105" s="89">
        <v>111</v>
      </c>
      <c r="D105" s="163">
        <f t="shared" si="22"/>
        <v>736</v>
      </c>
      <c r="E105" s="89">
        <v>24</v>
      </c>
      <c r="F105" s="89">
        <v>0</v>
      </c>
      <c r="G105" s="89">
        <v>690</v>
      </c>
      <c r="H105" s="89">
        <v>12</v>
      </c>
      <c r="I105" s="89">
        <v>10</v>
      </c>
      <c r="J105" s="89">
        <v>0</v>
      </c>
      <c r="K105" s="89">
        <v>0</v>
      </c>
      <c r="L105" s="89">
        <v>0</v>
      </c>
      <c r="M105" s="90">
        <v>927</v>
      </c>
    </row>
    <row r="106" spans="1:13" s="57" customFormat="1" ht="13.2" x14ac:dyDescent="0.2">
      <c r="A106" s="15" t="s">
        <v>124</v>
      </c>
      <c r="B106" s="159">
        <f>SUM(B107:B108)</f>
        <v>14</v>
      </c>
      <c r="C106" s="162">
        <f>SUM(C107:C108)</f>
        <v>727</v>
      </c>
      <c r="D106" s="160">
        <f>SUM(E106:L106)</f>
        <v>3513</v>
      </c>
      <c r="E106" s="160">
        <f>SUM(E107:E108)</f>
        <v>215</v>
      </c>
      <c r="F106" s="160">
        <f t="shared" ref="F106:M106" si="23">SUM(F107:F108)</f>
        <v>0</v>
      </c>
      <c r="G106" s="160">
        <f t="shared" si="23"/>
        <v>2978</v>
      </c>
      <c r="H106" s="160">
        <f t="shared" si="23"/>
        <v>182</v>
      </c>
      <c r="I106" s="160">
        <f t="shared" si="23"/>
        <v>90</v>
      </c>
      <c r="J106" s="160">
        <f t="shared" si="23"/>
        <v>0</v>
      </c>
      <c r="K106" s="160">
        <f t="shared" si="23"/>
        <v>0</v>
      </c>
      <c r="L106" s="160">
        <f t="shared" si="23"/>
        <v>48</v>
      </c>
      <c r="M106" s="161">
        <f t="shared" si="23"/>
        <v>13482</v>
      </c>
    </row>
    <row r="107" spans="1:13" ht="13.2" x14ac:dyDescent="0.2">
      <c r="A107" s="13" t="s">
        <v>125</v>
      </c>
      <c r="B107" s="53">
        <v>6</v>
      </c>
      <c r="C107" s="106">
        <v>317</v>
      </c>
      <c r="D107" s="158">
        <f t="shared" si="22"/>
        <v>2412</v>
      </c>
      <c r="E107" s="106">
        <v>120</v>
      </c>
      <c r="F107" s="92">
        <v>0</v>
      </c>
      <c r="G107" s="106">
        <v>2189</v>
      </c>
      <c r="H107" s="106">
        <v>58</v>
      </c>
      <c r="I107" s="106">
        <v>33</v>
      </c>
      <c r="J107" s="92">
        <v>0</v>
      </c>
      <c r="K107" s="92">
        <v>0</v>
      </c>
      <c r="L107" s="106">
        <v>12</v>
      </c>
      <c r="M107" s="14">
        <v>9077</v>
      </c>
    </row>
    <row r="108" spans="1:13" ht="13.8" thickBot="1" x14ac:dyDescent="0.25">
      <c r="A108" s="22" t="s">
        <v>126</v>
      </c>
      <c r="B108" s="26">
        <v>8</v>
      </c>
      <c r="C108" s="23">
        <v>410</v>
      </c>
      <c r="D108" s="165">
        <f>SUM(E108:L108)</f>
        <v>1101</v>
      </c>
      <c r="E108" s="23">
        <v>95</v>
      </c>
      <c r="F108" s="23">
        <v>0</v>
      </c>
      <c r="G108" s="23">
        <v>789</v>
      </c>
      <c r="H108" s="23">
        <v>124</v>
      </c>
      <c r="I108" s="23">
        <v>57</v>
      </c>
      <c r="J108" s="23">
        <v>0</v>
      </c>
      <c r="K108" s="23">
        <v>0</v>
      </c>
      <c r="L108" s="23">
        <v>36</v>
      </c>
      <c r="M108" s="24">
        <v>4405</v>
      </c>
    </row>
  </sheetData>
  <mergeCells count="5">
    <mergeCell ref="A2:A3"/>
    <mergeCell ref="M2:M3"/>
    <mergeCell ref="B2:B3"/>
    <mergeCell ref="C2:C3"/>
    <mergeCell ref="D2:L2"/>
  </mergeCells>
  <phoneticPr fontId="2"/>
  <printOptions horizontalCentered="1"/>
  <pageMargins left="0.55118110236220474" right="0.23622047244094491" top="0.59055118110236227" bottom="0.59055118110236227" header="0.31496062992125984" footer="0.43307086614173229"/>
  <pageSetup paperSize="9" scale="91" orientation="portrait" r:id="rId1"/>
  <headerFooter alignWithMargins="0"/>
  <rowBreaks count="1" manualBreakCount="1">
    <brk id="5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view="pageBreakPreview" zoomScaleNormal="85" zoomScaleSheetLayoutView="100" workbookViewId="0">
      <pane xSplit="2" ySplit="4" topLeftCell="C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21" customHeight="1" x14ac:dyDescent="0.2"/>
  <cols>
    <col min="1" max="1" width="14.44140625" style="9" customWidth="1"/>
    <col min="2" max="2" width="8.77734375" style="9" customWidth="1"/>
    <col min="3" max="10" width="8.109375" style="9" customWidth="1"/>
    <col min="11" max="16384" width="9" style="9"/>
  </cols>
  <sheetData>
    <row r="1" spans="1:10" ht="21" customHeight="1" thickBot="1" x14ac:dyDescent="0.25">
      <c r="A1" s="8" t="s">
        <v>127</v>
      </c>
      <c r="J1" s="10" t="s">
        <v>246</v>
      </c>
    </row>
    <row r="2" spans="1:10" ht="27.75" customHeight="1" x14ac:dyDescent="0.2">
      <c r="A2" s="243" t="s">
        <v>128</v>
      </c>
      <c r="B2" s="255" t="s">
        <v>31</v>
      </c>
      <c r="C2" s="252" t="s">
        <v>129</v>
      </c>
      <c r="D2" s="252"/>
      <c r="E2" s="252"/>
      <c r="F2" s="252"/>
      <c r="G2" s="252"/>
      <c r="H2" s="252"/>
      <c r="I2" s="252"/>
      <c r="J2" s="254"/>
    </row>
    <row r="3" spans="1:10" ht="59.25" customHeight="1" thickBot="1" x14ac:dyDescent="0.25">
      <c r="A3" s="244"/>
      <c r="B3" s="256"/>
      <c r="C3" s="27" t="s">
        <v>130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131</v>
      </c>
    </row>
    <row r="4" spans="1:10" ht="19.5" customHeight="1" thickBot="1" x14ac:dyDescent="0.25">
      <c r="A4" s="12" t="s">
        <v>31</v>
      </c>
      <c r="B4" s="171">
        <f>B5+B15+B26+B37+B42+B55+B72+B85+B92+B99+B106</f>
        <v>629227</v>
      </c>
      <c r="C4" s="153">
        <f>C5+C15+C26+C37+C42+C55+C72+C85+C92+C99+C106</f>
        <v>45872</v>
      </c>
      <c r="D4" s="172">
        <f t="shared" ref="D4:J4" si="0">D5+D15+D26+D37+D42+D55+D72+D85+D92+D99+D106</f>
        <v>286996</v>
      </c>
      <c r="E4" s="172">
        <f t="shared" si="0"/>
        <v>82044</v>
      </c>
      <c r="F4" s="172">
        <f t="shared" si="0"/>
        <v>54495</v>
      </c>
      <c r="G4" s="172">
        <f t="shared" si="0"/>
        <v>97758</v>
      </c>
      <c r="H4" s="172">
        <f t="shared" si="0"/>
        <v>37182</v>
      </c>
      <c r="I4" s="172">
        <f t="shared" si="0"/>
        <v>21706</v>
      </c>
      <c r="J4" s="173">
        <f t="shared" si="0"/>
        <v>3174</v>
      </c>
    </row>
    <row r="5" spans="1:10" ht="13.2" x14ac:dyDescent="0.2">
      <c r="A5" s="85" t="s">
        <v>32</v>
      </c>
      <c r="B5" s="174">
        <f>SUM(B6:B14)</f>
        <v>34994</v>
      </c>
      <c r="C5" s="156">
        <f>SUM(C6:C14)</f>
        <v>1748</v>
      </c>
      <c r="D5" s="156">
        <f>SUM(D6:D14)</f>
        <v>9592</v>
      </c>
      <c r="E5" s="156">
        <f t="shared" ref="E5:J5" si="1">SUM(E6:E14)</f>
        <v>3495</v>
      </c>
      <c r="F5" s="156">
        <f t="shared" si="1"/>
        <v>4820</v>
      </c>
      <c r="G5" s="156">
        <f t="shared" si="1"/>
        <v>9571</v>
      </c>
      <c r="H5" s="156">
        <f t="shared" si="1"/>
        <v>5194</v>
      </c>
      <c r="I5" s="156">
        <f t="shared" si="1"/>
        <v>465</v>
      </c>
      <c r="J5" s="157">
        <f t="shared" si="1"/>
        <v>109</v>
      </c>
    </row>
    <row r="6" spans="1:10" ht="13.2" x14ac:dyDescent="0.2">
      <c r="A6" s="13" t="s">
        <v>33</v>
      </c>
      <c r="B6" s="175">
        <f>SUM(C6:J6)</f>
        <v>2337</v>
      </c>
      <c r="C6" s="93">
        <v>449</v>
      </c>
      <c r="D6" s="106">
        <v>877</v>
      </c>
      <c r="E6" s="106">
        <v>186</v>
      </c>
      <c r="F6" s="106">
        <v>144</v>
      </c>
      <c r="G6" s="106">
        <v>126</v>
      </c>
      <c r="H6" s="106">
        <v>524</v>
      </c>
      <c r="I6" s="106">
        <v>29</v>
      </c>
      <c r="J6" s="14">
        <v>2</v>
      </c>
    </row>
    <row r="7" spans="1:10" ht="13.2" x14ac:dyDescent="0.2">
      <c r="A7" s="13" t="s">
        <v>280</v>
      </c>
      <c r="B7" s="175">
        <f>SUM(C7:J7)</f>
        <v>1248</v>
      </c>
      <c r="C7" s="93">
        <v>9</v>
      </c>
      <c r="D7" s="106">
        <v>181</v>
      </c>
      <c r="E7" s="106">
        <v>453</v>
      </c>
      <c r="F7" s="106">
        <v>134</v>
      </c>
      <c r="G7" s="106">
        <v>438</v>
      </c>
      <c r="H7" s="106">
        <v>16</v>
      </c>
      <c r="I7" s="106">
        <v>4</v>
      </c>
      <c r="J7" s="14">
        <v>13</v>
      </c>
    </row>
    <row r="8" spans="1:10" ht="13.2" x14ac:dyDescent="0.2">
      <c r="A8" s="13" t="s">
        <v>34</v>
      </c>
      <c r="B8" s="175">
        <f t="shared" ref="B8:B14" si="2">SUM(C8:J8)</f>
        <v>425</v>
      </c>
      <c r="C8" s="93">
        <v>103</v>
      </c>
      <c r="D8" s="106">
        <v>31</v>
      </c>
      <c r="E8" s="106">
        <v>78</v>
      </c>
      <c r="F8" s="106">
        <v>59</v>
      </c>
      <c r="G8" s="106">
        <v>146</v>
      </c>
      <c r="H8" s="106">
        <v>8</v>
      </c>
      <c r="I8" s="106">
        <v>0</v>
      </c>
      <c r="J8" s="14">
        <v>0</v>
      </c>
    </row>
    <row r="9" spans="1:10" ht="13.2" x14ac:dyDescent="0.2">
      <c r="A9" s="13" t="s">
        <v>35</v>
      </c>
      <c r="B9" s="175">
        <f t="shared" si="2"/>
        <v>2884</v>
      </c>
      <c r="C9" s="93">
        <v>115</v>
      </c>
      <c r="D9" s="106">
        <v>886</v>
      </c>
      <c r="E9" s="106">
        <v>116</v>
      </c>
      <c r="F9" s="106">
        <v>38</v>
      </c>
      <c r="G9" s="106">
        <v>1719</v>
      </c>
      <c r="H9" s="106">
        <v>2</v>
      </c>
      <c r="I9" s="106">
        <v>8</v>
      </c>
      <c r="J9" s="14">
        <v>0</v>
      </c>
    </row>
    <row r="10" spans="1:10" ht="13.2" x14ac:dyDescent="0.2">
      <c r="A10" s="13" t="s">
        <v>36</v>
      </c>
      <c r="B10" s="175">
        <f t="shared" si="2"/>
        <v>7807</v>
      </c>
      <c r="C10" s="93">
        <v>275</v>
      </c>
      <c r="D10" s="106">
        <v>648</v>
      </c>
      <c r="E10" s="106">
        <v>335</v>
      </c>
      <c r="F10" s="106">
        <v>3580</v>
      </c>
      <c r="G10" s="106">
        <v>2886</v>
      </c>
      <c r="H10" s="106">
        <v>28</v>
      </c>
      <c r="I10" s="106">
        <v>34</v>
      </c>
      <c r="J10" s="14">
        <v>21</v>
      </c>
    </row>
    <row r="11" spans="1:10" ht="13.2" x14ac:dyDescent="0.2">
      <c r="A11" s="13" t="s">
        <v>37</v>
      </c>
      <c r="B11" s="175">
        <f t="shared" si="2"/>
        <v>3140</v>
      </c>
      <c r="C11" s="93">
        <v>118</v>
      </c>
      <c r="D11" s="106">
        <v>1351</v>
      </c>
      <c r="E11" s="106">
        <v>530</v>
      </c>
      <c r="F11" s="106">
        <v>270</v>
      </c>
      <c r="G11" s="106">
        <v>709</v>
      </c>
      <c r="H11" s="106">
        <v>31</v>
      </c>
      <c r="I11" s="106">
        <v>83</v>
      </c>
      <c r="J11" s="14">
        <v>48</v>
      </c>
    </row>
    <row r="12" spans="1:10" ht="13.2" x14ac:dyDescent="0.2">
      <c r="A12" s="13" t="s">
        <v>38</v>
      </c>
      <c r="B12" s="175">
        <f t="shared" si="2"/>
        <v>10632</v>
      </c>
      <c r="C12" s="93">
        <v>52</v>
      </c>
      <c r="D12" s="106">
        <v>1662</v>
      </c>
      <c r="E12" s="106">
        <v>1390</v>
      </c>
      <c r="F12" s="106">
        <v>343</v>
      </c>
      <c r="G12" s="106">
        <v>3002</v>
      </c>
      <c r="H12" s="106">
        <v>3936</v>
      </c>
      <c r="I12" s="106">
        <v>222</v>
      </c>
      <c r="J12" s="14">
        <v>25</v>
      </c>
    </row>
    <row r="13" spans="1:10" ht="13.2" x14ac:dyDescent="0.2">
      <c r="A13" s="13" t="s">
        <v>39</v>
      </c>
      <c r="B13" s="175">
        <f t="shared" si="2"/>
        <v>6170</v>
      </c>
      <c r="C13" s="93">
        <v>515</v>
      </c>
      <c r="D13" s="106">
        <v>3736</v>
      </c>
      <c r="E13" s="106">
        <v>399</v>
      </c>
      <c r="F13" s="106">
        <v>241</v>
      </c>
      <c r="G13" s="106">
        <v>545</v>
      </c>
      <c r="H13" s="106">
        <v>649</v>
      </c>
      <c r="I13" s="106">
        <v>85</v>
      </c>
      <c r="J13" s="14">
        <v>0</v>
      </c>
    </row>
    <row r="14" spans="1:10" ht="13.2" x14ac:dyDescent="0.2">
      <c r="A14" s="86" t="s">
        <v>40</v>
      </c>
      <c r="B14" s="176">
        <f t="shared" si="2"/>
        <v>351</v>
      </c>
      <c r="C14" s="93">
        <v>112</v>
      </c>
      <c r="D14" s="106">
        <v>220</v>
      </c>
      <c r="E14" s="106">
        <v>8</v>
      </c>
      <c r="F14" s="106">
        <v>11</v>
      </c>
      <c r="G14" s="106">
        <v>0</v>
      </c>
      <c r="H14" s="106">
        <v>0</v>
      </c>
      <c r="I14" s="106">
        <v>0</v>
      </c>
      <c r="J14" s="14">
        <v>0</v>
      </c>
    </row>
    <row r="15" spans="1:10" ht="13.2" x14ac:dyDescent="0.2">
      <c r="A15" s="87" t="s">
        <v>41</v>
      </c>
      <c r="B15" s="177">
        <f t="shared" ref="B15:J15" si="3">SUM(B16:B25)</f>
        <v>35064</v>
      </c>
      <c r="C15" s="178">
        <f t="shared" si="3"/>
        <v>3762</v>
      </c>
      <c r="D15" s="160">
        <f t="shared" si="3"/>
        <v>10831</v>
      </c>
      <c r="E15" s="160">
        <f t="shared" si="3"/>
        <v>4653</v>
      </c>
      <c r="F15" s="160">
        <f t="shared" si="3"/>
        <v>3937</v>
      </c>
      <c r="G15" s="160">
        <f t="shared" si="3"/>
        <v>7874</v>
      </c>
      <c r="H15" s="160">
        <f t="shared" si="3"/>
        <v>3179</v>
      </c>
      <c r="I15" s="160">
        <f t="shared" si="3"/>
        <v>718</v>
      </c>
      <c r="J15" s="179">
        <f t="shared" si="3"/>
        <v>110</v>
      </c>
    </row>
    <row r="16" spans="1:10" ht="13.2" x14ac:dyDescent="0.2">
      <c r="A16" s="13" t="s">
        <v>15</v>
      </c>
      <c r="B16" s="175">
        <f>SUM(C16:J16)</f>
        <v>7022</v>
      </c>
      <c r="C16" s="93">
        <v>335</v>
      </c>
      <c r="D16" s="106">
        <v>1655</v>
      </c>
      <c r="E16" s="106">
        <v>1484</v>
      </c>
      <c r="F16" s="106">
        <v>387</v>
      </c>
      <c r="G16" s="106">
        <v>1287</v>
      </c>
      <c r="H16" s="106">
        <v>1713</v>
      </c>
      <c r="I16" s="106">
        <v>105</v>
      </c>
      <c r="J16" s="14">
        <v>56</v>
      </c>
    </row>
    <row r="17" spans="1:19" ht="13.2" x14ac:dyDescent="0.2">
      <c r="A17" s="13" t="s">
        <v>43</v>
      </c>
      <c r="B17" s="175">
        <f t="shared" ref="B17:B25" si="4">SUM(C17:J17)</f>
        <v>4677</v>
      </c>
      <c r="C17" s="93">
        <v>1582</v>
      </c>
      <c r="D17" s="106">
        <v>2559</v>
      </c>
      <c r="E17" s="106">
        <v>257</v>
      </c>
      <c r="F17" s="106">
        <v>94</v>
      </c>
      <c r="G17" s="106">
        <v>81</v>
      </c>
      <c r="H17" s="106">
        <v>11</v>
      </c>
      <c r="I17" s="106">
        <v>91</v>
      </c>
      <c r="J17" s="14">
        <v>2</v>
      </c>
    </row>
    <row r="18" spans="1:19" ht="13.2" x14ac:dyDescent="0.2">
      <c r="A18" s="13" t="s">
        <v>44</v>
      </c>
      <c r="B18" s="175">
        <f t="shared" si="4"/>
        <v>6860</v>
      </c>
      <c r="C18" s="93">
        <v>161</v>
      </c>
      <c r="D18" s="106">
        <v>264</v>
      </c>
      <c r="E18" s="106">
        <v>484</v>
      </c>
      <c r="F18" s="106">
        <v>2902</v>
      </c>
      <c r="G18" s="106">
        <v>2990</v>
      </c>
      <c r="H18" s="106">
        <v>4</v>
      </c>
      <c r="I18" s="106">
        <v>42</v>
      </c>
      <c r="J18" s="14">
        <v>13</v>
      </c>
    </row>
    <row r="19" spans="1:19" ht="13.2" x14ac:dyDescent="0.2">
      <c r="A19" s="13" t="s">
        <v>45</v>
      </c>
      <c r="B19" s="175">
        <f t="shared" si="4"/>
        <v>7217</v>
      </c>
      <c r="C19" s="93">
        <v>491</v>
      </c>
      <c r="D19" s="106">
        <v>3046</v>
      </c>
      <c r="E19" s="106">
        <v>787</v>
      </c>
      <c r="F19" s="106">
        <v>225</v>
      </c>
      <c r="G19" s="106">
        <v>1810</v>
      </c>
      <c r="H19" s="106">
        <v>740</v>
      </c>
      <c r="I19" s="106">
        <v>112</v>
      </c>
      <c r="J19" s="14">
        <v>6</v>
      </c>
    </row>
    <row r="20" spans="1:19" ht="13.2" x14ac:dyDescent="0.2">
      <c r="A20" s="13" t="s">
        <v>46</v>
      </c>
      <c r="B20" s="175">
        <f t="shared" si="4"/>
        <v>504</v>
      </c>
      <c r="C20" s="93">
        <v>5</v>
      </c>
      <c r="D20" s="106">
        <v>185</v>
      </c>
      <c r="E20" s="106">
        <v>290</v>
      </c>
      <c r="F20" s="106">
        <v>6</v>
      </c>
      <c r="G20" s="106">
        <v>15</v>
      </c>
      <c r="H20" s="106">
        <v>0</v>
      </c>
      <c r="I20" s="106">
        <v>3</v>
      </c>
      <c r="J20" s="14">
        <v>0</v>
      </c>
    </row>
    <row r="21" spans="1:19" ht="13.2" x14ac:dyDescent="0.2">
      <c r="A21" s="13" t="s">
        <v>47</v>
      </c>
      <c r="B21" s="175">
        <f t="shared" si="4"/>
        <v>1240</v>
      </c>
      <c r="C21" s="93">
        <v>324</v>
      </c>
      <c r="D21" s="106">
        <v>518</v>
      </c>
      <c r="E21" s="106">
        <v>234</v>
      </c>
      <c r="F21" s="106">
        <v>20</v>
      </c>
      <c r="G21" s="106">
        <v>120</v>
      </c>
      <c r="H21" s="106">
        <v>2</v>
      </c>
      <c r="I21" s="106">
        <v>21</v>
      </c>
      <c r="J21" s="14">
        <v>1</v>
      </c>
    </row>
    <row r="22" spans="1:19" ht="13.2" x14ac:dyDescent="0.2">
      <c r="A22" s="13" t="s">
        <v>48</v>
      </c>
      <c r="B22" s="175">
        <f t="shared" si="4"/>
        <v>2445</v>
      </c>
      <c r="C22" s="93">
        <v>366</v>
      </c>
      <c r="D22" s="106">
        <v>372</v>
      </c>
      <c r="E22" s="106">
        <v>349</v>
      </c>
      <c r="F22" s="106">
        <v>165</v>
      </c>
      <c r="G22" s="106">
        <v>735</v>
      </c>
      <c r="H22" s="106">
        <v>389</v>
      </c>
      <c r="I22" s="106">
        <v>58</v>
      </c>
      <c r="J22" s="14">
        <v>11</v>
      </c>
    </row>
    <row r="23" spans="1:19" ht="13.2" x14ac:dyDescent="0.2">
      <c r="A23" s="13" t="s">
        <v>49</v>
      </c>
      <c r="B23" s="175">
        <f t="shared" si="4"/>
        <v>1133</v>
      </c>
      <c r="C23" s="93">
        <v>147</v>
      </c>
      <c r="D23" s="106">
        <v>530</v>
      </c>
      <c r="E23" s="106">
        <v>72</v>
      </c>
      <c r="F23" s="106">
        <v>66</v>
      </c>
      <c r="G23" s="106">
        <v>285</v>
      </c>
      <c r="H23" s="106">
        <v>3</v>
      </c>
      <c r="I23" s="106">
        <v>24</v>
      </c>
      <c r="J23" s="14">
        <v>6</v>
      </c>
    </row>
    <row r="24" spans="1:19" ht="13.2" x14ac:dyDescent="0.2">
      <c r="A24" s="13" t="s">
        <v>50</v>
      </c>
      <c r="B24" s="175">
        <f t="shared" si="4"/>
        <v>3150</v>
      </c>
      <c r="C24" s="96">
        <v>143</v>
      </c>
      <c r="D24" s="106">
        <v>1462</v>
      </c>
      <c r="E24" s="106">
        <v>474</v>
      </c>
      <c r="F24" s="106">
        <v>55</v>
      </c>
      <c r="G24" s="106">
        <v>508</v>
      </c>
      <c r="H24" s="106">
        <v>315</v>
      </c>
      <c r="I24" s="106">
        <v>192</v>
      </c>
      <c r="J24" s="97">
        <v>1</v>
      </c>
    </row>
    <row r="25" spans="1:19" ht="13.2" x14ac:dyDescent="0.2">
      <c r="A25" s="86" t="s">
        <v>289</v>
      </c>
      <c r="B25" s="175">
        <f t="shared" si="4"/>
        <v>816</v>
      </c>
      <c r="C25" s="94">
        <v>208</v>
      </c>
      <c r="D25" s="89">
        <v>240</v>
      </c>
      <c r="E25" s="89">
        <v>222</v>
      </c>
      <c r="F25" s="89">
        <v>17</v>
      </c>
      <c r="G25" s="89">
        <v>43</v>
      </c>
      <c r="H25" s="89">
        <v>2</v>
      </c>
      <c r="I25" s="89">
        <v>70</v>
      </c>
      <c r="J25" s="95">
        <v>14</v>
      </c>
    </row>
    <row r="26" spans="1:19" ht="13.2" x14ac:dyDescent="0.2">
      <c r="A26" s="15" t="s">
        <v>51</v>
      </c>
      <c r="B26" s="180">
        <f>SUM(B27:B36)</f>
        <v>132710</v>
      </c>
      <c r="C26" s="178">
        <f>SUM(C27:C36)</f>
        <v>4907</v>
      </c>
      <c r="D26" s="160">
        <f t="shared" ref="D26:J26" si="5">SUM(D27:D36)</f>
        <v>63777</v>
      </c>
      <c r="E26" s="160">
        <f t="shared" si="5"/>
        <v>17874</v>
      </c>
      <c r="F26" s="160">
        <f t="shared" si="5"/>
        <v>7185</v>
      </c>
      <c r="G26" s="160">
        <f t="shared" si="5"/>
        <v>22765</v>
      </c>
      <c r="H26" s="160">
        <f t="shared" si="5"/>
        <v>7521</v>
      </c>
      <c r="I26" s="160">
        <f t="shared" si="5"/>
        <v>7427</v>
      </c>
      <c r="J26" s="179">
        <f t="shared" si="5"/>
        <v>1254</v>
      </c>
    </row>
    <row r="27" spans="1:19" ht="13.2" x14ac:dyDescent="0.2">
      <c r="A27" s="13" t="s">
        <v>52</v>
      </c>
      <c r="B27" s="175">
        <f>SUM(C27:J27)</f>
        <v>12516</v>
      </c>
      <c r="C27" s="96">
        <v>23</v>
      </c>
      <c r="D27" s="106">
        <v>2541</v>
      </c>
      <c r="E27" s="106">
        <v>1452</v>
      </c>
      <c r="F27" s="106">
        <v>461</v>
      </c>
      <c r="G27" s="106">
        <v>3687</v>
      </c>
      <c r="H27" s="106">
        <v>2926</v>
      </c>
      <c r="I27" s="106">
        <v>1377</v>
      </c>
      <c r="J27" s="97">
        <v>49</v>
      </c>
      <c r="L27" s="120"/>
      <c r="M27" s="120"/>
      <c r="N27" s="120"/>
      <c r="O27" s="120"/>
      <c r="P27" s="120"/>
      <c r="Q27" s="120"/>
      <c r="R27" s="120"/>
      <c r="S27" s="120"/>
    </row>
    <row r="28" spans="1:19" ht="13.2" x14ac:dyDescent="0.2">
      <c r="A28" s="13" t="s">
        <v>53</v>
      </c>
      <c r="B28" s="175">
        <f t="shared" ref="B28:B36" si="6">SUM(C28:J28)</f>
        <v>12903</v>
      </c>
      <c r="C28" s="96">
        <v>189</v>
      </c>
      <c r="D28" s="106">
        <v>5623</v>
      </c>
      <c r="E28" s="106">
        <v>2778</v>
      </c>
      <c r="F28" s="106">
        <v>826</v>
      </c>
      <c r="G28" s="106">
        <v>2261</v>
      </c>
      <c r="H28" s="106">
        <v>460</v>
      </c>
      <c r="I28" s="106">
        <v>597</v>
      </c>
      <c r="J28" s="97">
        <v>169</v>
      </c>
      <c r="L28" s="120"/>
      <c r="M28" s="120"/>
      <c r="N28" s="120"/>
      <c r="O28" s="120"/>
      <c r="P28" s="120"/>
      <c r="Q28" s="120"/>
      <c r="R28" s="120"/>
      <c r="S28" s="120"/>
    </row>
    <row r="29" spans="1:19" ht="13.2" x14ac:dyDescent="0.2">
      <c r="A29" s="13" t="s">
        <v>54</v>
      </c>
      <c r="B29" s="175">
        <f t="shared" si="6"/>
        <v>31037</v>
      </c>
      <c r="C29" s="96">
        <v>1724</v>
      </c>
      <c r="D29" s="106">
        <v>15984</v>
      </c>
      <c r="E29" s="106">
        <v>3004</v>
      </c>
      <c r="F29" s="106">
        <v>803</v>
      </c>
      <c r="G29" s="106">
        <v>4875</v>
      </c>
      <c r="H29" s="106">
        <v>1565</v>
      </c>
      <c r="I29" s="106">
        <v>2711</v>
      </c>
      <c r="J29" s="97">
        <v>371</v>
      </c>
      <c r="L29" s="120"/>
      <c r="M29" s="120"/>
      <c r="N29" s="120"/>
      <c r="O29" s="120"/>
      <c r="P29" s="120"/>
      <c r="Q29" s="120"/>
      <c r="R29" s="120"/>
      <c r="S29" s="120"/>
    </row>
    <row r="30" spans="1:19" ht="13.2" x14ac:dyDescent="0.2">
      <c r="A30" s="13" t="s">
        <v>55</v>
      </c>
      <c r="B30" s="175">
        <f t="shared" si="6"/>
        <v>1093</v>
      </c>
      <c r="C30" s="96">
        <v>5</v>
      </c>
      <c r="D30" s="106">
        <v>342</v>
      </c>
      <c r="E30" s="106">
        <v>17</v>
      </c>
      <c r="F30" s="106">
        <v>197</v>
      </c>
      <c r="G30" s="106">
        <v>71</v>
      </c>
      <c r="H30" s="106">
        <v>318</v>
      </c>
      <c r="I30" s="106">
        <v>127</v>
      </c>
      <c r="J30" s="97">
        <v>16</v>
      </c>
      <c r="L30" s="120"/>
      <c r="M30" s="120"/>
      <c r="N30" s="120"/>
      <c r="O30" s="120"/>
      <c r="P30" s="120"/>
      <c r="Q30" s="120"/>
      <c r="R30" s="120"/>
      <c r="S30" s="120"/>
    </row>
    <row r="31" spans="1:19" ht="13.2" x14ac:dyDescent="0.2">
      <c r="A31" s="13" t="s">
        <v>56</v>
      </c>
      <c r="B31" s="175">
        <f t="shared" si="6"/>
        <v>9444</v>
      </c>
      <c r="C31" s="96">
        <v>218</v>
      </c>
      <c r="D31" s="106">
        <v>3777</v>
      </c>
      <c r="E31" s="106">
        <v>2627</v>
      </c>
      <c r="F31" s="106">
        <v>583</v>
      </c>
      <c r="G31" s="106">
        <v>1297</v>
      </c>
      <c r="H31" s="106">
        <v>195</v>
      </c>
      <c r="I31" s="106">
        <v>578</v>
      </c>
      <c r="J31" s="97">
        <v>169</v>
      </c>
      <c r="L31" s="120"/>
      <c r="M31" s="120"/>
      <c r="N31" s="120"/>
      <c r="O31" s="120"/>
      <c r="P31" s="120"/>
      <c r="Q31" s="120"/>
      <c r="R31" s="120"/>
      <c r="S31" s="120"/>
    </row>
    <row r="32" spans="1:19" ht="13.2" x14ac:dyDescent="0.2">
      <c r="A32" s="13" t="s">
        <v>57</v>
      </c>
      <c r="B32" s="175">
        <f t="shared" si="6"/>
        <v>28294</v>
      </c>
      <c r="C32" s="96">
        <v>533</v>
      </c>
      <c r="D32" s="106">
        <v>12583</v>
      </c>
      <c r="E32" s="106">
        <v>5962</v>
      </c>
      <c r="F32" s="106">
        <v>2627</v>
      </c>
      <c r="G32" s="106">
        <v>4494</v>
      </c>
      <c r="H32" s="106">
        <v>688</v>
      </c>
      <c r="I32" s="106">
        <v>1186</v>
      </c>
      <c r="J32" s="97">
        <v>221</v>
      </c>
      <c r="L32" s="120"/>
      <c r="M32" s="120"/>
      <c r="N32" s="120"/>
      <c r="O32" s="120"/>
      <c r="P32" s="120"/>
      <c r="Q32" s="120"/>
      <c r="R32" s="120"/>
      <c r="S32" s="120"/>
    </row>
    <row r="33" spans="1:19" ht="13.2" x14ac:dyDescent="0.2">
      <c r="A33" s="13" t="s">
        <v>58</v>
      </c>
      <c r="B33" s="175">
        <f t="shared" si="6"/>
        <v>4891</v>
      </c>
      <c r="C33" s="96">
        <v>114</v>
      </c>
      <c r="D33" s="106">
        <v>2813</v>
      </c>
      <c r="E33" s="106">
        <v>743</v>
      </c>
      <c r="F33" s="106">
        <v>185</v>
      </c>
      <c r="G33" s="106">
        <v>426</v>
      </c>
      <c r="H33" s="106">
        <v>128</v>
      </c>
      <c r="I33" s="106">
        <v>243</v>
      </c>
      <c r="J33" s="97">
        <v>239</v>
      </c>
      <c r="L33" s="120"/>
      <c r="M33" s="120"/>
      <c r="N33" s="120"/>
      <c r="O33" s="120"/>
      <c r="P33" s="120"/>
      <c r="Q33" s="120"/>
      <c r="R33" s="120"/>
      <c r="S33" s="120"/>
    </row>
    <row r="34" spans="1:19" ht="13.2" x14ac:dyDescent="0.2">
      <c r="A34" s="13" t="s">
        <v>59</v>
      </c>
      <c r="B34" s="175">
        <f t="shared" si="6"/>
        <v>22717</v>
      </c>
      <c r="C34" s="96">
        <v>1620</v>
      </c>
      <c r="D34" s="106">
        <v>15432</v>
      </c>
      <c r="E34" s="106">
        <v>429</v>
      </c>
      <c r="F34" s="106">
        <v>113</v>
      </c>
      <c r="G34" s="106">
        <v>4373</v>
      </c>
      <c r="H34" s="106">
        <v>688</v>
      </c>
      <c r="I34" s="106">
        <v>61</v>
      </c>
      <c r="J34" s="97">
        <v>1</v>
      </c>
      <c r="L34" s="120"/>
      <c r="M34" s="120"/>
      <c r="N34" s="120"/>
      <c r="O34" s="120"/>
      <c r="P34" s="120"/>
      <c r="Q34" s="120"/>
      <c r="R34" s="120"/>
      <c r="S34" s="120"/>
    </row>
    <row r="35" spans="1:19" ht="13.2" x14ac:dyDescent="0.2">
      <c r="A35" s="13" t="s">
        <v>60</v>
      </c>
      <c r="B35" s="175">
        <f t="shared" si="6"/>
        <v>8403</v>
      </c>
      <c r="C35" s="96">
        <v>471</v>
      </c>
      <c r="D35" s="106">
        <v>3686</v>
      </c>
      <c r="E35" s="106">
        <v>698</v>
      </c>
      <c r="F35" s="106">
        <v>1349</v>
      </c>
      <c r="G35" s="106">
        <v>1141</v>
      </c>
      <c r="H35" s="106">
        <v>523</v>
      </c>
      <c r="I35" s="106">
        <v>516</v>
      </c>
      <c r="J35" s="97">
        <v>19</v>
      </c>
      <c r="L35" s="120"/>
      <c r="M35" s="120"/>
      <c r="N35" s="120"/>
      <c r="O35" s="120"/>
      <c r="P35" s="120"/>
      <c r="Q35" s="120"/>
      <c r="R35" s="120"/>
      <c r="S35" s="120"/>
    </row>
    <row r="36" spans="1:19" ht="13.2" x14ac:dyDescent="0.2">
      <c r="A36" s="86" t="s">
        <v>61</v>
      </c>
      <c r="B36" s="175">
        <f t="shared" si="6"/>
        <v>1412</v>
      </c>
      <c r="C36" s="94">
        <v>10</v>
      </c>
      <c r="D36" s="89">
        <v>996</v>
      </c>
      <c r="E36" s="89">
        <v>164</v>
      </c>
      <c r="F36" s="89">
        <v>41</v>
      </c>
      <c r="G36" s="89">
        <v>140</v>
      </c>
      <c r="H36" s="89">
        <v>30</v>
      </c>
      <c r="I36" s="89">
        <v>31</v>
      </c>
      <c r="J36" s="95">
        <v>0</v>
      </c>
      <c r="L36" s="120"/>
      <c r="M36" s="120"/>
      <c r="N36" s="120"/>
      <c r="O36" s="120"/>
      <c r="P36" s="120"/>
      <c r="Q36" s="120"/>
      <c r="R36" s="120"/>
      <c r="S36" s="120"/>
    </row>
    <row r="37" spans="1:19" ht="13.2" x14ac:dyDescent="0.2">
      <c r="A37" s="15" t="s">
        <v>62</v>
      </c>
      <c r="B37" s="180">
        <f>SUM(B38:B41)</f>
        <v>44425</v>
      </c>
      <c r="C37" s="178">
        <f>SUM(C38:C41)</f>
        <v>1380</v>
      </c>
      <c r="D37" s="160">
        <f t="shared" ref="D37:J37" si="7">SUM(D38:D41)</f>
        <v>18128</v>
      </c>
      <c r="E37" s="160">
        <f t="shared" si="7"/>
        <v>6659</v>
      </c>
      <c r="F37" s="160">
        <f t="shared" si="7"/>
        <v>2268</v>
      </c>
      <c r="G37" s="160">
        <f t="shared" si="7"/>
        <v>7513</v>
      </c>
      <c r="H37" s="160">
        <f t="shared" si="7"/>
        <v>3870</v>
      </c>
      <c r="I37" s="160">
        <f t="shared" si="7"/>
        <v>4299</v>
      </c>
      <c r="J37" s="179">
        <f t="shared" si="7"/>
        <v>308</v>
      </c>
    </row>
    <row r="38" spans="1:19" ht="13.2" x14ac:dyDescent="0.2">
      <c r="A38" s="13" t="s">
        <v>63</v>
      </c>
      <c r="B38" s="175">
        <f>SUM(C38:J38)</f>
        <v>23415</v>
      </c>
      <c r="C38" s="96">
        <v>716</v>
      </c>
      <c r="D38" s="106">
        <v>9193</v>
      </c>
      <c r="E38" s="106">
        <v>2494</v>
      </c>
      <c r="F38" s="106">
        <v>618</v>
      </c>
      <c r="G38" s="106">
        <v>4408</v>
      </c>
      <c r="H38" s="106">
        <v>3099</v>
      </c>
      <c r="I38" s="106">
        <v>2703</v>
      </c>
      <c r="J38" s="97">
        <v>184</v>
      </c>
    </row>
    <row r="39" spans="1:19" ht="13.2" x14ac:dyDescent="0.2">
      <c r="A39" s="13" t="s">
        <v>64</v>
      </c>
      <c r="B39" s="175">
        <f>SUM(C39:J39)</f>
        <v>2900</v>
      </c>
      <c r="C39" s="96">
        <v>0</v>
      </c>
      <c r="D39" s="106">
        <v>1507</v>
      </c>
      <c r="E39" s="106">
        <v>364</v>
      </c>
      <c r="F39" s="106">
        <v>258</v>
      </c>
      <c r="G39" s="106">
        <v>499</v>
      </c>
      <c r="H39" s="106">
        <v>18</v>
      </c>
      <c r="I39" s="106">
        <v>254</v>
      </c>
      <c r="J39" s="97">
        <v>0</v>
      </c>
      <c r="L39" s="16"/>
      <c r="M39" s="16"/>
      <c r="N39" s="16"/>
      <c r="O39" s="16"/>
      <c r="P39" s="16"/>
      <c r="Q39" s="16"/>
      <c r="R39" s="16"/>
      <c r="S39" s="16"/>
    </row>
    <row r="40" spans="1:19" s="16" customFormat="1" ht="13.2" x14ac:dyDescent="0.2">
      <c r="A40" s="13" t="s">
        <v>65</v>
      </c>
      <c r="B40" s="175">
        <f>SUM(C40:J40)</f>
        <v>6786</v>
      </c>
      <c r="C40" s="96">
        <v>659</v>
      </c>
      <c r="D40" s="106">
        <v>3342</v>
      </c>
      <c r="E40" s="106">
        <v>736</v>
      </c>
      <c r="F40" s="106">
        <v>349</v>
      </c>
      <c r="G40" s="106">
        <v>403</v>
      </c>
      <c r="H40" s="106">
        <v>634</v>
      </c>
      <c r="I40" s="106">
        <v>663</v>
      </c>
      <c r="J40" s="97">
        <v>0</v>
      </c>
      <c r="L40" s="9"/>
      <c r="M40" s="9"/>
      <c r="N40" s="9"/>
      <c r="O40" s="9"/>
      <c r="P40" s="9"/>
      <c r="Q40" s="9"/>
      <c r="R40" s="9"/>
      <c r="S40" s="9"/>
    </row>
    <row r="41" spans="1:19" ht="13.2" x14ac:dyDescent="0.2">
      <c r="A41" s="86" t="s">
        <v>66</v>
      </c>
      <c r="B41" s="175">
        <f>SUM(C41:J41)</f>
        <v>11324</v>
      </c>
      <c r="C41" s="94">
        <v>5</v>
      </c>
      <c r="D41" s="89">
        <v>4086</v>
      </c>
      <c r="E41" s="89">
        <v>3065</v>
      </c>
      <c r="F41" s="89">
        <v>1043</v>
      </c>
      <c r="G41" s="89">
        <v>2203</v>
      </c>
      <c r="H41" s="89">
        <v>119</v>
      </c>
      <c r="I41" s="89">
        <v>679</v>
      </c>
      <c r="J41" s="95">
        <v>124</v>
      </c>
    </row>
    <row r="42" spans="1:19" ht="13.2" x14ac:dyDescent="0.2">
      <c r="A42" s="15" t="s">
        <v>67</v>
      </c>
      <c r="B42" s="180">
        <f>SUM(B43:B54)</f>
        <v>109860</v>
      </c>
      <c r="C42" s="178">
        <f t="shared" ref="C42:J42" si="8">SUM(C43:C54)</f>
        <v>10779</v>
      </c>
      <c r="D42" s="160">
        <f t="shared" si="8"/>
        <v>50375</v>
      </c>
      <c r="E42" s="160">
        <f t="shared" si="8"/>
        <v>11961</v>
      </c>
      <c r="F42" s="160">
        <f t="shared" si="8"/>
        <v>11636</v>
      </c>
      <c r="G42" s="160">
        <f t="shared" si="8"/>
        <v>13964</v>
      </c>
      <c r="H42" s="160">
        <f t="shared" si="8"/>
        <v>7124</v>
      </c>
      <c r="I42" s="160">
        <f t="shared" si="8"/>
        <v>3636</v>
      </c>
      <c r="J42" s="179">
        <f t="shared" si="8"/>
        <v>385</v>
      </c>
    </row>
    <row r="43" spans="1:19" ht="13.2" x14ac:dyDescent="0.2">
      <c r="A43" s="25" t="s">
        <v>273</v>
      </c>
      <c r="B43" s="175">
        <f>SUM(C43:J43)</f>
        <v>19509</v>
      </c>
      <c r="C43" s="96">
        <v>1608</v>
      </c>
      <c r="D43" s="106">
        <v>9400</v>
      </c>
      <c r="E43" s="106">
        <v>3814</v>
      </c>
      <c r="F43" s="106">
        <v>1381</v>
      </c>
      <c r="G43" s="106">
        <v>2006</v>
      </c>
      <c r="H43" s="106">
        <v>796</v>
      </c>
      <c r="I43" s="106">
        <v>377</v>
      </c>
      <c r="J43" s="97">
        <v>127</v>
      </c>
      <c r="L43" s="120"/>
      <c r="M43" s="120"/>
      <c r="N43" s="120"/>
      <c r="O43" s="120"/>
      <c r="P43" s="120"/>
      <c r="Q43" s="120"/>
      <c r="R43" s="120"/>
      <c r="S43" s="120"/>
    </row>
    <row r="44" spans="1:19" ht="13.2" x14ac:dyDescent="0.2">
      <c r="A44" s="13" t="s">
        <v>272</v>
      </c>
      <c r="B44" s="175">
        <f t="shared" ref="B44:B54" si="9">SUM(C44:J44)</f>
        <v>18479</v>
      </c>
      <c r="C44" s="96">
        <v>1479</v>
      </c>
      <c r="D44" s="106">
        <v>8533</v>
      </c>
      <c r="E44" s="106">
        <v>686</v>
      </c>
      <c r="F44" s="106">
        <v>726</v>
      </c>
      <c r="G44" s="106">
        <v>3051</v>
      </c>
      <c r="H44" s="106">
        <v>3055</v>
      </c>
      <c r="I44" s="106">
        <v>944</v>
      </c>
      <c r="J44" s="97">
        <v>5</v>
      </c>
      <c r="L44" s="120"/>
      <c r="M44" s="120"/>
      <c r="N44" s="120"/>
      <c r="O44" s="120"/>
      <c r="P44" s="120"/>
      <c r="Q44" s="120"/>
      <c r="R44" s="120"/>
      <c r="S44" s="120"/>
    </row>
    <row r="45" spans="1:19" ht="13.2" x14ac:dyDescent="0.2">
      <c r="A45" s="60" t="s">
        <v>275</v>
      </c>
      <c r="B45" s="175">
        <f t="shared" si="9"/>
        <v>3240</v>
      </c>
      <c r="C45" s="96">
        <v>157</v>
      </c>
      <c r="D45" s="106">
        <v>2171</v>
      </c>
      <c r="E45" s="106">
        <v>372</v>
      </c>
      <c r="F45" s="106">
        <v>60</v>
      </c>
      <c r="G45" s="106">
        <v>336</v>
      </c>
      <c r="H45" s="106">
        <v>144</v>
      </c>
      <c r="I45" s="106">
        <v>0</v>
      </c>
      <c r="J45" s="97">
        <v>0</v>
      </c>
      <c r="L45" s="120"/>
      <c r="M45" s="120"/>
      <c r="N45" s="120"/>
      <c r="O45" s="120"/>
      <c r="P45" s="120"/>
      <c r="Q45" s="120"/>
      <c r="R45" s="120"/>
      <c r="S45" s="120"/>
    </row>
    <row r="46" spans="1:19" ht="13.2" x14ac:dyDescent="0.2">
      <c r="A46" s="13" t="s">
        <v>274</v>
      </c>
      <c r="B46" s="175">
        <f t="shared" si="9"/>
        <v>23183</v>
      </c>
      <c r="C46" s="96">
        <v>2640</v>
      </c>
      <c r="D46" s="106">
        <v>7780</v>
      </c>
      <c r="E46" s="106">
        <v>1830</v>
      </c>
      <c r="F46" s="106">
        <v>848</v>
      </c>
      <c r="G46" s="106">
        <v>5956</v>
      </c>
      <c r="H46" s="106">
        <v>2330</v>
      </c>
      <c r="I46" s="106">
        <v>1721</v>
      </c>
      <c r="J46" s="97">
        <v>78</v>
      </c>
      <c r="L46" s="120"/>
      <c r="M46" s="120"/>
      <c r="N46" s="120"/>
      <c r="O46" s="120"/>
      <c r="P46" s="120"/>
      <c r="Q46" s="120"/>
      <c r="R46" s="120"/>
      <c r="S46" s="120"/>
    </row>
    <row r="47" spans="1:19" ht="13.2" x14ac:dyDescent="0.2">
      <c r="A47" s="13" t="s">
        <v>68</v>
      </c>
      <c r="B47" s="175">
        <f t="shared" si="9"/>
        <v>1568</v>
      </c>
      <c r="C47" s="96">
        <v>809</v>
      </c>
      <c r="D47" s="106">
        <v>438</v>
      </c>
      <c r="E47" s="106">
        <v>74</v>
      </c>
      <c r="F47" s="106">
        <v>60</v>
      </c>
      <c r="G47" s="106">
        <v>176</v>
      </c>
      <c r="H47" s="106">
        <v>11</v>
      </c>
      <c r="I47" s="106">
        <v>0</v>
      </c>
      <c r="J47" s="97">
        <v>0</v>
      </c>
      <c r="L47" s="120"/>
      <c r="M47" s="120"/>
      <c r="N47" s="120"/>
      <c r="O47" s="120"/>
      <c r="P47" s="120"/>
      <c r="Q47" s="120"/>
      <c r="R47" s="120"/>
      <c r="S47" s="120"/>
    </row>
    <row r="48" spans="1:19" ht="13.2" x14ac:dyDescent="0.2">
      <c r="A48" s="13" t="s">
        <v>69</v>
      </c>
      <c r="B48" s="175">
        <f t="shared" si="9"/>
        <v>1929</v>
      </c>
      <c r="C48" s="96">
        <v>1659</v>
      </c>
      <c r="D48" s="106">
        <v>68</v>
      </c>
      <c r="E48" s="106">
        <v>0</v>
      </c>
      <c r="F48" s="106">
        <v>0</v>
      </c>
      <c r="G48" s="106">
        <v>202</v>
      </c>
      <c r="H48" s="106">
        <v>0</v>
      </c>
      <c r="I48" s="106">
        <v>0</v>
      </c>
      <c r="J48" s="97">
        <v>0</v>
      </c>
      <c r="L48" s="120"/>
      <c r="M48" s="120"/>
      <c r="N48" s="120"/>
      <c r="O48" s="120"/>
      <c r="P48" s="120"/>
      <c r="Q48" s="120"/>
      <c r="R48" s="120"/>
      <c r="S48" s="120"/>
    </row>
    <row r="49" spans="1:19" ht="13.2" x14ac:dyDescent="0.2">
      <c r="A49" s="13" t="s">
        <v>70</v>
      </c>
      <c r="B49" s="175">
        <f t="shared" si="9"/>
        <v>12027</v>
      </c>
      <c r="C49" s="96">
        <v>491</v>
      </c>
      <c r="D49" s="106">
        <v>7258</v>
      </c>
      <c r="E49" s="106">
        <v>1740</v>
      </c>
      <c r="F49" s="106">
        <v>2167</v>
      </c>
      <c r="G49" s="106">
        <v>183</v>
      </c>
      <c r="H49" s="106">
        <v>25</v>
      </c>
      <c r="I49" s="106">
        <v>89</v>
      </c>
      <c r="J49" s="97">
        <v>74</v>
      </c>
      <c r="L49" s="120"/>
      <c r="M49" s="120"/>
      <c r="N49" s="120"/>
      <c r="O49" s="120"/>
      <c r="P49" s="120"/>
      <c r="Q49" s="120"/>
      <c r="R49" s="120"/>
      <c r="S49" s="120"/>
    </row>
    <row r="50" spans="1:19" ht="13.2" x14ac:dyDescent="0.2">
      <c r="A50" s="13" t="s">
        <v>71</v>
      </c>
      <c r="B50" s="175">
        <f t="shared" si="9"/>
        <v>11904</v>
      </c>
      <c r="C50" s="96">
        <v>436</v>
      </c>
      <c r="D50" s="106">
        <v>8808</v>
      </c>
      <c r="E50" s="106">
        <v>1036</v>
      </c>
      <c r="F50" s="106">
        <v>423</v>
      </c>
      <c r="G50" s="106">
        <v>894</v>
      </c>
      <c r="H50" s="106">
        <v>61</v>
      </c>
      <c r="I50" s="106">
        <v>239</v>
      </c>
      <c r="J50" s="97">
        <v>7</v>
      </c>
      <c r="L50" s="120"/>
      <c r="M50" s="120"/>
      <c r="N50" s="120"/>
      <c r="O50" s="120"/>
      <c r="P50" s="120"/>
      <c r="Q50" s="120"/>
      <c r="R50" s="120"/>
      <c r="S50" s="120"/>
    </row>
    <row r="51" spans="1:19" ht="13.2" x14ac:dyDescent="0.2">
      <c r="A51" s="13" t="s">
        <v>72</v>
      </c>
      <c r="B51" s="175">
        <f t="shared" si="9"/>
        <v>563</v>
      </c>
      <c r="C51" s="96">
        <v>290</v>
      </c>
      <c r="D51" s="106">
        <v>265</v>
      </c>
      <c r="E51" s="106">
        <v>2</v>
      </c>
      <c r="F51" s="106">
        <v>6</v>
      </c>
      <c r="G51" s="106">
        <v>0</v>
      </c>
      <c r="H51" s="106">
        <v>0</v>
      </c>
      <c r="I51" s="106">
        <v>0</v>
      </c>
      <c r="J51" s="97">
        <v>0</v>
      </c>
      <c r="L51" s="120"/>
      <c r="M51" s="120"/>
      <c r="N51" s="120"/>
      <c r="O51" s="120"/>
      <c r="P51" s="120"/>
      <c r="Q51" s="120"/>
      <c r="R51" s="120"/>
      <c r="S51" s="120"/>
    </row>
    <row r="52" spans="1:19" ht="13.2" x14ac:dyDescent="0.2">
      <c r="A52" s="13" t="s">
        <v>73</v>
      </c>
      <c r="B52" s="175">
        <f t="shared" si="9"/>
        <v>9564</v>
      </c>
      <c r="C52" s="96">
        <v>534</v>
      </c>
      <c r="D52" s="106">
        <v>3532</v>
      </c>
      <c r="E52" s="106">
        <v>1389</v>
      </c>
      <c r="F52" s="106">
        <v>3052</v>
      </c>
      <c r="G52" s="106">
        <v>742</v>
      </c>
      <c r="H52" s="106">
        <v>66</v>
      </c>
      <c r="I52" s="106">
        <v>169</v>
      </c>
      <c r="J52" s="97">
        <v>80</v>
      </c>
      <c r="L52" s="120"/>
      <c r="M52" s="120"/>
      <c r="N52" s="120"/>
      <c r="O52" s="120"/>
      <c r="P52" s="120"/>
      <c r="Q52" s="120"/>
      <c r="R52" s="120"/>
      <c r="S52" s="120"/>
    </row>
    <row r="53" spans="1:19" ht="13.2" x14ac:dyDescent="0.2">
      <c r="A53" s="13" t="s">
        <v>74</v>
      </c>
      <c r="B53" s="175">
        <f t="shared" si="9"/>
        <v>5304</v>
      </c>
      <c r="C53" s="96">
        <v>287</v>
      </c>
      <c r="D53" s="106">
        <v>1236</v>
      </c>
      <c r="E53" s="106">
        <v>170</v>
      </c>
      <c r="F53" s="106">
        <v>2828</v>
      </c>
      <c r="G53" s="106">
        <v>106</v>
      </c>
      <c r="H53" s="106">
        <v>624</v>
      </c>
      <c r="I53" s="106">
        <v>53</v>
      </c>
      <c r="J53" s="97">
        <v>0</v>
      </c>
      <c r="L53" s="120"/>
      <c r="M53" s="120"/>
      <c r="N53" s="120"/>
      <c r="O53" s="120"/>
      <c r="P53" s="120"/>
      <c r="Q53" s="120"/>
      <c r="R53" s="120"/>
      <c r="S53" s="120"/>
    </row>
    <row r="54" spans="1:19" ht="13.8" thickBot="1" x14ac:dyDescent="0.25">
      <c r="A54" s="22" t="s">
        <v>75</v>
      </c>
      <c r="B54" s="181">
        <f t="shared" si="9"/>
        <v>2590</v>
      </c>
      <c r="C54" s="98">
        <v>389</v>
      </c>
      <c r="D54" s="23">
        <v>886</v>
      </c>
      <c r="E54" s="23">
        <v>848</v>
      </c>
      <c r="F54" s="23">
        <v>85</v>
      </c>
      <c r="G54" s="23">
        <v>312</v>
      </c>
      <c r="H54" s="23">
        <v>12</v>
      </c>
      <c r="I54" s="23">
        <v>44</v>
      </c>
      <c r="J54" s="99">
        <v>14</v>
      </c>
      <c r="L54" s="120"/>
      <c r="M54" s="120"/>
      <c r="N54" s="120"/>
      <c r="O54" s="120"/>
      <c r="P54" s="120"/>
      <c r="Q54" s="120"/>
      <c r="R54" s="120"/>
      <c r="S54" s="120"/>
    </row>
    <row r="55" spans="1:19" ht="13.2" x14ac:dyDescent="0.2">
      <c r="A55" s="87" t="s">
        <v>76</v>
      </c>
      <c r="B55" s="177">
        <f>SUM(B56:B71)</f>
        <v>109648</v>
      </c>
      <c r="C55" s="182">
        <f t="shared" ref="C55:J55" si="10">SUM(C56:C71)</f>
        <v>6767</v>
      </c>
      <c r="D55" s="164">
        <f t="shared" si="10"/>
        <v>61881</v>
      </c>
      <c r="E55" s="164">
        <f t="shared" si="10"/>
        <v>16007</v>
      </c>
      <c r="F55" s="164">
        <f t="shared" si="10"/>
        <v>6203</v>
      </c>
      <c r="G55" s="164">
        <f t="shared" si="10"/>
        <v>13686</v>
      </c>
      <c r="H55" s="164">
        <f t="shared" si="10"/>
        <v>2316</v>
      </c>
      <c r="I55" s="164">
        <f t="shared" si="10"/>
        <v>2470</v>
      </c>
      <c r="J55" s="183">
        <f t="shared" si="10"/>
        <v>318</v>
      </c>
    </row>
    <row r="56" spans="1:19" ht="13.2" x14ac:dyDescent="0.2">
      <c r="A56" s="13" t="s">
        <v>77</v>
      </c>
      <c r="B56" s="175">
        <f>SUM(C56:J56)</f>
        <v>6408</v>
      </c>
      <c r="C56" s="112">
        <v>725</v>
      </c>
      <c r="D56" s="106">
        <v>2506</v>
      </c>
      <c r="E56" s="106">
        <v>780</v>
      </c>
      <c r="F56" s="106">
        <v>500</v>
      </c>
      <c r="G56" s="106">
        <v>1226</v>
      </c>
      <c r="H56" s="106">
        <v>262</v>
      </c>
      <c r="I56" s="106">
        <v>400</v>
      </c>
      <c r="J56" s="97">
        <v>9</v>
      </c>
    </row>
    <row r="57" spans="1:19" ht="13.2" x14ac:dyDescent="0.2">
      <c r="A57" s="13" t="s">
        <v>78</v>
      </c>
      <c r="B57" s="175">
        <f t="shared" ref="B57:B71" si="11">SUM(C57:J57)</f>
        <v>4856</v>
      </c>
      <c r="C57" s="112">
        <v>133</v>
      </c>
      <c r="D57" s="106">
        <v>2500</v>
      </c>
      <c r="E57" s="106">
        <v>917</v>
      </c>
      <c r="F57" s="106">
        <v>424</v>
      </c>
      <c r="G57" s="106">
        <v>563</v>
      </c>
      <c r="H57" s="106">
        <v>138</v>
      </c>
      <c r="I57" s="106">
        <v>181</v>
      </c>
      <c r="J57" s="97">
        <v>0</v>
      </c>
    </row>
    <row r="58" spans="1:19" ht="13.2" x14ac:dyDescent="0.2">
      <c r="A58" s="13" t="s">
        <v>79</v>
      </c>
      <c r="B58" s="175">
        <f t="shared" si="11"/>
        <v>436</v>
      </c>
      <c r="C58" s="112">
        <v>240</v>
      </c>
      <c r="D58" s="106">
        <v>152</v>
      </c>
      <c r="E58" s="106">
        <v>4</v>
      </c>
      <c r="F58" s="106">
        <v>0</v>
      </c>
      <c r="G58" s="106">
        <v>0</v>
      </c>
      <c r="H58" s="106">
        <v>0</v>
      </c>
      <c r="I58" s="106">
        <v>8</v>
      </c>
      <c r="J58" s="97">
        <v>32</v>
      </c>
    </row>
    <row r="59" spans="1:19" ht="13.2" x14ac:dyDescent="0.2">
      <c r="A59" s="13" t="s">
        <v>80</v>
      </c>
      <c r="B59" s="175">
        <f t="shared" si="11"/>
        <v>28615</v>
      </c>
      <c r="C59" s="112">
        <v>756</v>
      </c>
      <c r="D59" s="106">
        <v>17211</v>
      </c>
      <c r="E59" s="106">
        <v>4576</v>
      </c>
      <c r="F59" s="106">
        <v>1810</v>
      </c>
      <c r="G59" s="106">
        <v>2853</v>
      </c>
      <c r="H59" s="106">
        <v>619</v>
      </c>
      <c r="I59" s="106">
        <v>622</v>
      </c>
      <c r="J59" s="97">
        <v>168</v>
      </c>
    </row>
    <row r="60" spans="1:19" ht="13.2" x14ac:dyDescent="0.2">
      <c r="A60" s="13" t="s">
        <v>81</v>
      </c>
      <c r="B60" s="175">
        <f t="shared" si="11"/>
        <v>1831</v>
      </c>
      <c r="C60" s="112">
        <v>489</v>
      </c>
      <c r="D60" s="106">
        <v>658</v>
      </c>
      <c r="E60" s="106">
        <v>78</v>
      </c>
      <c r="F60" s="106">
        <v>158</v>
      </c>
      <c r="G60" s="106">
        <v>128</v>
      </c>
      <c r="H60" s="106">
        <v>306</v>
      </c>
      <c r="I60" s="106">
        <v>14</v>
      </c>
      <c r="J60" s="97">
        <v>0</v>
      </c>
    </row>
    <row r="61" spans="1:19" ht="13.2" x14ac:dyDescent="0.2">
      <c r="A61" s="13" t="s">
        <v>82</v>
      </c>
      <c r="B61" s="175">
        <f t="shared" si="11"/>
        <v>1528</v>
      </c>
      <c r="C61" s="112">
        <v>383</v>
      </c>
      <c r="D61" s="106">
        <v>765</v>
      </c>
      <c r="E61" s="106">
        <v>112</v>
      </c>
      <c r="F61" s="106">
        <v>88</v>
      </c>
      <c r="G61" s="106">
        <v>138</v>
      </c>
      <c r="H61" s="106">
        <v>31</v>
      </c>
      <c r="I61" s="106">
        <v>11</v>
      </c>
      <c r="J61" s="97">
        <v>0</v>
      </c>
    </row>
    <row r="62" spans="1:19" ht="13.2" x14ac:dyDescent="0.2">
      <c r="A62" s="13" t="s">
        <v>83</v>
      </c>
      <c r="B62" s="175">
        <f t="shared" si="11"/>
        <v>8667</v>
      </c>
      <c r="C62" s="112">
        <v>209</v>
      </c>
      <c r="D62" s="106">
        <v>4915</v>
      </c>
      <c r="E62" s="106">
        <v>827</v>
      </c>
      <c r="F62" s="106">
        <v>602</v>
      </c>
      <c r="G62" s="106">
        <v>1641</v>
      </c>
      <c r="H62" s="106">
        <v>61</v>
      </c>
      <c r="I62" s="106">
        <v>309</v>
      </c>
      <c r="J62" s="97">
        <v>103</v>
      </c>
    </row>
    <row r="63" spans="1:19" ht="13.2" x14ac:dyDescent="0.2">
      <c r="A63" s="13" t="s">
        <v>84</v>
      </c>
      <c r="B63" s="175">
        <f t="shared" si="11"/>
        <v>4575</v>
      </c>
      <c r="C63" s="112">
        <v>257</v>
      </c>
      <c r="D63" s="106">
        <v>3271</v>
      </c>
      <c r="E63" s="106">
        <v>229</v>
      </c>
      <c r="F63" s="106">
        <v>372</v>
      </c>
      <c r="G63" s="106">
        <v>368</v>
      </c>
      <c r="H63" s="106">
        <v>20</v>
      </c>
      <c r="I63" s="106">
        <v>58</v>
      </c>
      <c r="J63" s="97">
        <v>0</v>
      </c>
    </row>
    <row r="64" spans="1:19" ht="13.2" x14ac:dyDescent="0.2">
      <c r="A64" s="13" t="s">
        <v>85</v>
      </c>
      <c r="B64" s="175">
        <f t="shared" si="11"/>
        <v>22690</v>
      </c>
      <c r="C64" s="112">
        <v>397</v>
      </c>
      <c r="D64" s="106">
        <v>13048</v>
      </c>
      <c r="E64" s="106">
        <v>5224</v>
      </c>
      <c r="F64" s="106">
        <v>1096</v>
      </c>
      <c r="G64" s="106">
        <v>2500</v>
      </c>
      <c r="H64" s="106">
        <v>118</v>
      </c>
      <c r="I64" s="106">
        <v>307</v>
      </c>
      <c r="J64" s="97">
        <v>0</v>
      </c>
    </row>
    <row r="65" spans="1:10" ht="13.2" x14ac:dyDescent="0.2">
      <c r="A65" s="13" t="s">
        <v>86</v>
      </c>
      <c r="B65" s="175">
        <f>SUM(C65:J65)</f>
        <v>3833</v>
      </c>
      <c r="C65" s="112">
        <v>1442</v>
      </c>
      <c r="D65" s="106">
        <v>1243</v>
      </c>
      <c r="E65" s="106">
        <v>245</v>
      </c>
      <c r="F65" s="106">
        <v>421</v>
      </c>
      <c r="G65" s="106">
        <v>197</v>
      </c>
      <c r="H65" s="106">
        <v>3</v>
      </c>
      <c r="I65" s="106">
        <v>282</v>
      </c>
      <c r="J65" s="97">
        <v>0</v>
      </c>
    </row>
    <row r="66" spans="1:10" ht="13.2" x14ac:dyDescent="0.2">
      <c r="A66" s="13" t="s">
        <v>87</v>
      </c>
      <c r="B66" s="175">
        <f t="shared" si="11"/>
        <v>3593</v>
      </c>
      <c r="C66" s="112">
        <v>299</v>
      </c>
      <c r="D66" s="106">
        <v>1082</v>
      </c>
      <c r="E66" s="106">
        <v>429</v>
      </c>
      <c r="F66" s="106">
        <v>52</v>
      </c>
      <c r="G66" s="106">
        <v>1720</v>
      </c>
      <c r="H66" s="106">
        <v>8</v>
      </c>
      <c r="I66" s="106">
        <v>3</v>
      </c>
      <c r="J66" s="97">
        <v>0</v>
      </c>
    </row>
    <row r="67" spans="1:10" ht="13.2" x14ac:dyDescent="0.2">
      <c r="A67" s="13" t="s">
        <v>88</v>
      </c>
      <c r="B67" s="175">
        <f t="shared" si="11"/>
        <v>6102</v>
      </c>
      <c r="C67" s="112">
        <v>207</v>
      </c>
      <c r="D67" s="106">
        <v>3869</v>
      </c>
      <c r="E67" s="106">
        <v>1000</v>
      </c>
      <c r="F67" s="106">
        <v>252</v>
      </c>
      <c r="G67" s="106">
        <v>539</v>
      </c>
      <c r="H67" s="106">
        <v>202</v>
      </c>
      <c r="I67" s="106">
        <v>33</v>
      </c>
      <c r="J67" s="97">
        <v>0</v>
      </c>
    </row>
    <row r="68" spans="1:10" ht="13.2" x14ac:dyDescent="0.2">
      <c r="A68" s="13" t="s">
        <v>89</v>
      </c>
      <c r="B68" s="175">
        <f t="shared" si="11"/>
        <v>4814</v>
      </c>
      <c r="C68" s="112">
        <v>475</v>
      </c>
      <c r="D68" s="106">
        <v>2279</v>
      </c>
      <c r="E68" s="106">
        <v>735</v>
      </c>
      <c r="F68" s="106">
        <v>199</v>
      </c>
      <c r="G68" s="106">
        <v>979</v>
      </c>
      <c r="H68" s="106">
        <v>128</v>
      </c>
      <c r="I68" s="106">
        <v>16</v>
      </c>
      <c r="J68" s="97">
        <v>3</v>
      </c>
    </row>
    <row r="69" spans="1:10" ht="13.2" x14ac:dyDescent="0.2">
      <c r="A69" s="13" t="s">
        <v>90</v>
      </c>
      <c r="B69" s="175">
        <f t="shared" si="11"/>
        <v>2959</v>
      </c>
      <c r="C69" s="112">
        <v>546</v>
      </c>
      <c r="D69" s="106">
        <v>2054</v>
      </c>
      <c r="E69" s="106">
        <v>61</v>
      </c>
      <c r="F69" s="106">
        <v>48</v>
      </c>
      <c r="G69" s="106">
        <v>245</v>
      </c>
      <c r="H69" s="106">
        <v>1</v>
      </c>
      <c r="I69" s="106">
        <v>4</v>
      </c>
      <c r="J69" s="97">
        <v>0</v>
      </c>
    </row>
    <row r="70" spans="1:10" ht="13.2" x14ac:dyDescent="0.2">
      <c r="A70" s="13" t="s">
        <v>91</v>
      </c>
      <c r="B70" s="175">
        <f t="shared" si="11"/>
        <v>4670</v>
      </c>
      <c r="C70" s="112">
        <v>203</v>
      </c>
      <c r="D70" s="106">
        <v>3226</v>
      </c>
      <c r="E70" s="106">
        <v>688</v>
      </c>
      <c r="F70" s="106">
        <v>121</v>
      </c>
      <c r="G70" s="106">
        <v>94</v>
      </c>
      <c r="H70" s="106">
        <v>224</v>
      </c>
      <c r="I70" s="106">
        <v>111</v>
      </c>
      <c r="J70" s="97">
        <v>3</v>
      </c>
    </row>
    <row r="71" spans="1:10" ht="13.2" x14ac:dyDescent="0.2">
      <c r="A71" s="86" t="s">
        <v>92</v>
      </c>
      <c r="B71" s="175">
        <f t="shared" si="11"/>
        <v>4071</v>
      </c>
      <c r="C71" s="100">
        <v>6</v>
      </c>
      <c r="D71" s="89">
        <v>3102</v>
      </c>
      <c r="E71" s="89">
        <v>102</v>
      </c>
      <c r="F71" s="89">
        <v>60</v>
      </c>
      <c r="G71" s="89">
        <v>495</v>
      </c>
      <c r="H71" s="89">
        <v>195</v>
      </c>
      <c r="I71" s="89">
        <v>111</v>
      </c>
      <c r="J71" s="95">
        <v>0</v>
      </c>
    </row>
    <row r="72" spans="1:10" ht="13.2" x14ac:dyDescent="0.2">
      <c r="A72" s="15" t="s">
        <v>93</v>
      </c>
      <c r="B72" s="180">
        <f>SUM(B73:B84)</f>
        <v>106952</v>
      </c>
      <c r="C72" s="184">
        <f t="shared" ref="C72:J72" si="12">SUM(C73:C84)</f>
        <v>12080</v>
      </c>
      <c r="D72" s="160">
        <f t="shared" si="12"/>
        <v>51499</v>
      </c>
      <c r="E72" s="160">
        <f t="shared" si="12"/>
        <v>15191</v>
      </c>
      <c r="F72" s="160">
        <f t="shared" si="12"/>
        <v>11613</v>
      </c>
      <c r="G72" s="160">
        <f t="shared" si="12"/>
        <v>9600</v>
      </c>
      <c r="H72" s="160">
        <f t="shared" si="12"/>
        <v>5113</v>
      </c>
      <c r="I72" s="160">
        <f t="shared" si="12"/>
        <v>1504</v>
      </c>
      <c r="J72" s="179">
        <f t="shared" si="12"/>
        <v>352</v>
      </c>
    </row>
    <row r="73" spans="1:10" ht="13.2" x14ac:dyDescent="0.2">
      <c r="A73" s="116" t="s">
        <v>286</v>
      </c>
      <c r="B73" s="175">
        <f>SUM(C73:J73)</f>
        <v>18273</v>
      </c>
      <c r="C73" s="112">
        <v>2455</v>
      </c>
      <c r="D73" s="106">
        <v>6881</v>
      </c>
      <c r="E73" s="106">
        <v>2741</v>
      </c>
      <c r="F73" s="106">
        <v>874</v>
      </c>
      <c r="G73" s="106">
        <v>2378</v>
      </c>
      <c r="H73" s="106">
        <v>2819</v>
      </c>
      <c r="I73" s="106">
        <v>115</v>
      </c>
      <c r="J73" s="97">
        <v>10</v>
      </c>
    </row>
    <row r="74" spans="1:10" ht="13.2" x14ac:dyDescent="0.2">
      <c r="A74" s="60" t="s">
        <v>285</v>
      </c>
      <c r="B74" s="175">
        <f t="shared" ref="B74:B84" si="13">SUM(C74:J74)</f>
        <v>9703</v>
      </c>
      <c r="C74" s="112">
        <v>586</v>
      </c>
      <c r="D74" s="106">
        <v>5192</v>
      </c>
      <c r="E74" s="106">
        <v>1629</v>
      </c>
      <c r="F74" s="106">
        <v>929</v>
      </c>
      <c r="G74" s="106">
        <v>821</v>
      </c>
      <c r="H74" s="106">
        <v>209</v>
      </c>
      <c r="I74" s="106">
        <v>227</v>
      </c>
      <c r="J74" s="97">
        <v>110</v>
      </c>
    </row>
    <row r="75" spans="1:10" ht="13.2" x14ac:dyDescent="0.2">
      <c r="A75" s="13" t="s">
        <v>94</v>
      </c>
      <c r="B75" s="175">
        <f t="shared" si="13"/>
        <v>10815</v>
      </c>
      <c r="C75" s="112">
        <v>414</v>
      </c>
      <c r="D75" s="106">
        <v>6087</v>
      </c>
      <c r="E75" s="106">
        <v>2552</v>
      </c>
      <c r="F75" s="106">
        <v>254</v>
      </c>
      <c r="G75" s="106">
        <v>1217</v>
      </c>
      <c r="H75" s="106">
        <v>170</v>
      </c>
      <c r="I75" s="106">
        <v>111</v>
      </c>
      <c r="J75" s="107">
        <v>10</v>
      </c>
    </row>
    <row r="76" spans="1:10" ht="13.2" x14ac:dyDescent="0.2">
      <c r="A76" s="13" t="s">
        <v>95</v>
      </c>
      <c r="B76" s="175">
        <f t="shared" si="13"/>
        <v>16567</v>
      </c>
      <c r="C76" s="112">
        <v>3322</v>
      </c>
      <c r="D76" s="106">
        <v>4626</v>
      </c>
      <c r="E76" s="106">
        <v>1247</v>
      </c>
      <c r="F76" s="106">
        <v>3878</v>
      </c>
      <c r="G76" s="106">
        <v>2104</v>
      </c>
      <c r="H76" s="106">
        <v>927</v>
      </c>
      <c r="I76" s="106">
        <v>459</v>
      </c>
      <c r="J76" s="97">
        <v>4</v>
      </c>
    </row>
    <row r="77" spans="1:10" ht="13.2" x14ac:dyDescent="0.2">
      <c r="A77" s="13" t="s">
        <v>96</v>
      </c>
      <c r="B77" s="175">
        <f t="shared" si="13"/>
        <v>1106</v>
      </c>
      <c r="C77" s="112">
        <v>199</v>
      </c>
      <c r="D77" s="106">
        <v>476</v>
      </c>
      <c r="E77" s="106">
        <v>104</v>
      </c>
      <c r="F77" s="106">
        <v>71</v>
      </c>
      <c r="G77" s="106">
        <v>210</v>
      </c>
      <c r="H77" s="106">
        <v>46</v>
      </c>
      <c r="I77" s="106">
        <v>0</v>
      </c>
      <c r="J77" s="97">
        <v>0</v>
      </c>
    </row>
    <row r="78" spans="1:10" ht="13.2" x14ac:dyDescent="0.2">
      <c r="A78" s="13" t="s">
        <v>97</v>
      </c>
      <c r="B78" s="175">
        <f t="shared" si="13"/>
        <v>3559</v>
      </c>
      <c r="C78" s="112">
        <v>262</v>
      </c>
      <c r="D78" s="106">
        <v>868</v>
      </c>
      <c r="E78" s="106">
        <v>2085</v>
      </c>
      <c r="F78" s="106">
        <v>29</v>
      </c>
      <c r="G78" s="106">
        <v>288</v>
      </c>
      <c r="H78" s="106">
        <v>4</v>
      </c>
      <c r="I78" s="106">
        <v>23</v>
      </c>
      <c r="J78" s="97">
        <v>0</v>
      </c>
    </row>
    <row r="79" spans="1:10" ht="13.2" x14ac:dyDescent="0.2">
      <c r="A79" s="13" t="s">
        <v>98</v>
      </c>
      <c r="B79" s="175">
        <f t="shared" si="13"/>
        <v>3044</v>
      </c>
      <c r="C79" s="112">
        <v>304</v>
      </c>
      <c r="D79" s="106">
        <v>1699</v>
      </c>
      <c r="E79" s="106">
        <v>516</v>
      </c>
      <c r="F79" s="106">
        <v>123</v>
      </c>
      <c r="G79" s="106">
        <v>355</v>
      </c>
      <c r="H79" s="106">
        <v>1</v>
      </c>
      <c r="I79" s="106">
        <v>45</v>
      </c>
      <c r="J79" s="97">
        <v>1</v>
      </c>
    </row>
    <row r="80" spans="1:10" ht="13.2" x14ac:dyDescent="0.2">
      <c r="A80" s="13" t="s">
        <v>99</v>
      </c>
      <c r="B80" s="175">
        <f t="shared" si="13"/>
        <v>12080</v>
      </c>
      <c r="C80" s="112">
        <v>2019</v>
      </c>
      <c r="D80" s="106">
        <v>7458</v>
      </c>
      <c r="E80" s="106">
        <v>871</v>
      </c>
      <c r="F80" s="106">
        <v>1346</v>
      </c>
      <c r="G80" s="106">
        <v>215</v>
      </c>
      <c r="H80" s="106">
        <v>25</v>
      </c>
      <c r="I80" s="106">
        <v>121</v>
      </c>
      <c r="J80" s="97">
        <v>25</v>
      </c>
    </row>
    <row r="81" spans="1:19" ht="13.2" x14ac:dyDescent="0.2">
      <c r="A81" s="13" t="s">
        <v>100</v>
      </c>
      <c r="B81" s="175">
        <f t="shared" si="13"/>
        <v>7916</v>
      </c>
      <c r="C81" s="112">
        <v>1582</v>
      </c>
      <c r="D81" s="106">
        <v>3924</v>
      </c>
      <c r="E81" s="106">
        <v>265</v>
      </c>
      <c r="F81" s="106">
        <v>1585</v>
      </c>
      <c r="G81" s="106">
        <v>453</v>
      </c>
      <c r="H81" s="106">
        <v>69</v>
      </c>
      <c r="I81" s="106">
        <v>30</v>
      </c>
      <c r="J81" s="97">
        <v>8</v>
      </c>
    </row>
    <row r="82" spans="1:19" ht="13.2" x14ac:dyDescent="0.2">
      <c r="A82" s="13" t="s">
        <v>101</v>
      </c>
      <c r="B82" s="175">
        <f t="shared" si="13"/>
        <v>2922</v>
      </c>
      <c r="C82" s="112">
        <v>191</v>
      </c>
      <c r="D82" s="106">
        <v>1240</v>
      </c>
      <c r="E82" s="106">
        <v>69</v>
      </c>
      <c r="F82" s="106">
        <v>1417</v>
      </c>
      <c r="G82" s="106">
        <v>2</v>
      </c>
      <c r="H82" s="106">
        <v>0</v>
      </c>
      <c r="I82" s="106">
        <v>3</v>
      </c>
      <c r="J82" s="107">
        <v>0</v>
      </c>
    </row>
    <row r="83" spans="1:19" ht="13.2" x14ac:dyDescent="0.2">
      <c r="A83" s="13" t="s">
        <v>102</v>
      </c>
      <c r="B83" s="175">
        <f t="shared" si="13"/>
        <v>17516</v>
      </c>
      <c r="C83" s="112">
        <v>742</v>
      </c>
      <c r="D83" s="106">
        <v>9617</v>
      </c>
      <c r="E83" s="106">
        <v>3111</v>
      </c>
      <c r="F83" s="106">
        <v>1102</v>
      </c>
      <c r="G83" s="106">
        <v>1553</v>
      </c>
      <c r="H83" s="106">
        <v>837</v>
      </c>
      <c r="I83" s="106">
        <v>370</v>
      </c>
      <c r="J83" s="97">
        <v>184</v>
      </c>
    </row>
    <row r="84" spans="1:19" ht="13.2" x14ac:dyDescent="0.2">
      <c r="A84" s="86" t="s">
        <v>103</v>
      </c>
      <c r="B84" s="175">
        <f t="shared" si="13"/>
        <v>3451</v>
      </c>
      <c r="C84" s="100">
        <v>4</v>
      </c>
      <c r="D84" s="89">
        <v>3431</v>
      </c>
      <c r="E84" s="89">
        <v>1</v>
      </c>
      <c r="F84" s="89">
        <v>5</v>
      </c>
      <c r="G84" s="89">
        <v>4</v>
      </c>
      <c r="H84" s="89">
        <v>6</v>
      </c>
      <c r="I84" s="89">
        <v>0</v>
      </c>
      <c r="J84" s="95">
        <v>0</v>
      </c>
    </row>
    <row r="85" spans="1:19" ht="13.2" x14ac:dyDescent="0.2">
      <c r="A85" s="15" t="s">
        <v>104</v>
      </c>
      <c r="B85" s="180">
        <f>SUM(B86:B91)</f>
        <v>10422</v>
      </c>
      <c r="C85" s="184">
        <f t="shared" ref="C85:J85" si="14">SUM(C86:C91)</f>
        <v>1901</v>
      </c>
      <c r="D85" s="160">
        <f t="shared" si="14"/>
        <v>3961</v>
      </c>
      <c r="E85" s="160">
        <f t="shared" si="14"/>
        <v>876</v>
      </c>
      <c r="F85" s="160">
        <f t="shared" si="14"/>
        <v>813</v>
      </c>
      <c r="G85" s="160">
        <f t="shared" si="14"/>
        <v>1610</v>
      </c>
      <c r="H85" s="160">
        <f t="shared" si="14"/>
        <v>1071</v>
      </c>
      <c r="I85" s="160">
        <f t="shared" si="14"/>
        <v>179</v>
      </c>
      <c r="J85" s="179">
        <f t="shared" si="14"/>
        <v>11</v>
      </c>
    </row>
    <row r="86" spans="1:19" ht="13.2" x14ac:dyDescent="0.2">
      <c r="A86" s="13" t="s">
        <v>105</v>
      </c>
      <c r="B86" s="175">
        <f t="shared" ref="B86:B91" si="15">SUM(C86:J86)</f>
        <v>2254</v>
      </c>
      <c r="C86" s="112">
        <v>345</v>
      </c>
      <c r="D86" s="106">
        <v>504</v>
      </c>
      <c r="E86" s="106">
        <v>329</v>
      </c>
      <c r="F86" s="106">
        <v>156</v>
      </c>
      <c r="G86" s="106">
        <v>556</v>
      </c>
      <c r="H86" s="106">
        <v>305</v>
      </c>
      <c r="I86" s="106">
        <v>58</v>
      </c>
      <c r="J86" s="97">
        <v>1</v>
      </c>
      <c r="L86" s="120"/>
      <c r="M86" s="120"/>
      <c r="N86" s="120"/>
      <c r="O86" s="120"/>
      <c r="P86" s="120"/>
      <c r="Q86" s="120"/>
      <c r="R86" s="120"/>
      <c r="S86" s="120"/>
    </row>
    <row r="87" spans="1:19" ht="13.2" x14ac:dyDescent="0.2">
      <c r="A87" s="13" t="s">
        <v>106</v>
      </c>
      <c r="B87" s="175">
        <f t="shared" si="15"/>
        <v>179</v>
      </c>
      <c r="C87" s="112">
        <v>132</v>
      </c>
      <c r="D87" s="106">
        <v>28</v>
      </c>
      <c r="E87" s="106">
        <v>6</v>
      </c>
      <c r="F87" s="106">
        <v>3</v>
      </c>
      <c r="G87" s="106">
        <v>3</v>
      </c>
      <c r="H87" s="106">
        <v>5</v>
      </c>
      <c r="I87" s="106">
        <v>2</v>
      </c>
      <c r="J87" s="97">
        <v>0</v>
      </c>
      <c r="L87" s="120"/>
      <c r="M87" s="120"/>
      <c r="N87" s="120"/>
      <c r="O87" s="120"/>
      <c r="P87" s="120"/>
      <c r="Q87" s="120"/>
      <c r="R87" s="120"/>
      <c r="S87" s="120"/>
    </row>
    <row r="88" spans="1:19" ht="13.2" x14ac:dyDescent="0.2">
      <c r="A88" s="13" t="s">
        <v>107</v>
      </c>
      <c r="B88" s="175">
        <f t="shared" si="15"/>
        <v>1889</v>
      </c>
      <c r="C88" s="112">
        <v>199</v>
      </c>
      <c r="D88" s="106">
        <v>287</v>
      </c>
      <c r="E88" s="106">
        <v>113</v>
      </c>
      <c r="F88" s="106">
        <v>110</v>
      </c>
      <c r="G88" s="106">
        <v>391</v>
      </c>
      <c r="H88" s="106">
        <v>731</v>
      </c>
      <c r="I88" s="106">
        <v>57</v>
      </c>
      <c r="J88" s="97">
        <v>1</v>
      </c>
      <c r="L88" s="120"/>
      <c r="M88" s="120"/>
      <c r="N88" s="120"/>
      <c r="O88" s="120"/>
      <c r="P88" s="120"/>
      <c r="Q88" s="120"/>
      <c r="R88" s="120"/>
      <c r="S88" s="120"/>
    </row>
    <row r="89" spans="1:19" ht="13.2" x14ac:dyDescent="0.2">
      <c r="A89" s="13" t="s">
        <v>108</v>
      </c>
      <c r="B89" s="175">
        <f t="shared" si="15"/>
        <v>690</v>
      </c>
      <c r="C89" s="112">
        <v>229</v>
      </c>
      <c r="D89" s="106">
        <v>137</v>
      </c>
      <c r="E89" s="106">
        <v>50</v>
      </c>
      <c r="F89" s="106">
        <v>76</v>
      </c>
      <c r="G89" s="106">
        <v>188</v>
      </c>
      <c r="H89" s="106">
        <v>10</v>
      </c>
      <c r="I89" s="106">
        <v>0</v>
      </c>
      <c r="J89" s="97">
        <v>0</v>
      </c>
      <c r="L89" s="120"/>
      <c r="M89" s="120"/>
      <c r="N89" s="120"/>
      <c r="O89" s="120"/>
      <c r="P89" s="120"/>
      <c r="Q89" s="120"/>
      <c r="R89" s="120"/>
      <c r="S89" s="120"/>
    </row>
    <row r="90" spans="1:19" ht="13.2" x14ac:dyDescent="0.2">
      <c r="A90" s="13" t="s">
        <v>109</v>
      </c>
      <c r="B90" s="175">
        <f t="shared" si="15"/>
        <v>3907</v>
      </c>
      <c r="C90" s="112">
        <v>514</v>
      </c>
      <c r="D90" s="106">
        <v>2194</v>
      </c>
      <c r="E90" s="106">
        <v>309</v>
      </c>
      <c r="F90" s="106">
        <v>417</v>
      </c>
      <c r="G90" s="106">
        <v>394</v>
      </c>
      <c r="H90" s="106">
        <v>14</v>
      </c>
      <c r="I90" s="106">
        <v>56</v>
      </c>
      <c r="J90" s="97">
        <v>9</v>
      </c>
      <c r="L90" s="120"/>
      <c r="M90" s="120"/>
      <c r="N90" s="120"/>
      <c r="O90" s="120"/>
      <c r="P90" s="120"/>
      <c r="Q90" s="120"/>
      <c r="R90" s="120"/>
      <c r="S90" s="120"/>
    </row>
    <row r="91" spans="1:19" ht="13.2" x14ac:dyDescent="0.2">
      <c r="A91" s="86" t="s">
        <v>110</v>
      </c>
      <c r="B91" s="175">
        <f t="shared" si="15"/>
        <v>1503</v>
      </c>
      <c r="C91" s="100">
        <v>482</v>
      </c>
      <c r="D91" s="89">
        <v>811</v>
      </c>
      <c r="E91" s="89">
        <v>69</v>
      </c>
      <c r="F91" s="89">
        <v>51</v>
      </c>
      <c r="G91" s="89">
        <v>78</v>
      </c>
      <c r="H91" s="89">
        <v>6</v>
      </c>
      <c r="I91" s="89">
        <v>6</v>
      </c>
      <c r="J91" s="95">
        <v>0</v>
      </c>
      <c r="L91" s="120"/>
      <c r="M91" s="120"/>
      <c r="N91" s="120"/>
      <c r="O91" s="120"/>
      <c r="P91" s="120"/>
      <c r="Q91" s="120"/>
      <c r="R91" s="120"/>
      <c r="S91" s="120"/>
    </row>
    <row r="92" spans="1:19" ht="13.2" x14ac:dyDescent="0.2">
      <c r="A92" s="15" t="s">
        <v>111</v>
      </c>
      <c r="B92" s="180">
        <f>SUM(B93:B98)</f>
        <v>17976</v>
      </c>
      <c r="C92" s="184">
        <f t="shared" ref="C92:J92" si="16">SUM(C93:C98)</f>
        <v>1045</v>
      </c>
      <c r="D92" s="160">
        <f t="shared" si="16"/>
        <v>6363</v>
      </c>
      <c r="E92" s="160">
        <f t="shared" si="16"/>
        <v>1148</v>
      </c>
      <c r="F92" s="160">
        <f t="shared" si="16"/>
        <v>1425</v>
      </c>
      <c r="G92" s="160">
        <f t="shared" si="16"/>
        <v>6942</v>
      </c>
      <c r="H92" s="160">
        <f t="shared" si="16"/>
        <v>683</v>
      </c>
      <c r="I92" s="160">
        <f t="shared" si="16"/>
        <v>291</v>
      </c>
      <c r="J92" s="179">
        <f t="shared" si="16"/>
        <v>79</v>
      </c>
      <c r="L92" s="120"/>
      <c r="M92" s="120"/>
      <c r="N92" s="120"/>
      <c r="O92" s="120"/>
      <c r="P92" s="120"/>
      <c r="Q92" s="120"/>
      <c r="R92" s="120"/>
      <c r="S92" s="120"/>
    </row>
    <row r="93" spans="1:19" ht="13.2" x14ac:dyDescent="0.2">
      <c r="A93" s="13" t="s">
        <v>112</v>
      </c>
      <c r="B93" s="175">
        <f t="shared" ref="B93:B98" si="17">SUM(C93:J93)</f>
        <v>7761</v>
      </c>
      <c r="C93" s="112">
        <v>283</v>
      </c>
      <c r="D93" s="106">
        <v>2583</v>
      </c>
      <c r="E93" s="106">
        <v>487</v>
      </c>
      <c r="F93" s="106">
        <v>335</v>
      </c>
      <c r="G93" s="106">
        <v>3385</v>
      </c>
      <c r="H93" s="106">
        <v>573</v>
      </c>
      <c r="I93" s="106">
        <v>86</v>
      </c>
      <c r="J93" s="97">
        <v>29</v>
      </c>
      <c r="L93" s="120"/>
      <c r="M93" s="120"/>
      <c r="N93" s="120"/>
      <c r="O93" s="120"/>
      <c r="P93" s="120"/>
      <c r="Q93" s="120"/>
      <c r="R93" s="120"/>
      <c r="S93" s="120"/>
    </row>
    <row r="94" spans="1:19" ht="13.2" x14ac:dyDescent="0.2">
      <c r="A94" s="13" t="s">
        <v>113</v>
      </c>
      <c r="B94" s="175">
        <f t="shared" si="17"/>
        <v>3964</v>
      </c>
      <c r="C94" s="112">
        <v>87</v>
      </c>
      <c r="D94" s="106">
        <v>1956</v>
      </c>
      <c r="E94" s="106">
        <v>148</v>
      </c>
      <c r="F94" s="106">
        <v>23</v>
      </c>
      <c r="G94" s="106">
        <v>1750</v>
      </c>
      <c r="H94" s="106">
        <v>0</v>
      </c>
      <c r="I94" s="106">
        <v>0</v>
      </c>
      <c r="J94" s="97">
        <v>0</v>
      </c>
      <c r="L94" s="120"/>
      <c r="M94" s="120"/>
      <c r="N94" s="120"/>
      <c r="O94" s="120"/>
      <c r="P94" s="120"/>
      <c r="Q94" s="120"/>
      <c r="R94" s="120"/>
      <c r="S94" s="120"/>
    </row>
    <row r="95" spans="1:19" ht="13.2" x14ac:dyDescent="0.2">
      <c r="A95" s="13" t="s">
        <v>114</v>
      </c>
      <c r="B95" s="175">
        <f t="shared" si="17"/>
        <v>1145</v>
      </c>
      <c r="C95" s="112">
        <v>121</v>
      </c>
      <c r="D95" s="106">
        <v>178</v>
      </c>
      <c r="E95" s="106">
        <v>24</v>
      </c>
      <c r="F95" s="106">
        <v>480</v>
      </c>
      <c r="G95" s="106">
        <v>278</v>
      </c>
      <c r="H95" s="106">
        <v>4</v>
      </c>
      <c r="I95" s="106">
        <v>25</v>
      </c>
      <c r="J95" s="97">
        <v>35</v>
      </c>
      <c r="L95" s="120"/>
      <c r="M95" s="120"/>
      <c r="N95" s="120"/>
      <c r="O95" s="120"/>
      <c r="P95" s="120"/>
      <c r="Q95" s="120"/>
      <c r="R95" s="120"/>
      <c r="S95" s="120"/>
    </row>
    <row r="96" spans="1:19" ht="13.2" x14ac:dyDescent="0.2">
      <c r="A96" s="13" t="s">
        <v>115</v>
      </c>
      <c r="B96" s="175">
        <f t="shared" si="17"/>
        <v>2659</v>
      </c>
      <c r="C96" s="112">
        <v>224</v>
      </c>
      <c r="D96" s="106">
        <v>1065</v>
      </c>
      <c r="E96" s="106">
        <v>74</v>
      </c>
      <c r="F96" s="106">
        <v>399</v>
      </c>
      <c r="G96" s="106">
        <v>759</v>
      </c>
      <c r="H96" s="106">
        <v>43</v>
      </c>
      <c r="I96" s="106">
        <v>92</v>
      </c>
      <c r="J96" s="97">
        <v>3</v>
      </c>
      <c r="L96" s="120"/>
      <c r="M96" s="120"/>
      <c r="N96" s="120"/>
      <c r="O96" s="120"/>
      <c r="P96" s="120"/>
      <c r="Q96" s="120"/>
      <c r="R96" s="120"/>
      <c r="S96" s="120"/>
    </row>
    <row r="97" spans="1:19" ht="13.2" x14ac:dyDescent="0.2">
      <c r="A97" s="13" t="s">
        <v>116</v>
      </c>
      <c r="B97" s="175">
        <f t="shared" si="17"/>
        <v>547</v>
      </c>
      <c r="C97" s="112">
        <v>36</v>
      </c>
      <c r="D97" s="106">
        <v>151</v>
      </c>
      <c r="E97" s="106">
        <v>141</v>
      </c>
      <c r="F97" s="106">
        <v>72</v>
      </c>
      <c r="G97" s="106">
        <v>79</v>
      </c>
      <c r="H97" s="106">
        <v>1</v>
      </c>
      <c r="I97" s="106">
        <v>67</v>
      </c>
      <c r="J97" s="97">
        <v>0</v>
      </c>
      <c r="L97" s="120"/>
      <c r="M97" s="120"/>
      <c r="N97" s="120"/>
      <c r="O97" s="120"/>
      <c r="P97" s="120"/>
      <c r="Q97" s="120"/>
      <c r="R97" s="120"/>
      <c r="S97" s="120"/>
    </row>
    <row r="98" spans="1:19" ht="13.2" x14ac:dyDescent="0.2">
      <c r="A98" s="86" t="s">
        <v>117</v>
      </c>
      <c r="B98" s="175">
        <f t="shared" si="17"/>
        <v>1900</v>
      </c>
      <c r="C98" s="100">
        <v>294</v>
      </c>
      <c r="D98" s="89">
        <v>430</v>
      </c>
      <c r="E98" s="89">
        <v>274</v>
      </c>
      <c r="F98" s="89">
        <v>116</v>
      </c>
      <c r="G98" s="89">
        <v>691</v>
      </c>
      <c r="H98" s="89">
        <v>62</v>
      </c>
      <c r="I98" s="89">
        <v>21</v>
      </c>
      <c r="J98" s="95">
        <v>12</v>
      </c>
      <c r="L98" s="120"/>
      <c r="M98" s="120"/>
      <c r="N98" s="120"/>
      <c r="O98" s="120"/>
      <c r="P98" s="120"/>
      <c r="Q98" s="120"/>
      <c r="R98" s="120"/>
      <c r="S98" s="120"/>
    </row>
    <row r="99" spans="1:19" ht="13.2" x14ac:dyDescent="0.2">
      <c r="A99" s="15" t="s">
        <v>118</v>
      </c>
      <c r="B99" s="180">
        <f>SUM(B100:B105)</f>
        <v>16820</v>
      </c>
      <c r="C99" s="184">
        <f>SUM(C100:C105)</f>
        <v>1066</v>
      </c>
      <c r="D99" s="160">
        <f t="shared" ref="D99:J99" si="18">SUM(D100:D105)</f>
        <v>7399</v>
      </c>
      <c r="E99" s="160">
        <f t="shared" si="18"/>
        <v>1846</v>
      </c>
      <c r="F99" s="160">
        <f t="shared" si="18"/>
        <v>2774</v>
      </c>
      <c r="G99" s="160">
        <f t="shared" si="18"/>
        <v>2786</v>
      </c>
      <c r="H99" s="160">
        <f t="shared" si="18"/>
        <v>311</v>
      </c>
      <c r="I99" s="160">
        <f t="shared" si="18"/>
        <v>436</v>
      </c>
      <c r="J99" s="179">
        <f t="shared" si="18"/>
        <v>202</v>
      </c>
    </row>
    <row r="100" spans="1:19" ht="13.2" x14ac:dyDescent="0.2">
      <c r="A100" s="13" t="s">
        <v>119</v>
      </c>
      <c r="B100" s="175">
        <f t="shared" ref="B100:B105" si="19">SUM(C100:J100)</f>
        <v>9766</v>
      </c>
      <c r="C100" s="112">
        <v>319</v>
      </c>
      <c r="D100" s="106">
        <v>5119</v>
      </c>
      <c r="E100" s="106">
        <v>655</v>
      </c>
      <c r="F100" s="106">
        <v>1869</v>
      </c>
      <c r="G100" s="106">
        <v>1431</v>
      </c>
      <c r="H100" s="106">
        <v>183</v>
      </c>
      <c r="I100" s="106">
        <v>158</v>
      </c>
      <c r="J100" s="97">
        <v>32</v>
      </c>
    </row>
    <row r="101" spans="1:19" ht="13.2" x14ac:dyDescent="0.2">
      <c r="A101" s="13" t="s">
        <v>120</v>
      </c>
      <c r="B101" s="175">
        <f t="shared" si="19"/>
        <v>362</v>
      </c>
      <c r="C101" s="112">
        <v>2</v>
      </c>
      <c r="D101" s="106">
        <v>4</v>
      </c>
      <c r="E101" s="106">
        <v>0</v>
      </c>
      <c r="F101" s="106">
        <v>0</v>
      </c>
      <c r="G101" s="106">
        <v>29</v>
      </c>
      <c r="H101" s="106">
        <v>0</v>
      </c>
      <c r="I101" s="106">
        <v>165</v>
      </c>
      <c r="J101" s="97">
        <v>162</v>
      </c>
    </row>
    <row r="102" spans="1:19" ht="13.2" x14ac:dyDescent="0.2">
      <c r="A102" s="13" t="s">
        <v>121</v>
      </c>
      <c r="B102" s="175">
        <f t="shared" si="19"/>
        <v>547</v>
      </c>
      <c r="C102" s="112">
        <v>259</v>
      </c>
      <c r="D102" s="106">
        <v>235</v>
      </c>
      <c r="E102" s="106">
        <v>22</v>
      </c>
      <c r="F102" s="106">
        <v>26</v>
      </c>
      <c r="G102" s="106">
        <v>5</v>
      </c>
      <c r="H102" s="106">
        <v>0</v>
      </c>
      <c r="I102" s="106">
        <v>0</v>
      </c>
      <c r="J102" s="97">
        <v>0</v>
      </c>
    </row>
    <row r="103" spans="1:19" ht="13.2" x14ac:dyDescent="0.2">
      <c r="A103" s="13" t="s">
        <v>281</v>
      </c>
      <c r="B103" s="175">
        <f t="shared" si="19"/>
        <v>2746</v>
      </c>
      <c r="C103" s="112">
        <v>479</v>
      </c>
      <c r="D103" s="106">
        <v>853</v>
      </c>
      <c r="E103" s="106">
        <v>825</v>
      </c>
      <c r="F103" s="106">
        <v>194</v>
      </c>
      <c r="G103" s="106">
        <v>306</v>
      </c>
      <c r="H103" s="106">
        <v>5</v>
      </c>
      <c r="I103" s="106">
        <v>76</v>
      </c>
      <c r="J103" s="97">
        <v>8</v>
      </c>
    </row>
    <row r="104" spans="1:19" ht="13.2" x14ac:dyDescent="0.2">
      <c r="A104" s="13" t="s">
        <v>122</v>
      </c>
      <c r="B104" s="175">
        <f t="shared" si="19"/>
        <v>1697</v>
      </c>
      <c r="C104" s="112">
        <v>5</v>
      </c>
      <c r="D104" s="106">
        <v>955</v>
      </c>
      <c r="E104" s="106">
        <v>264</v>
      </c>
      <c r="F104" s="106">
        <v>83</v>
      </c>
      <c r="G104" s="106">
        <v>323</v>
      </c>
      <c r="H104" s="106">
        <v>42</v>
      </c>
      <c r="I104" s="106">
        <v>25</v>
      </c>
      <c r="J104" s="97">
        <v>0</v>
      </c>
    </row>
    <row r="105" spans="1:19" ht="13.2" x14ac:dyDescent="0.2">
      <c r="A105" s="86" t="s">
        <v>123</v>
      </c>
      <c r="B105" s="175">
        <f t="shared" si="19"/>
        <v>1702</v>
      </c>
      <c r="C105" s="100">
        <v>2</v>
      </c>
      <c r="D105" s="89">
        <v>233</v>
      </c>
      <c r="E105" s="89">
        <v>80</v>
      </c>
      <c r="F105" s="89">
        <v>602</v>
      </c>
      <c r="G105" s="89">
        <v>692</v>
      </c>
      <c r="H105" s="89">
        <v>81</v>
      </c>
      <c r="I105" s="89">
        <v>12</v>
      </c>
      <c r="J105" s="95">
        <v>0</v>
      </c>
    </row>
    <row r="106" spans="1:19" ht="13.2" x14ac:dyDescent="0.2">
      <c r="A106" s="15" t="s">
        <v>124</v>
      </c>
      <c r="B106" s="180">
        <f>SUM(B107:B108)</f>
        <v>10356</v>
      </c>
      <c r="C106" s="184">
        <f t="shared" ref="C106:J106" si="20">SUM(C107:C108)</f>
        <v>437</v>
      </c>
      <c r="D106" s="160">
        <f t="shared" si="20"/>
        <v>3190</v>
      </c>
      <c r="E106" s="160">
        <f t="shared" si="20"/>
        <v>2334</v>
      </c>
      <c r="F106" s="160">
        <f t="shared" si="20"/>
        <v>1821</v>
      </c>
      <c r="G106" s="160">
        <f t="shared" si="20"/>
        <v>1447</v>
      </c>
      <c r="H106" s="160">
        <f t="shared" si="20"/>
        <v>800</v>
      </c>
      <c r="I106" s="160">
        <f t="shared" si="20"/>
        <v>281</v>
      </c>
      <c r="J106" s="179">
        <f t="shared" si="20"/>
        <v>46</v>
      </c>
    </row>
    <row r="107" spans="1:19" ht="13.2" x14ac:dyDescent="0.2">
      <c r="A107" s="13" t="s">
        <v>125</v>
      </c>
      <c r="B107" s="175">
        <f>SUM(C107:J107)</f>
        <v>7757</v>
      </c>
      <c r="C107" s="53">
        <v>286</v>
      </c>
      <c r="D107" s="106">
        <v>2719</v>
      </c>
      <c r="E107" s="106">
        <v>1175</v>
      </c>
      <c r="F107" s="106">
        <v>1412</v>
      </c>
      <c r="G107" s="106">
        <v>1199</v>
      </c>
      <c r="H107" s="106">
        <v>712</v>
      </c>
      <c r="I107" s="106">
        <v>220</v>
      </c>
      <c r="J107" s="14">
        <v>34</v>
      </c>
    </row>
    <row r="108" spans="1:19" ht="13.8" thickBot="1" x14ac:dyDescent="0.25">
      <c r="A108" s="22" t="s">
        <v>126</v>
      </c>
      <c r="B108" s="181">
        <f>C108+D108+E108+F108+G108+H108+I108+J108</f>
        <v>2599</v>
      </c>
      <c r="C108" s="26">
        <v>151</v>
      </c>
      <c r="D108" s="23">
        <v>471</v>
      </c>
      <c r="E108" s="23">
        <v>1159</v>
      </c>
      <c r="F108" s="23">
        <v>409</v>
      </c>
      <c r="G108" s="23">
        <v>248</v>
      </c>
      <c r="H108" s="23">
        <v>88</v>
      </c>
      <c r="I108" s="23">
        <v>61</v>
      </c>
      <c r="J108" s="24">
        <v>12</v>
      </c>
    </row>
  </sheetData>
  <mergeCells count="3">
    <mergeCell ref="C2:J2"/>
    <mergeCell ref="A2:A3"/>
    <mergeCell ref="B2:B3"/>
  </mergeCells>
  <phoneticPr fontId="2"/>
  <printOptions horizontalCentered="1"/>
  <pageMargins left="0.43307086614173229" right="0.19685039370078741" top="0.6692913385826772" bottom="0.55118110236220474" header="0.15748031496062992" footer="0.43307086614173229"/>
  <pageSetup paperSize="9" orientation="portrait" r:id="rId1"/>
  <headerFooter alignWithMargins="0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view="pageBreakPreview" zoomScaleNormal="100" zoomScaleSheetLayoutView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21" customHeight="1" x14ac:dyDescent="0.2"/>
  <cols>
    <col min="1" max="1" width="13.109375" style="9" customWidth="1"/>
    <col min="2" max="2" width="7" style="9" customWidth="1"/>
    <col min="3" max="15" width="5.33203125" style="9" customWidth="1"/>
    <col min="16" max="16384" width="9" style="9"/>
  </cols>
  <sheetData>
    <row r="1" spans="1:15" ht="21" customHeight="1" thickBot="1" x14ac:dyDescent="0.25">
      <c r="A1" s="8" t="s">
        <v>132</v>
      </c>
      <c r="O1" s="10" t="s">
        <v>246</v>
      </c>
    </row>
    <row r="2" spans="1:15" ht="66" customHeight="1" thickBot="1" x14ac:dyDescent="0.25">
      <c r="A2" s="17" t="s">
        <v>133</v>
      </c>
      <c r="B2" s="18" t="s">
        <v>31</v>
      </c>
      <c r="C2" s="19" t="s">
        <v>134</v>
      </c>
      <c r="D2" s="20" t="s">
        <v>0</v>
      </c>
      <c r="E2" s="20" t="s">
        <v>1</v>
      </c>
      <c r="F2" s="20" t="s">
        <v>2</v>
      </c>
      <c r="G2" s="20" t="s">
        <v>3</v>
      </c>
      <c r="H2" s="20" t="s">
        <v>4</v>
      </c>
      <c r="I2" s="20" t="s">
        <v>5</v>
      </c>
      <c r="J2" s="20" t="s">
        <v>6</v>
      </c>
      <c r="K2" s="20" t="s">
        <v>135</v>
      </c>
      <c r="L2" s="20" t="s">
        <v>136</v>
      </c>
      <c r="M2" s="20" t="s">
        <v>7</v>
      </c>
      <c r="N2" s="20" t="s">
        <v>282</v>
      </c>
      <c r="O2" s="21" t="s">
        <v>30</v>
      </c>
    </row>
    <row r="3" spans="1:15" ht="21" customHeight="1" thickBot="1" x14ac:dyDescent="0.25">
      <c r="A3" s="12" t="s">
        <v>31</v>
      </c>
      <c r="B3" s="171">
        <f>SUM(B4+B14+B25+B36+B41+B54+B71+B84+B91+B98+B105)</f>
        <v>73997</v>
      </c>
      <c r="C3" s="153">
        <f>SUM(C4+C14+C25+C36+C41+C54+C71+C84+C91+C98+C105)</f>
        <v>10644</v>
      </c>
      <c r="D3" s="172">
        <f t="shared" ref="D3:O3" si="0">SUM(D4+D14+D25+D36+D41+D54+D71+D84+D91+D98+D105)</f>
        <v>5440</v>
      </c>
      <c r="E3" s="172">
        <f t="shared" si="0"/>
        <v>345</v>
      </c>
      <c r="F3" s="172">
        <f t="shared" si="0"/>
        <v>698</v>
      </c>
      <c r="G3" s="172">
        <f t="shared" si="0"/>
        <v>20294</v>
      </c>
      <c r="H3" s="172">
        <f t="shared" si="0"/>
        <v>367</v>
      </c>
      <c r="I3" s="172">
        <f t="shared" si="0"/>
        <v>432</v>
      </c>
      <c r="J3" s="172">
        <f t="shared" si="0"/>
        <v>121</v>
      </c>
      <c r="K3" s="172">
        <f t="shared" si="0"/>
        <v>2413</v>
      </c>
      <c r="L3" s="172">
        <f t="shared" si="0"/>
        <v>274</v>
      </c>
      <c r="M3" s="172">
        <f t="shared" si="0"/>
        <v>377</v>
      </c>
      <c r="N3" s="172">
        <f>SUM(N4+N14+N25+N36+N41+N54+N71+N84+N91+N98+N105)</f>
        <v>0</v>
      </c>
      <c r="O3" s="173">
        <f t="shared" si="0"/>
        <v>32592</v>
      </c>
    </row>
    <row r="4" spans="1:15" ht="13.2" x14ac:dyDescent="0.2">
      <c r="A4" s="101" t="s">
        <v>32</v>
      </c>
      <c r="B4" s="174">
        <f>SUM(B5:B13)</f>
        <v>2342</v>
      </c>
      <c r="C4" s="156">
        <f t="shared" ref="C4:O4" si="1">SUM(C5:C13)</f>
        <v>208</v>
      </c>
      <c r="D4" s="166">
        <f t="shared" si="1"/>
        <v>147</v>
      </c>
      <c r="E4" s="166">
        <f t="shared" si="1"/>
        <v>234</v>
      </c>
      <c r="F4" s="166">
        <f t="shared" si="1"/>
        <v>5</v>
      </c>
      <c r="G4" s="166">
        <f t="shared" si="1"/>
        <v>754</v>
      </c>
      <c r="H4" s="166">
        <f t="shared" si="1"/>
        <v>7</v>
      </c>
      <c r="I4" s="166">
        <f t="shared" si="1"/>
        <v>9</v>
      </c>
      <c r="J4" s="166">
        <f t="shared" si="1"/>
        <v>7</v>
      </c>
      <c r="K4" s="166">
        <f t="shared" si="1"/>
        <v>18</v>
      </c>
      <c r="L4" s="166">
        <f t="shared" si="1"/>
        <v>0</v>
      </c>
      <c r="M4" s="166">
        <f t="shared" si="1"/>
        <v>0</v>
      </c>
      <c r="N4" s="166">
        <f t="shared" si="1"/>
        <v>0</v>
      </c>
      <c r="O4" s="167">
        <f t="shared" si="1"/>
        <v>953</v>
      </c>
    </row>
    <row r="5" spans="1:15" ht="13.2" x14ac:dyDescent="0.2">
      <c r="A5" s="54" t="s">
        <v>33</v>
      </c>
      <c r="B5" s="175">
        <f>SUM(C5:O5)</f>
        <v>320</v>
      </c>
      <c r="C5" s="93">
        <v>0</v>
      </c>
      <c r="D5" s="106">
        <v>50</v>
      </c>
      <c r="E5" s="106">
        <v>119</v>
      </c>
      <c r="F5" s="106">
        <v>2</v>
      </c>
      <c r="G5" s="106">
        <v>15</v>
      </c>
      <c r="H5" s="106">
        <v>2</v>
      </c>
      <c r="I5" s="106">
        <v>1</v>
      </c>
      <c r="J5" s="106">
        <v>1</v>
      </c>
      <c r="K5" s="106">
        <v>0</v>
      </c>
      <c r="L5" s="106">
        <v>0</v>
      </c>
      <c r="M5" s="106">
        <v>0</v>
      </c>
      <c r="N5" s="106">
        <v>0</v>
      </c>
      <c r="O5" s="14">
        <v>130</v>
      </c>
    </row>
    <row r="6" spans="1:15" ht="13.2" x14ac:dyDescent="0.2">
      <c r="A6" s="54" t="s">
        <v>280</v>
      </c>
      <c r="B6" s="175">
        <f>SUM(C6:O6)</f>
        <v>273</v>
      </c>
      <c r="C6" s="93">
        <v>38</v>
      </c>
      <c r="D6" s="106">
        <v>3</v>
      </c>
      <c r="E6" s="106">
        <v>17</v>
      </c>
      <c r="F6" s="106">
        <v>0</v>
      </c>
      <c r="G6" s="106">
        <v>95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4">
        <v>120</v>
      </c>
    </row>
    <row r="7" spans="1:15" ht="13.2" x14ac:dyDescent="0.2">
      <c r="A7" s="54" t="s">
        <v>34</v>
      </c>
      <c r="B7" s="175">
        <f t="shared" ref="B7:B13" si="2">SUM(C7:O7)</f>
        <v>24</v>
      </c>
      <c r="C7" s="93">
        <v>1</v>
      </c>
      <c r="D7" s="106">
        <v>0</v>
      </c>
      <c r="E7" s="106">
        <v>3</v>
      </c>
      <c r="F7" s="106">
        <v>0</v>
      </c>
      <c r="G7" s="106">
        <v>16</v>
      </c>
      <c r="H7" s="106">
        <v>0</v>
      </c>
      <c r="I7" s="106">
        <v>0</v>
      </c>
      <c r="J7" s="106">
        <v>0</v>
      </c>
      <c r="K7" s="106">
        <v>1</v>
      </c>
      <c r="L7" s="106">
        <v>0</v>
      </c>
      <c r="M7" s="106">
        <v>0</v>
      </c>
      <c r="N7" s="106">
        <v>0</v>
      </c>
      <c r="O7" s="14">
        <v>3</v>
      </c>
    </row>
    <row r="8" spans="1:15" ht="13.2" x14ac:dyDescent="0.2">
      <c r="A8" s="54" t="s">
        <v>35</v>
      </c>
      <c r="B8" s="175">
        <f t="shared" si="2"/>
        <v>88</v>
      </c>
      <c r="C8" s="93">
        <v>0</v>
      </c>
      <c r="D8" s="106">
        <v>1</v>
      </c>
      <c r="E8" s="106">
        <v>80</v>
      </c>
      <c r="F8" s="106">
        <v>0</v>
      </c>
      <c r="G8" s="106">
        <v>1</v>
      </c>
      <c r="H8" s="106">
        <v>0</v>
      </c>
      <c r="I8" s="106">
        <v>0</v>
      </c>
      <c r="J8" s="106">
        <v>0</v>
      </c>
      <c r="K8" s="106">
        <v>5</v>
      </c>
      <c r="L8" s="106">
        <v>0</v>
      </c>
      <c r="M8" s="106">
        <v>0</v>
      </c>
      <c r="N8" s="106">
        <v>0</v>
      </c>
      <c r="O8" s="14">
        <v>1</v>
      </c>
    </row>
    <row r="9" spans="1:15" ht="13.2" x14ac:dyDescent="0.2">
      <c r="A9" s="54" t="s">
        <v>36</v>
      </c>
      <c r="B9" s="175">
        <f t="shared" si="2"/>
        <v>114</v>
      </c>
      <c r="C9" s="93">
        <v>6</v>
      </c>
      <c r="D9" s="106">
        <v>0</v>
      </c>
      <c r="E9" s="106">
        <v>1</v>
      </c>
      <c r="F9" s="106">
        <v>3</v>
      </c>
      <c r="G9" s="106">
        <v>27</v>
      </c>
      <c r="H9" s="106">
        <v>0</v>
      </c>
      <c r="I9" s="106">
        <v>8</v>
      </c>
      <c r="J9" s="106">
        <v>1</v>
      </c>
      <c r="K9" s="106">
        <v>1</v>
      </c>
      <c r="L9" s="106">
        <v>0</v>
      </c>
      <c r="M9" s="106">
        <v>0</v>
      </c>
      <c r="N9" s="106">
        <v>0</v>
      </c>
      <c r="O9" s="14">
        <v>67</v>
      </c>
    </row>
    <row r="10" spans="1:15" ht="13.2" x14ac:dyDescent="0.2">
      <c r="A10" s="54" t="s">
        <v>37</v>
      </c>
      <c r="B10" s="175">
        <f t="shared" si="2"/>
        <v>290</v>
      </c>
      <c r="C10" s="93">
        <v>23</v>
      </c>
      <c r="D10" s="106">
        <v>28</v>
      </c>
      <c r="E10" s="106">
        <v>0</v>
      </c>
      <c r="F10" s="106">
        <v>0</v>
      </c>
      <c r="G10" s="106">
        <v>105</v>
      </c>
      <c r="H10" s="106">
        <v>0</v>
      </c>
      <c r="I10" s="106">
        <v>0</v>
      </c>
      <c r="J10" s="106">
        <v>0</v>
      </c>
      <c r="K10" s="106">
        <v>5</v>
      </c>
      <c r="L10" s="106">
        <v>0</v>
      </c>
      <c r="M10" s="106">
        <v>0</v>
      </c>
      <c r="N10" s="106">
        <v>0</v>
      </c>
      <c r="O10" s="14">
        <v>129</v>
      </c>
    </row>
    <row r="11" spans="1:15" ht="13.2" x14ac:dyDescent="0.2">
      <c r="A11" s="54" t="s">
        <v>38</v>
      </c>
      <c r="B11" s="175">
        <f t="shared" si="2"/>
        <v>884</v>
      </c>
      <c r="C11" s="93">
        <v>117</v>
      </c>
      <c r="D11" s="106">
        <v>60</v>
      </c>
      <c r="E11" s="106">
        <v>6</v>
      </c>
      <c r="F11" s="106">
        <v>0</v>
      </c>
      <c r="G11" s="106">
        <v>340</v>
      </c>
      <c r="H11" s="106">
        <v>3</v>
      </c>
      <c r="I11" s="106">
        <v>0</v>
      </c>
      <c r="J11" s="106">
        <v>2</v>
      </c>
      <c r="K11" s="106">
        <v>3</v>
      </c>
      <c r="L11" s="106">
        <v>0</v>
      </c>
      <c r="M11" s="106">
        <v>0</v>
      </c>
      <c r="N11" s="106">
        <v>0</v>
      </c>
      <c r="O11" s="14">
        <v>353</v>
      </c>
    </row>
    <row r="12" spans="1:15" ht="13.2" x14ac:dyDescent="0.2">
      <c r="A12" s="54" t="s">
        <v>39</v>
      </c>
      <c r="B12" s="175">
        <f t="shared" si="2"/>
        <v>349</v>
      </c>
      <c r="C12" s="93">
        <v>23</v>
      </c>
      <c r="D12" s="106">
        <v>5</v>
      </c>
      <c r="E12" s="106">
        <v>8</v>
      </c>
      <c r="F12" s="106">
        <v>0</v>
      </c>
      <c r="G12" s="106">
        <v>155</v>
      </c>
      <c r="H12" s="106">
        <v>2</v>
      </c>
      <c r="I12" s="106">
        <v>0</v>
      </c>
      <c r="J12" s="106">
        <v>3</v>
      </c>
      <c r="K12" s="106">
        <v>3</v>
      </c>
      <c r="L12" s="106">
        <v>0</v>
      </c>
      <c r="M12" s="106">
        <v>0</v>
      </c>
      <c r="N12" s="106">
        <v>0</v>
      </c>
      <c r="O12" s="14">
        <v>150</v>
      </c>
    </row>
    <row r="13" spans="1:15" ht="13.2" x14ac:dyDescent="0.2">
      <c r="A13" s="102" t="s">
        <v>40</v>
      </c>
      <c r="B13" s="175">
        <f t="shared" si="2"/>
        <v>0</v>
      </c>
      <c r="C13" s="93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4">
        <v>0</v>
      </c>
    </row>
    <row r="14" spans="1:15" ht="13.2" x14ac:dyDescent="0.2">
      <c r="A14" s="103" t="s">
        <v>41</v>
      </c>
      <c r="B14" s="180">
        <f t="shared" ref="B14:O14" si="3">SUM(B15:B24)</f>
        <v>2542</v>
      </c>
      <c r="C14" s="162">
        <f t="shared" si="3"/>
        <v>296</v>
      </c>
      <c r="D14" s="160">
        <f t="shared" si="3"/>
        <v>133</v>
      </c>
      <c r="E14" s="160">
        <f t="shared" si="3"/>
        <v>2</v>
      </c>
      <c r="F14" s="160">
        <f t="shared" si="3"/>
        <v>28</v>
      </c>
      <c r="G14" s="160">
        <f t="shared" si="3"/>
        <v>903</v>
      </c>
      <c r="H14" s="160">
        <f t="shared" si="3"/>
        <v>6</v>
      </c>
      <c r="I14" s="160">
        <f t="shared" si="3"/>
        <v>6</v>
      </c>
      <c r="J14" s="160">
        <f t="shared" si="3"/>
        <v>5</v>
      </c>
      <c r="K14" s="160">
        <f t="shared" si="3"/>
        <v>18</v>
      </c>
      <c r="L14" s="160">
        <f t="shared" si="3"/>
        <v>0</v>
      </c>
      <c r="M14" s="160">
        <f t="shared" si="3"/>
        <v>6</v>
      </c>
      <c r="N14" s="160">
        <f t="shared" si="3"/>
        <v>0</v>
      </c>
      <c r="O14" s="161">
        <f t="shared" si="3"/>
        <v>1139</v>
      </c>
    </row>
    <row r="15" spans="1:15" ht="13.2" x14ac:dyDescent="0.2">
      <c r="A15" s="54" t="s">
        <v>15</v>
      </c>
      <c r="B15" s="175">
        <f>SUM(C15:O15)</f>
        <v>683</v>
      </c>
      <c r="C15" s="93">
        <v>104</v>
      </c>
      <c r="D15" s="106">
        <v>20</v>
      </c>
      <c r="E15" s="106">
        <v>0</v>
      </c>
      <c r="F15" s="106">
        <v>2</v>
      </c>
      <c r="G15" s="106">
        <v>269</v>
      </c>
      <c r="H15" s="106">
        <v>1</v>
      </c>
      <c r="I15" s="106">
        <v>0</v>
      </c>
      <c r="J15" s="106">
        <v>1</v>
      </c>
      <c r="K15" s="106">
        <v>9</v>
      </c>
      <c r="L15" s="106">
        <v>0</v>
      </c>
      <c r="M15" s="106">
        <v>5</v>
      </c>
      <c r="N15" s="106">
        <v>0</v>
      </c>
      <c r="O15" s="14">
        <v>272</v>
      </c>
    </row>
    <row r="16" spans="1:15" ht="13.2" x14ac:dyDescent="0.2">
      <c r="A16" s="54" t="s">
        <v>43</v>
      </c>
      <c r="B16" s="175">
        <f t="shared" ref="B16:B23" si="4">SUM(C16:O16)</f>
        <v>203</v>
      </c>
      <c r="C16" s="93">
        <v>3</v>
      </c>
      <c r="D16" s="106">
        <v>17</v>
      </c>
      <c r="E16" s="106">
        <v>0</v>
      </c>
      <c r="F16" s="106">
        <v>0</v>
      </c>
      <c r="G16" s="106">
        <v>92</v>
      </c>
      <c r="H16" s="106">
        <v>1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4">
        <v>90</v>
      </c>
    </row>
    <row r="17" spans="1:15" ht="13.2" x14ac:dyDescent="0.2">
      <c r="A17" s="54" t="s">
        <v>44</v>
      </c>
      <c r="B17" s="175">
        <f t="shared" si="4"/>
        <v>98</v>
      </c>
      <c r="C17" s="93">
        <v>3</v>
      </c>
      <c r="D17" s="106">
        <v>4</v>
      </c>
      <c r="E17" s="106">
        <v>1</v>
      </c>
      <c r="F17" s="106">
        <v>10</v>
      </c>
      <c r="G17" s="106">
        <v>21</v>
      </c>
      <c r="H17" s="106">
        <v>3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4">
        <v>56</v>
      </c>
    </row>
    <row r="18" spans="1:15" ht="13.2" x14ac:dyDescent="0.2">
      <c r="A18" s="54" t="s">
        <v>45</v>
      </c>
      <c r="B18" s="175">
        <f t="shared" si="4"/>
        <v>397</v>
      </c>
      <c r="C18" s="93">
        <v>74</v>
      </c>
      <c r="D18" s="106">
        <v>8</v>
      </c>
      <c r="E18" s="106">
        <v>0</v>
      </c>
      <c r="F18" s="106">
        <v>0</v>
      </c>
      <c r="G18" s="106">
        <v>135</v>
      </c>
      <c r="H18" s="106">
        <v>0</v>
      </c>
      <c r="I18" s="106">
        <v>6</v>
      </c>
      <c r="J18" s="106">
        <v>1</v>
      </c>
      <c r="K18" s="106">
        <v>3</v>
      </c>
      <c r="L18" s="106">
        <v>0</v>
      </c>
      <c r="M18" s="106">
        <v>0</v>
      </c>
      <c r="N18" s="106">
        <v>0</v>
      </c>
      <c r="O18" s="14">
        <v>170</v>
      </c>
    </row>
    <row r="19" spans="1:15" ht="13.2" x14ac:dyDescent="0.2">
      <c r="A19" s="54" t="s">
        <v>46</v>
      </c>
      <c r="B19" s="175">
        <f t="shared" si="4"/>
        <v>5</v>
      </c>
      <c r="C19" s="93">
        <v>0</v>
      </c>
      <c r="D19" s="106">
        <v>0</v>
      </c>
      <c r="E19" s="106">
        <v>0</v>
      </c>
      <c r="F19" s="106">
        <v>0</v>
      </c>
      <c r="G19" s="106">
        <v>1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4">
        <v>4</v>
      </c>
    </row>
    <row r="20" spans="1:15" ht="13.2" x14ac:dyDescent="0.2">
      <c r="A20" s="54" t="s">
        <v>47</v>
      </c>
      <c r="B20" s="175">
        <f t="shared" si="4"/>
        <v>88</v>
      </c>
      <c r="C20" s="93">
        <v>0</v>
      </c>
      <c r="D20" s="106">
        <v>6</v>
      </c>
      <c r="E20" s="106">
        <v>0</v>
      </c>
      <c r="F20" s="106">
        <v>0</v>
      </c>
      <c r="G20" s="106">
        <v>35</v>
      </c>
      <c r="H20" s="106">
        <v>0</v>
      </c>
      <c r="I20" s="106">
        <v>0</v>
      </c>
      <c r="J20" s="106">
        <v>1</v>
      </c>
      <c r="K20" s="106">
        <v>0</v>
      </c>
      <c r="L20" s="106">
        <v>0</v>
      </c>
      <c r="M20" s="106">
        <v>0</v>
      </c>
      <c r="N20" s="106">
        <v>0</v>
      </c>
      <c r="O20" s="14">
        <v>46</v>
      </c>
    </row>
    <row r="21" spans="1:15" ht="13.2" x14ac:dyDescent="0.2">
      <c r="A21" s="54" t="s">
        <v>48</v>
      </c>
      <c r="B21" s="175">
        <f t="shared" si="4"/>
        <v>380</v>
      </c>
      <c r="C21" s="93">
        <v>48</v>
      </c>
      <c r="D21" s="106">
        <v>12</v>
      </c>
      <c r="E21" s="106">
        <v>1</v>
      </c>
      <c r="F21" s="106">
        <v>4</v>
      </c>
      <c r="G21" s="106">
        <v>107</v>
      </c>
      <c r="H21" s="106">
        <v>1</v>
      </c>
      <c r="I21" s="106">
        <v>0</v>
      </c>
      <c r="J21" s="106">
        <v>0</v>
      </c>
      <c r="K21" s="106">
        <v>3</v>
      </c>
      <c r="L21" s="106">
        <v>0</v>
      </c>
      <c r="M21" s="106">
        <v>0</v>
      </c>
      <c r="N21" s="106">
        <v>0</v>
      </c>
      <c r="O21" s="14">
        <v>204</v>
      </c>
    </row>
    <row r="22" spans="1:15" ht="13.2" x14ac:dyDescent="0.2">
      <c r="A22" s="54" t="s">
        <v>49</v>
      </c>
      <c r="B22" s="175">
        <f t="shared" si="4"/>
        <v>197</v>
      </c>
      <c r="C22" s="93">
        <v>32</v>
      </c>
      <c r="D22" s="106">
        <v>4</v>
      </c>
      <c r="E22" s="106">
        <v>0</v>
      </c>
      <c r="F22" s="106">
        <v>12</v>
      </c>
      <c r="G22" s="106">
        <v>47</v>
      </c>
      <c r="H22" s="106">
        <v>0</v>
      </c>
      <c r="I22" s="106">
        <v>0</v>
      </c>
      <c r="J22" s="106">
        <v>0</v>
      </c>
      <c r="K22" s="106">
        <v>1</v>
      </c>
      <c r="L22" s="106">
        <v>0</v>
      </c>
      <c r="M22" s="106">
        <v>0</v>
      </c>
      <c r="N22" s="106">
        <v>0</v>
      </c>
      <c r="O22" s="14">
        <v>101</v>
      </c>
    </row>
    <row r="23" spans="1:15" ht="13.2" x14ac:dyDescent="0.2">
      <c r="A23" s="54" t="s">
        <v>50</v>
      </c>
      <c r="B23" s="175">
        <f t="shared" si="4"/>
        <v>408</v>
      </c>
      <c r="C23" s="93">
        <v>32</v>
      </c>
      <c r="D23" s="106">
        <v>50</v>
      </c>
      <c r="E23" s="106">
        <v>0</v>
      </c>
      <c r="F23" s="106">
        <v>0</v>
      </c>
      <c r="G23" s="106">
        <v>164</v>
      </c>
      <c r="H23" s="106">
        <v>0</v>
      </c>
      <c r="I23" s="106">
        <v>0</v>
      </c>
      <c r="J23" s="106">
        <v>1</v>
      </c>
      <c r="K23" s="106">
        <v>2</v>
      </c>
      <c r="L23" s="106">
        <v>0</v>
      </c>
      <c r="M23" s="106">
        <v>1</v>
      </c>
      <c r="N23" s="106">
        <v>0</v>
      </c>
      <c r="O23" s="14">
        <v>158</v>
      </c>
    </row>
    <row r="24" spans="1:15" ht="13.2" x14ac:dyDescent="0.2">
      <c r="A24" s="102" t="s">
        <v>289</v>
      </c>
      <c r="B24" s="175">
        <f>SUM(C24:O24)</f>
        <v>83</v>
      </c>
      <c r="C24" s="91">
        <v>0</v>
      </c>
      <c r="D24" s="89">
        <v>12</v>
      </c>
      <c r="E24" s="89">
        <v>0</v>
      </c>
      <c r="F24" s="89">
        <v>0</v>
      </c>
      <c r="G24" s="89">
        <v>32</v>
      </c>
      <c r="H24" s="89">
        <v>0</v>
      </c>
      <c r="I24" s="89">
        <v>0</v>
      </c>
      <c r="J24" s="89">
        <v>1</v>
      </c>
      <c r="K24" s="89">
        <v>0</v>
      </c>
      <c r="L24" s="89">
        <v>0</v>
      </c>
      <c r="M24" s="89">
        <v>0</v>
      </c>
      <c r="N24" s="89">
        <v>0</v>
      </c>
      <c r="O24" s="90">
        <v>38</v>
      </c>
    </row>
    <row r="25" spans="1:15" ht="13.2" x14ac:dyDescent="0.2">
      <c r="A25" s="55" t="s">
        <v>51</v>
      </c>
      <c r="B25" s="180">
        <f>SUM(B26:B35)</f>
        <v>21103</v>
      </c>
      <c r="C25" s="162">
        <f t="shared" ref="C25:O25" si="5">SUM(C26:C35)</f>
        <v>1974</v>
      </c>
      <c r="D25" s="160">
        <f t="shared" si="5"/>
        <v>1837</v>
      </c>
      <c r="E25" s="160">
        <f t="shared" si="5"/>
        <v>24</v>
      </c>
      <c r="F25" s="160">
        <f t="shared" si="5"/>
        <v>149</v>
      </c>
      <c r="G25" s="160">
        <f t="shared" si="5"/>
        <v>5462</v>
      </c>
      <c r="H25" s="160">
        <f t="shared" si="5"/>
        <v>135</v>
      </c>
      <c r="I25" s="160">
        <f t="shared" si="5"/>
        <v>213</v>
      </c>
      <c r="J25" s="160">
        <f t="shared" si="5"/>
        <v>58</v>
      </c>
      <c r="K25" s="160">
        <f t="shared" si="5"/>
        <v>773</v>
      </c>
      <c r="L25" s="160">
        <f t="shared" si="5"/>
        <v>134</v>
      </c>
      <c r="M25" s="160">
        <f t="shared" si="5"/>
        <v>171</v>
      </c>
      <c r="N25" s="160">
        <f t="shared" si="5"/>
        <v>0</v>
      </c>
      <c r="O25" s="161">
        <f t="shared" si="5"/>
        <v>10173</v>
      </c>
    </row>
    <row r="26" spans="1:15" ht="13.2" x14ac:dyDescent="0.2">
      <c r="A26" s="54" t="s">
        <v>52</v>
      </c>
      <c r="B26" s="175">
        <f>SUM(C26:O26)</f>
        <v>4869</v>
      </c>
      <c r="C26" s="93">
        <v>368</v>
      </c>
      <c r="D26" s="106">
        <v>467</v>
      </c>
      <c r="E26" s="106">
        <v>0</v>
      </c>
      <c r="F26" s="106">
        <v>43</v>
      </c>
      <c r="G26" s="106">
        <v>752</v>
      </c>
      <c r="H26" s="106">
        <v>3</v>
      </c>
      <c r="I26" s="106">
        <v>0</v>
      </c>
      <c r="J26" s="106">
        <v>0</v>
      </c>
      <c r="K26" s="106">
        <v>279</v>
      </c>
      <c r="L26" s="106">
        <v>50</v>
      </c>
      <c r="M26" s="106">
        <v>4</v>
      </c>
      <c r="N26" s="106">
        <v>0</v>
      </c>
      <c r="O26" s="14">
        <v>2903</v>
      </c>
    </row>
    <row r="27" spans="1:15" ht="13.2" x14ac:dyDescent="0.2">
      <c r="A27" s="54" t="s">
        <v>53</v>
      </c>
      <c r="B27" s="175">
        <f t="shared" ref="B27:B35" si="6">SUM(C27:O27)</f>
        <v>1903</v>
      </c>
      <c r="C27" s="93">
        <v>142</v>
      </c>
      <c r="D27" s="106">
        <v>148</v>
      </c>
      <c r="E27" s="106">
        <v>3</v>
      </c>
      <c r="F27" s="106">
        <v>6</v>
      </c>
      <c r="G27" s="106">
        <v>669</v>
      </c>
      <c r="H27" s="106">
        <v>36</v>
      </c>
      <c r="I27" s="106">
        <v>10</v>
      </c>
      <c r="J27" s="106">
        <v>8</v>
      </c>
      <c r="K27" s="106">
        <v>43</v>
      </c>
      <c r="L27" s="106">
        <v>0</v>
      </c>
      <c r="M27" s="106">
        <v>8</v>
      </c>
      <c r="N27" s="106">
        <v>0</v>
      </c>
      <c r="O27" s="14">
        <v>830</v>
      </c>
    </row>
    <row r="28" spans="1:15" ht="13.2" x14ac:dyDescent="0.2">
      <c r="A28" s="54" t="s">
        <v>54</v>
      </c>
      <c r="B28" s="175">
        <f t="shared" si="6"/>
        <v>6948</v>
      </c>
      <c r="C28" s="93">
        <v>478</v>
      </c>
      <c r="D28" s="106">
        <v>572</v>
      </c>
      <c r="E28" s="106">
        <v>16</v>
      </c>
      <c r="F28" s="106">
        <v>49</v>
      </c>
      <c r="G28" s="106">
        <v>1478</v>
      </c>
      <c r="H28" s="106">
        <v>55</v>
      </c>
      <c r="I28" s="106">
        <v>167</v>
      </c>
      <c r="J28" s="106">
        <v>10</v>
      </c>
      <c r="K28" s="106">
        <v>306</v>
      </c>
      <c r="L28" s="106">
        <v>42</v>
      </c>
      <c r="M28" s="106">
        <v>138</v>
      </c>
      <c r="N28" s="106">
        <v>0</v>
      </c>
      <c r="O28" s="14">
        <v>3637</v>
      </c>
    </row>
    <row r="29" spans="1:15" ht="13.2" x14ac:dyDescent="0.2">
      <c r="A29" s="54" t="s">
        <v>55</v>
      </c>
      <c r="B29" s="175">
        <f t="shared" si="6"/>
        <v>154</v>
      </c>
      <c r="C29" s="93">
        <v>0</v>
      </c>
      <c r="D29" s="106">
        <v>14</v>
      </c>
      <c r="E29" s="106">
        <v>0</v>
      </c>
      <c r="F29" s="106">
        <v>0</v>
      </c>
      <c r="G29" s="106">
        <v>63</v>
      </c>
      <c r="H29" s="106">
        <v>0</v>
      </c>
      <c r="I29" s="106">
        <v>0</v>
      </c>
      <c r="J29" s="106">
        <v>0</v>
      </c>
      <c r="K29" s="106">
        <v>2</v>
      </c>
      <c r="L29" s="106">
        <v>0</v>
      </c>
      <c r="M29" s="106">
        <v>0</v>
      </c>
      <c r="N29" s="106">
        <v>0</v>
      </c>
      <c r="O29" s="14">
        <v>75</v>
      </c>
    </row>
    <row r="30" spans="1:15" ht="13.2" x14ac:dyDescent="0.2">
      <c r="A30" s="54" t="s">
        <v>56</v>
      </c>
      <c r="B30" s="175">
        <f t="shared" si="6"/>
        <v>1530</v>
      </c>
      <c r="C30" s="93">
        <v>166</v>
      </c>
      <c r="D30" s="106">
        <v>123</v>
      </c>
      <c r="E30" s="106">
        <v>0</v>
      </c>
      <c r="F30" s="106">
        <v>8</v>
      </c>
      <c r="G30" s="106">
        <v>697</v>
      </c>
      <c r="H30" s="106">
        <v>8</v>
      </c>
      <c r="I30" s="106">
        <v>0</v>
      </c>
      <c r="J30" s="106">
        <v>9</v>
      </c>
      <c r="K30" s="106">
        <v>21</v>
      </c>
      <c r="L30" s="106">
        <v>0</v>
      </c>
      <c r="M30" s="106">
        <v>9</v>
      </c>
      <c r="N30" s="106">
        <v>0</v>
      </c>
      <c r="O30" s="14">
        <v>489</v>
      </c>
    </row>
    <row r="31" spans="1:15" ht="13.2" x14ac:dyDescent="0.2">
      <c r="A31" s="54" t="s">
        <v>57</v>
      </c>
      <c r="B31" s="175">
        <f t="shared" si="6"/>
        <v>3101</v>
      </c>
      <c r="C31" s="93">
        <v>473</v>
      </c>
      <c r="D31" s="106">
        <v>308</v>
      </c>
      <c r="E31" s="106">
        <v>0</v>
      </c>
      <c r="F31" s="106">
        <v>18</v>
      </c>
      <c r="G31" s="106">
        <v>1110</v>
      </c>
      <c r="H31" s="106">
        <v>18</v>
      </c>
      <c r="I31" s="106">
        <v>0</v>
      </c>
      <c r="J31" s="106">
        <v>23</v>
      </c>
      <c r="K31" s="106">
        <v>44</v>
      </c>
      <c r="L31" s="106">
        <v>0</v>
      </c>
      <c r="M31" s="106">
        <v>12</v>
      </c>
      <c r="N31" s="106">
        <v>0</v>
      </c>
      <c r="O31" s="14">
        <v>1095</v>
      </c>
    </row>
    <row r="32" spans="1:15" ht="13.2" x14ac:dyDescent="0.2">
      <c r="A32" s="54" t="s">
        <v>58</v>
      </c>
      <c r="B32" s="175">
        <f t="shared" si="6"/>
        <v>797</v>
      </c>
      <c r="C32" s="93">
        <v>75</v>
      </c>
      <c r="D32" s="106">
        <v>65</v>
      </c>
      <c r="E32" s="106">
        <v>3</v>
      </c>
      <c r="F32" s="106">
        <v>22</v>
      </c>
      <c r="G32" s="106">
        <v>320</v>
      </c>
      <c r="H32" s="106">
        <v>0</v>
      </c>
      <c r="I32" s="106">
        <v>0</v>
      </c>
      <c r="J32" s="106">
        <v>8</v>
      </c>
      <c r="K32" s="106">
        <v>18</v>
      </c>
      <c r="L32" s="106">
        <v>0</v>
      </c>
      <c r="M32" s="106">
        <v>0</v>
      </c>
      <c r="N32" s="106">
        <v>0</v>
      </c>
      <c r="O32" s="14">
        <v>286</v>
      </c>
    </row>
    <row r="33" spans="1:15" ht="13.2" x14ac:dyDescent="0.2">
      <c r="A33" s="54" t="s">
        <v>59</v>
      </c>
      <c r="B33" s="175">
        <f t="shared" si="6"/>
        <v>106</v>
      </c>
      <c r="C33" s="93">
        <v>2</v>
      </c>
      <c r="D33" s="106">
        <v>5</v>
      </c>
      <c r="E33" s="106">
        <v>0</v>
      </c>
      <c r="F33" s="106">
        <v>0</v>
      </c>
      <c r="G33" s="106">
        <v>41</v>
      </c>
      <c r="H33" s="106">
        <v>0</v>
      </c>
      <c r="I33" s="106">
        <v>36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4">
        <v>22</v>
      </c>
    </row>
    <row r="34" spans="1:15" ht="13.2" x14ac:dyDescent="0.2">
      <c r="A34" s="54" t="s">
        <v>60</v>
      </c>
      <c r="B34" s="175">
        <f t="shared" si="6"/>
        <v>1624</v>
      </c>
      <c r="C34" s="93">
        <v>259</v>
      </c>
      <c r="D34" s="106">
        <v>133</v>
      </c>
      <c r="E34" s="106">
        <v>2</v>
      </c>
      <c r="F34" s="106">
        <v>3</v>
      </c>
      <c r="G34" s="106">
        <v>308</v>
      </c>
      <c r="H34" s="106">
        <v>15</v>
      </c>
      <c r="I34" s="106">
        <v>0</v>
      </c>
      <c r="J34" s="106">
        <v>0</v>
      </c>
      <c r="K34" s="106">
        <v>60</v>
      </c>
      <c r="L34" s="106">
        <v>42</v>
      </c>
      <c r="M34" s="106">
        <v>0</v>
      </c>
      <c r="N34" s="106">
        <v>0</v>
      </c>
      <c r="O34" s="14">
        <v>802</v>
      </c>
    </row>
    <row r="35" spans="1:15" ht="13.2" x14ac:dyDescent="0.2">
      <c r="A35" s="102" t="s">
        <v>61</v>
      </c>
      <c r="B35" s="175">
        <f t="shared" si="6"/>
        <v>71</v>
      </c>
      <c r="C35" s="91">
        <v>11</v>
      </c>
      <c r="D35" s="89">
        <v>2</v>
      </c>
      <c r="E35" s="89">
        <v>0</v>
      </c>
      <c r="F35" s="89">
        <v>0</v>
      </c>
      <c r="G35" s="89">
        <v>24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90">
        <v>34</v>
      </c>
    </row>
    <row r="36" spans="1:15" ht="13.2" x14ac:dyDescent="0.2">
      <c r="A36" s="55" t="s">
        <v>62</v>
      </c>
      <c r="B36" s="180">
        <f>SUM(B37:B40)</f>
        <v>9312</v>
      </c>
      <c r="C36" s="162">
        <f t="shared" ref="C36:O36" si="7">SUM(C37:C40)</f>
        <v>1261</v>
      </c>
      <c r="D36" s="160">
        <f t="shared" si="7"/>
        <v>829</v>
      </c>
      <c r="E36" s="160">
        <f t="shared" si="7"/>
        <v>18</v>
      </c>
      <c r="F36" s="160">
        <f t="shared" si="7"/>
        <v>34</v>
      </c>
      <c r="G36" s="160">
        <f t="shared" si="7"/>
        <v>2711</v>
      </c>
      <c r="H36" s="160">
        <f t="shared" si="7"/>
        <v>63</v>
      </c>
      <c r="I36" s="160">
        <f t="shared" si="7"/>
        <v>28</v>
      </c>
      <c r="J36" s="160">
        <f t="shared" si="7"/>
        <v>20</v>
      </c>
      <c r="K36" s="160">
        <f t="shared" si="7"/>
        <v>371</v>
      </c>
      <c r="L36" s="160">
        <f t="shared" si="7"/>
        <v>37</v>
      </c>
      <c r="M36" s="160">
        <f t="shared" si="7"/>
        <v>79</v>
      </c>
      <c r="N36" s="160">
        <f t="shared" si="7"/>
        <v>0</v>
      </c>
      <c r="O36" s="161">
        <f t="shared" si="7"/>
        <v>3861</v>
      </c>
    </row>
    <row r="37" spans="1:15" ht="13.2" x14ac:dyDescent="0.2">
      <c r="A37" s="54" t="s">
        <v>63</v>
      </c>
      <c r="B37" s="175">
        <f>C37+D37+E37+F37+G37+H37+I37+J37+K37+L37+M37+O37+N37</f>
        <v>6579</v>
      </c>
      <c r="C37" s="93">
        <v>695</v>
      </c>
      <c r="D37" s="106">
        <v>569</v>
      </c>
      <c r="E37" s="106">
        <v>18</v>
      </c>
      <c r="F37" s="106">
        <v>19</v>
      </c>
      <c r="G37" s="106">
        <v>1846</v>
      </c>
      <c r="H37" s="106">
        <v>48</v>
      </c>
      <c r="I37" s="106">
        <v>14</v>
      </c>
      <c r="J37" s="106">
        <v>9</v>
      </c>
      <c r="K37" s="106">
        <v>342</v>
      </c>
      <c r="L37" s="106">
        <v>37</v>
      </c>
      <c r="M37" s="106">
        <v>74</v>
      </c>
      <c r="N37" s="106">
        <v>0</v>
      </c>
      <c r="O37" s="14">
        <v>2908</v>
      </c>
    </row>
    <row r="38" spans="1:15" ht="13.2" x14ac:dyDescent="0.2">
      <c r="A38" s="54" t="s">
        <v>64</v>
      </c>
      <c r="B38" s="175">
        <f>C38+D38+E38+F38+G38+H38+I38+J38+K38+L38+M38+O38+N38</f>
        <v>441</v>
      </c>
      <c r="C38" s="93">
        <v>33</v>
      </c>
      <c r="D38" s="106">
        <v>44</v>
      </c>
      <c r="E38" s="106">
        <v>0</v>
      </c>
      <c r="F38" s="106">
        <v>5</v>
      </c>
      <c r="G38" s="106">
        <v>179</v>
      </c>
      <c r="H38" s="106">
        <v>0</v>
      </c>
      <c r="I38" s="106">
        <v>0</v>
      </c>
      <c r="J38" s="106">
        <v>8</v>
      </c>
      <c r="K38" s="106">
        <v>3</v>
      </c>
      <c r="L38" s="106">
        <v>0</v>
      </c>
      <c r="M38" s="106">
        <v>1</v>
      </c>
      <c r="N38" s="106">
        <v>0</v>
      </c>
      <c r="O38" s="14">
        <v>168</v>
      </c>
    </row>
    <row r="39" spans="1:15" s="16" customFormat="1" ht="13.2" x14ac:dyDescent="0.2">
      <c r="A39" s="54" t="s">
        <v>65</v>
      </c>
      <c r="B39" s="175">
        <f>C39+D39+E39+F39+G39+H39+I39+J39+K39+L39+M39+O39+N39</f>
        <v>841</v>
      </c>
      <c r="C39" s="93">
        <v>211</v>
      </c>
      <c r="D39" s="106">
        <v>41</v>
      </c>
      <c r="E39" s="106">
        <v>0</v>
      </c>
      <c r="F39" s="106">
        <v>4</v>
      </c>
      <c r="G39" s="106">
        <v>276</v>
      </c>
      <c r="H39" s="106">
        <v>9</v>
      </c>
      <c r="I39" s="106">
        <v>14</v>
      </c>
      <c r="J39" s="106">
        <v>0</v>
      </c>
      <c r="K39" s="106">
        <v>6</v>
      </c>
      <c r="L39" s="106">
        <v>0</v>
      </c>
      <c r="M39" s="106">
        <v>1</v>
      </c>
      <c r="N39" s="106">
        <v>0</v>
      </c>
      <c r="O39" s="14">
        <v>279</v>
      </c>
    </row>
    <row r="40" spans="1:15" ht="13.2" x14ac:dyDescent="0.2">
      <c r="A40" s="102" t="s">
        <v>66</v>
      </c>
      <c r="B40" s="175">
        <f>C40+D40+E40+F40+G40+H40+I40+J40+K40+L40+M40+O40+N40</f>
        <v>1451</v>
      </c>
      <c r="C40" s="91">
        <v>322</v>
      </c>
      <c r="D40" s="89">
        <v>175</v>
      </c>
      <c r="E40" s="89">
        <v>0</v>
      </c>
      <c r="F40" s="89">
        <v>6</v>
      </c>
      <c r="G40" s="89">
        <v>410</v>
      </c>
      <c r="H40" s="89">
        <v>6</v>
      </c>
      <c r="I40" s="89">
        <v>0</v>
      </c>
      <c r="J40" s="89">
        <v>3</v>
      </c>
      <c r="K40" s="89">
        <v>20</v>
      </c>
      <c r="L40" s="89">
        <v>0</v>
      </c>
      <c r="M40" s="89">
        <v>3</v>
      </c>
      <c r="N40" s="89">
        <v>0</v>
      </c>
      <c r="O40" s="90">
        <v>506</v>
      </c>
    </row>
    <row r="41" spans="1:15" ht="13.2" x14ac:dyDescent="0.2">
      <c r="A41" s="55" t="s">
        <v>67</v>
      </c>
      <c r="B41" s="180">
        <f>SUM(B42:B53)</f>
        <v>13916</v>
      </c>
      <c r="C41" s="162">
        <f t="shared" ref="C41:O41" si="8">SUM(C42:C53)</f>
        <v>1538</v>
      </c>
      <c r="D41" s="160">
        <f t="shared" si="8"/>
        <v>910</v>
      </c>
      <c r="E41" s="160">
        <f t="shared" si="8"/>
        <v>19</v>
      </c>
      <c r="F41" s="160">
        <f t="shared" si="8"/>
        <v>119</v>
      </c>
      <c r="G41" s="160">
        <f t="shared" si="8"/>
        <v>3651</v>
      </c>
      <c r="H41" s="160">
        <f t="shared" si="8"/>
        <v>91</v>
      </c>
      <c r="I41" s="160">
        <f t="shared" si="8"/>
        <v>11</v>
      </c>
      <c r="J41" s="160">
        <f t="shared" si="8"/>
        <v>6</v>
      </c>
      <c r="K41" s="160">
        <f t="shared" si="8"/>
        <v>709</v>
      </c>
      <c r="L41" s="160">
        <f t="shared" si="8"/>
        <v>57</v>
      </c>
      <c r="M41" s="160">
        <f t="shared" si="8"/>
        <v>87</v>
      </c>
      <c r="N41" s="160">
        <f t="shared" si="8"/>
        <v>0</v>
      </c>
      <c r="O41" s="161">
        <f t="shared" si="8"/>
        <v>6718</v>
      </c>
    </row>
    <row r="42" spans="1:15" ht="13.2" x14ac:dyDescent="0.2">
      <c r="A42" s="25" t="s">
        <v>273</v>
      </c>
      <c r="B42" s="175">
        <f>SUM(C42:O42)</f>
        <v>1283</v>
      </c>
      <c r="C42" s="93">
        <v>246</v>
      </c>
      <c r="D42" s="106">
        <v>88</v>
      </c>
      <c r="E42" s="106">
        <v>3</v>
      </c>
      <c r="F42" s="106">
        <v>3</v>
      </c>
      <c r="G42" s="106">
        <v>426</v>
      </c>
      <c r="H42" s="106">
        <v>10</v>
      </c>
      <c r="I42" s="106">
        <v>1</v>
      </c>
      <c r="J42" s="106">
        <v>2</v>
      </c>
      <c r="K42" s="106">
        <v>5</v>
      </c>
      <c r="L42" s="106">
        <v>0</v>
      </c>
      <c r="M42" s="106">
        <v>5</v>
      </c>
      <c r="N42" s="106">
        <v>0</v>
      </c>
      <c r="O42" s="14">
        <v>494</v>
      </c>
    </row>
    <row r="43" spans="1:15" ht="13.2" x14ac:dyDescent="0.2">
      <c r="A43" s="13" t="s">
        <v>272</v>
      </c>
      <c r="B43" s="175">
        <f t="shared" ref="B43:B53" si="9">SUM(C43:O43)</f>
        <v>4780</v>
      </c>
      <c r="C43" s="93">
        <v>576</v>
      </c>
      <c r="D43" s="106">
        <v>298</v>
      </c>
      <c r="E43" s="106">
        <v>1</v>
      </c>
      <c r="F43" s="106">
        <v>48</v>
      </c>
      <c r="G43" s="106">
        <v>852</v>
      </c>
      <c r="H43" s="106">
        <v>8</v>
      </c>
      <c r="I43" s="106">
        <v>0</v>
      </c>
      <c r="J43" s="106">
        <v>0</v>
      </c>
      <c r="K43" s="106">
        <v>349</v>
      </c>
      <c r="L43" s="106">
        <v>15</v>
      </c>
      <c r="M43" s="106">
        <v>19</v>
      </c>
      <c r="N43" s="106">
        <v>0</v>
      </c>
      <c r="O43" s="14">
        <v>2614</v>
      </c>
    </row>
    <row r="44" spans="1:15" ht="13.2" x14ac:dyDescent="0.2">
      <c r="A44" s="60" t="s">
        <v>275</v>
      </c>
      <c r="B44" s="175">
        <f t="shared" si="9"/>
        <v>56</v>
      </c>
      <c r="C44" s="93">
        <v>5</v>
      </c>
      <c r="D44" s="106">
        <v>0</v>
      </c>
      <c r="E44" s="106">
        <v>0</v>
      </c>
      <c r="F44" s="106">
        <v>0</v>
      </c>
      <c r="G44" s="106">
        <v>10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4">
        <v>41</v>
      </c>
    </row>
    <row r="45" spans="1:15" ht="13.2" x14ac:dyDescent="0.2">
      <c r="A45" s="13" t="s">
        <v>274</v>
      </c>
      <c r="B45" s="175">
        <f t="shared" si="9"/>
        <v>5602</v>
      </c>
      <c r="C45" s="93">
        <v>419</v>
      </c>
      <c r="D45" s="106">
        <v>427</v>
      </c>
      <c r="E45" s="106">
        <v>15</v>
      </c>
      <c r="F45" s="106">
        <v>48</v>
      </c>
      <c r="G45" s="106">
        <v>1573</v>
      </c>
      <c r="H45" s="106">
        <v>66</v>
      </c>
      <c r="I45" s="106">
        <v>6</v>
      </c>
      <c r="J45" s="106">
        <v>1</v>
      </c>
      <c r="K45" s="106">
        <v>315</v>
      </c>
      <c r="L45" s="106">
        <v>42</v>
      </c>
      <c r="M45" s="106">
        <v>60</v>
      </c>
      <c r="N45" s="106">
        <v>0</v>
      </c>
      <c r="O45" s="14">
        <v>2630</v>
      </c>
    </row>
    <row r="46" spans="1:15" ht="13.2" x14ac:dyDescent="0.2">
      <c r="A46" s="13" t="s">
        <v>68</v>
      </c>
      <c r="B46" s="175">
        <f t="shared" si="9"/>
        <v>117</v>
      </c>
      <c r="C46" s="93">
        <v>22</v>
      </c>
      <c r="D46" s="106">
        <v>1</v>
      </c>
      <c r="E46" s="106">
        <v>0</v>
      </c>
      <c r="F46" s="106">
        <v>0</v>
      </c>
      <c r="G46" s="106">
        <v>56</v>
      </c>
      <c r="H46" s="106">
        <v>0</v>
      </c>
      <c r="I46" s="106">
        <v>0</v>
      </c>
      <c r="J46" s="106">
        <v>0</v>
      </c>
      <c r="K46" s="106">
        <v>2</v>
      </c>
      <c r="L46" s="106">
        <v>0</v>
      </c>
      <c r="M46" s="106">
        <v>0</v>
      </c>
      <c r="N46" s="106">
        <v>0</v>
      </c>
      <c r="O46" s="14">
        <v>36</v>
      </c>
    </row>
    <row r="47" spans="1:15" ht="13.2" x14ac:dyDescent="0.2">
      <c r="A47" s="13" t="s">
        <v>69</v>
      </c>
      <c r="B47" s="175">
        <f t="shared" si="9"/>
        <v>0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14">
        <v>0</v>
      </c>
    </row>
    <row r="48" spans="1:15" ht="13.2" x14ac:dyDescent="0.2">
      <c r="A48" s="54" t="s">
        <v>70</v>
      </c>
      <c r="B48" s="175">
        <f t="shared" si="9"/>
        <v>524</v>
      </c>
      <c r="C48" s="93">
        <v>60</v>
      </c>
      <c r="D48" s="106">
        <v>21</v>
      </c>
      <c r="E48" s="106">
        <v>0</v>
      </c>
      <c r="F48" s="106">
        <v>4</v>
      </c>
      <c r="G48" s="106">
        <v>182</v>
      </c>
      <c r="H48" s="106">
        <v>1</v>
      </c>
      <c r="I48" s="106">
        <v>0</v>
      </c>
      <c r="J48" s="106">
        <v>2</v>
      </c>
      <c r="K48" s="106">
        <v>1</v>
      </c>
      <c r="L48" s="106">
        <v>0</v>
      </c>
      <c r="M48" s="106">
        <v>0</v>
      </c>
      <c r="N48" s="106">
        <v>0</v>
      </c>
      <c r="O48" s="14">
        <v>253</v>
      </c>
    </row>
    <row r="49" spans="1:15" ht="13.2" x14ac:dyDescent="0.2">
      <c r="A49" s="54" t="s">
        <v>71</v>
      </c>
      <c r="B49" s="175">
        <f t="shared" si="9"/>
        <v>712</v>
      </c>
      <c r="C49" s="93">
        <v>79</v>
      </c>
      <c r="D49" s="106">
        <v>34</v>
      </c>
      <c r="E49" s="106">
        <v>0</v>
      </c>
      <c r="F49" s="106">
        <v>7</v>
      </c>
      <c r="G49" s="106">
        <v>268</v>
      </c>
      <c r="H49" s="106">
        <v>3</v>
      </c>
      <c r="I49" s="106">
        <v>4</v>
      </c>
      <c r="J49" s="106">
        <v>1</v>
      </c>
      <c r="K49" s="106">
        <v>11</v>
      </c>
      <c r="L49" s="106">
        <v>0</v>
      </c>
      <c r="M49" s="106">
        <v>0</v>
      </c>
      <c r="N49" s="106">
        <v>0</v>
      </c>
      <c r="O49" s="14">
        <v>305</v>
      </c>
    </row>
    <row r="50" spans="1:15" ht="13.2" x14ac:dyDescent="0.2">
      <c r="A50" s="54" t="s">
        <v>72</v>
      </c>
      <c r="B50" s="175">
        <f t="shared" si="9"/>
        <v>0</v>
      </c>
      <c r="C50" s="93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4">
        <v>0</v>
      </c>
    </row>
    <row r="51" spans="1:15" ht="13.2" x14ac:dyDescent="0.2">
      <c r="A51" s="54" t="s">
        <v>73</v>
      </c>
      <c r="B51" s="175">
        <f t="shared" si="9"/>
        <v>500</v>
      </c>
      <c r="C51" s="93">
        <v>52</v>
      </c>
      <c r="D51" s="106">
        <v>41</v>
      </c>
      <c r="E51" s="106">
        <v>0</v>
      </c>
      <c r="F51" s="106">
        <v>3</v>
      </c>
      <c r="G51" s="106">
        <v>230</v>
      </c>
      <c r="H51" s="106">
        <v>3</v>
      </c>
      <c r="I51" s="106">
        <v>0</v>
      </c>
      <c r="J51" s="106">
        <v>0</v>
      </c>
      <c r="K51" s="106">
        <v>6</v>
      </c>
      <c r="L51" s="106">
        <v>0</v>
      </c>
      <c r="M51" s="106">
        <v>3</v>
      </c>
      <c r="N51" s="106">
        <v>0</v>
      </c>
      <c r="O51" s="14">
        <v>162</v>
      </c>
    </row>
    <row r="52" spans="1:15" ht="13.2" x14ac:dyDescent="0.2">
      <c r="A52" s="54" t="s">
        <v>74</v>
      </c>
      <c r="B52" s="175">
        <f t="shared" si="9"/>
        <v>158</v>
      </c>
      <c r="C52" s="93">
        <v>40</v>
      </c>
      <c r="D52" s="106">
        <v>0</v>
      </c>
      <c r="E52" s="106">
        <v>0</v>
      </c>
      <c r="F52" s="106">
        <v>0</v>
      </c>
      <c r="G52" s="106">
        <v>34</v>
      </c>
      <c r="H52" s="106">
        <v>0</v>
      </c>
      <c r="I52" s="106">
        <v>0</v>
      </c>
      <c r="J52" s="106">
        <v>0</v>
      </c>
      <c r="K52" s="106">
        <v>10</v>
      </c>
      <c r="L52" s="106">
        <v>0</v>
      </c>
      <c r="M52" s="106">
        <v>0</v>
      </c>
      <c r="N52" s="106">
        <v>0</v>
      </c>
      <c r="O52" s="14">
        <v>74</v>
      </c>
    </row>
    <row r="53" spans="1:15" ht="13.8" thickBot="1" x14ac:dyDescent="0.25">
      <c r="A53" s="56" t="s">
        <v>75</v>
      </c>
      <c r="B53" s="181">
        <f t="shared" si="9"/>
        <v>184</v>
      </c>
      <c r="C53" s="104">
        <v>39</v>
      </c>
      <c r="D53" s="23">
        <v>0</v>
      </c>
      <c r="E53" s="23">
        <v>0</v>
      </c>
      <c r="F53" s="23">
        <v>6</v>
      </c>
      <c r="G53" s="23">
        <v>20</v>
      </c>
      <c r="H53" s="23">
        <v>0</v>
      </c>
      <c r="I53" s="23">
        <v>0</v>
      </c>
      <c r="J53" s="23">
        <v>0</v>
      </c>
      <c r="K53" s="23">
        <v>10</v>
      </c>
      <c r="L53" s="23">
        <v>0</v>
      </c>
      <c r="M53" s="23">
        <v>0</v>
      </c>
      <c r="N53" s="23">
        <v>0</v>
      </c>
      <c r="O53" s="24">
        <v>109</v>
      </c>
    </row>
    <row r="54" spans="1:15" ht="13.2" x14ac:dyDescent="0.2">
      <c r="A54" s="101" t="s">
        <v>76</v>
      </c>
      <c r="B54" s="174">
        <f>SUM(B55:B70)</f>
        <v>10236</v>
      </c>
      <c r="C54" s="156">
        <f t="shared" ref="C54:O54" si="10">SUM(C55:C70)</f>
        <v>2472</v>
      </c>
      <c r="D54" s="166">
        <f t="shared" si="10"/>
        <v>751</v>
      </c>
      <c r="E54" s="166">
        <f t="shared" si="10"/>
        <v>1</v>
      </c>
      <c r="F54" s="166">
        <f t="shared" si="10"/>
        <v>172</v>
      </c>
      <c r="G54" s="166">
        <f t="shared" si="10"/>
        <v>2922</v>
      </c>
      <c r="H54" s="166">
        <f t="shared" si="10"/>
        <v>45</v>
      </c>
      <c r="I54" s="166">
        <f t="shared" si="10"/>
        <v>23</v>
      </c>
      <c r="J54" s="166">
        <f t="shared" si="10"/>
        <v>7</v>
      </c>
      <c r="K54" s="166">
        <f t="shared" si="10"/>
        <v>71</v>
      </c>
      <c r="L54" s="166">
        <f t="shared" si="10"/>
        <v>38</v>
      </c>
      <c r="M54" s="166">
        <f t="shared" si="10"/>
        <v>25</v>
      </c>
      <c r="N54" s="166">
        <f t="shared" si="10"/>
        <v>0</v>
      </c>
      <c r="O54" s="167">
        <f t="shared" si="10"/>
        <v>3709</v>
      </c>
    </row>
    <row r="55" spans="1:15" ht="13.2" x14ac:dyDescent="0.2">
      <c r="A55" s="54" t="s">
        <v>77</v>
      </c>
      <c r="B55" s="175">
        <f>SUM(C55:O55)</f>
        <v>1237</v>
      </c>
      <c r="C55" s="93">
        <v>293</v>
      </c>
      <c r="D55" s="106">
        <v>130</v>
      </c>
      <c r="E55" s="106">
        <v>1</v>
      </c>
      <c r="F55" s="106">
        <v>55</v>
      </c>
      <c r="G55" s="106">
        <v>240</v>
      </c>
      <c r="H55" s="106">
        <v>25</v>
      </c>
      <c r="I55" s="106">
        <v>5</v>
      </c>
      <c r="J55" s="106">
        <v>0</v>
      </c>
      <c r="K55" s="106">
        <v>25</v>
      </c>
      <c r="L55" s="106">
        <v>12</v>
      </c>
      <c r="M55" s="106">
        <v>0</v>
      </c>
      <c r="N55" s="106">
        <v>0</v>
      </c>
      <c r="O55" s="14">
        <v>451</v>
      </c>
    </row>
    <row r="56" spans="1:15" ht="13.2" x14ac:dyDescent="0.2">
      <c r="A56" s="54" t="s">
        <v>78</v>
      </c>
      <c r="B56" s="175">
        <f t="shared" ref="B56:B70" si="11">SUM(C56:O56)</f>
        <v>538</v>
      </c>
      <c r="C56" s="93">
        <v>100</v>
      </c>
      <c r="D56" s="106">
        <v>22</v>
      </c>
      <c r="E56" s="106">
        <v>0</v>
      </c>
      <c r="F56" s="106">
        <v>7</v>
      </c>
      <c r="G56" s="106">
        <v>161</v>
      </c>
      <c r="H56" s="106">
        <v>2</v>
      </c>
      <c r="I56" s="106">
        <v>5</v>
      </c>
      <c r="J56" s="106">
        <v>3</v>
      </c>
      <c r="K56" s="106">
        <v>9</v>
      </c>
      <c r="L56" s="106">
        <v>0</v>
      </c>
      <c r="M56" s="106">
        <v>6</v>
      </c>
      <c r="N56" s="106">
        <v>0</v>
      </c>
      <c r="O56" s="14">
        <v>223</v>
      </c>
    </row>
    <row r="57" spans="1:15" ht="13.2" x14ac:dyDescent="0.2">
      <c r="A57" s="54" t="s">
        <v>79</v>
      </c>
      <c r="B57" s="175">
        <f t="shared" si="11"/>
        <v>19</v>
      </c>
      <c r="C57" s="93">
        <v>0</v>
      </c>
      <c r="D57" s="106">
        <v>0</v>
      </c>
      <c r="E57" s="106">
        <v>0</v>
      </c>
      <c r="F57" s="106">
        <v>0</v>
      </c>
      <c r="G57" s="106">
        <v>3</v>
      </c>
      <c r="H57" s="106">
        <v>0</v>
      </c>
      <c r="I57" s="106">
        <v>0</v>
      </c>
      <c r="J57" s="106">
        <v>0</v>
      </c>
      <c r="K57" s="106">
        <v>1</v>
      </c>
      <c r="L57" s="106">
        <v>0</v>
      </c>
      <c r="M57" s="106">
        <v>0</v>
      </c>
      <c r="N57" s="106">
        <v>0</v>
      </c>
      <c r="O57" s="14">
        <v>15</v>
      </c>
    </row>
    <row r="58" spans="1:15" ht="13.2" x14ac:dyDescent="0.2">
      <c r="A58" s="54" t="s">
        <v>80</v>
      </c>
      <c r="B58" s="175">
        <f t="shared" si="11"/>
        <v>2699</v>
      </c>
      <c r="C58" s="93">
        <v>675</v>
      </c>
      <c r="D58" s="106">
        <v>212</v>
      </c>
      <c r="E58" s="106">
        <v>0</v>
      </c>
      <c r="F58" s="106">
        <v>49</v>
      </c>
      <c r="G58" s="106">
        <v>805</v>
      </c>
      <c r="H58" s="106">
        <v>5</v>
      </c>
      <c r="I58" s="106">
        <v>4</v>
      </c>
      <c r="J58" s="106">
        <v>2</v>
      </c>
      <c r="K58" s="106">
        <v>14</v>
      </c>
      <c r="L58" s="106">
        <v>14</v>
      </c>
      <c r="M58" s="106">
        <v>12</v>
      </c>
      <c r="N58" s="106">
        <v>0</v>
      </c>
      <c r="O58" s="14">
        <v>907</v>
      </c>
    </row>
    <row r="59" spans="1:15" ht="13.2" x14ac:dyDescent="0.2">
      <c r="A59" s="54" t="s">
        <v>81</v>
      </c>
      <c r="B59" s="175">
        <f t="shared" si="11"/>
        <v>36</v>
      </c>
      <c r="C59" s="93">
        <v>0</v>
      </c>
      <c r="D59" s="106">
        <v>2</v>
      </c>
      <c r="E59" s="106">
        <v>0</v>
      </c>
      <c r="F59" s="106">
        <v>0</v>
      </c>
      <c r="G59" s="106">
        <v>14</v>
      </c>
      <c r="H59" s="106">
        <v>0</v>
      </c>
      <c r="I59" s="106">
        <v>0</v>
      </c>
      <c r="J59" s="106">
        <v>0</v>
      </c>
      <c r="K59" s="106">
        <v>1</v>
      </c>
      <c r="L59" s="106">
        <v>0</v>
      </c>
      <c r="M59" s="106">
        <v>0</v>
      </c>
      <c r="N59" s="106">
        <v>0</v>
      </c>
      <c r="O59" s="14">
        <v>19</v>
      </c>
    </row>
    <row r="60" spans="1:15" ht="13.2" x14ac:dyDescent="0.2">
      <c r="A60" s="54" t="s">
        <v>82</v>
      </c>
      <c r="B60" s="175">
        <f t="shared" si="11"/>
        <v>189</v>
      </c>
      <c r="C60" s="93">
        <v>4</v>
      </c>
      <c r="D60" s="106">
        <v>4</v>
      </c>
      <c r="E60" s="106">
        <v>0</v>
      </c>
      <c r="F60" s="106">
        <v>0</v>
      </c>
      <c r="G60" s="106">
        <v>99</v>
      </c>
      <c r="H60" s="106">
        <v>0</v>
      </c>
      <c r="I60" s="106">
        <v>0</v>
      </c>
      <c r="J60" s="106">
        <v>0</v>
      </c>
      <c r="K60" s="106">
        <v>3</v>
      </c>
      <c r="L60" s="106">
        <v>0</v>
      </c>
      <c r="M60" s="106">
        <v>0</v>
      </c>
      <c r="N60" s="106">
        <v>0</v>
      </c>
      <c r="O60" s="14">
        <v>79</v>
      </c>
    </row>
    <row r="61" spans="1:15" ht="13.2" x14ac:dyDescent="0.2">
      <c r="A61" s="54" t="s">
        <v>83</v>
      </c>
      <c r="B61" s="175">
        <f t="shared" si="11"/>
        <v>1758</v>
      </c>
      <c r="C61" s="93">
        <v>363</v>
      </c>
      <c r="D61" s="106">
        <v>164</v>
      </c>
      <c r="E61" s="106">
        <v>0</v>
      </c>
      <c r="F61" s="106">
        <v>48</v>
      </c>
      <c r="G61" s="106">
        <v>462</v>
      </c>
      <c r="H61" s="106">
        <v>0</v>
      </c>
      <c r="I61" s="106">
        <v>0</v>
      </c>
      <c r="J61" s="106">
        <v>2</v>
      </c>
      <c r="K61" s="106">
        <v>10</v>
      </c>
      <c r="L61" s="106">
        <v>12</v>
      </c>
      <c r="M61" s="106">
        <v>1</v>
      </c>
      <c r="N61" s="106">
        <v>0</v>
      </c>
      <c r="O61" s="14">
        <v>696</v>
      </c>
    </row>
    <row r="62" spans="1:15" ht="13.2" x14ac:dyDescent="0.2">
      <c r="A62" s="54" t="s">
        <v>84</v>
      </c>
      <c r="B62" s="175">
        <f t="shared" si="11"/>
        <v>194</v>
      </c>
      <c r="C62" s="93">
        <v>81</v>
      </c>
      <c r="D62" s="106">
        <v>8</v>
      </c>
      <c r="E62" s="106">
        <v>0</v>
      </c>
      <c r="F62" s="106">
        <v>0</v>
      </c>
      <c r="G62" s="106">
        <v>52</v>
      </c>
      <c r="H62" s="106">
        <v>0</v>
      </c>
      <c r="I62" s="106">
        <v>5</v>
      </c>
      <c r="J62" s="106">
        <v>0</v>
      </c>
      <c r="K62" s="106">
        <v>1</v>
      </c>
      <c r="L62" s="106">
        <v>0</v>
      </c>
      <c r="M62" s="106">
        <v>0</v>
      </c>
      <c r="N62" s="106">
        <v>0</v>
      </c>
      <c r="O62" s="14">
        <v>47</v>
      </c>
    </row>
    <row r="63" spans="1:15" ht="13.2" x14ac:dyDescent="0.2">
      <c r="A63" s="54" t="s">
        <v>85</v>
      </c>
      <c r="B63" s="175">
        <f t="shared" si="11"/>
        <v>1343</v>
      </c>
      <c r="C63" s="93">
        <v>251</v>
      </c>
      <c r="D63" s="106">
        <v>84</v>
      </c>
      <c r="E63" s="106">
        <v>0</v>
      </c>
      <c r="F63" s="106">
        <v>11</v>
      </c>
      <c r="G63" s="106">
        <v>544</v>
      </c>
      <c r="H63" s="106">
        <v>6</v>
      </c>
      <c r="I63" s="106">
        <v>0</v>
      </c>
      <c r="J63" s="106">
        <v>0</v>
      </c>
      <c r="K63" s="106">
        <v>3</v>
      </c>
      <c r="L63" s="106">
        <v>0</v>
      </c>
      <c r="M63" s="106">
        <v>6</v>
      </c>
      <c r="N63" s="106">
        <v>0</v>
      </c>
      <c r="O63" s="14">
        <v>438</v>
      </c>
    </row>
    <row r="64" spans="1:15" ht="13.2" x14ac:dyDescent="0.2">
      <c r="A64" s="54" t="s">
        <v>86</v>
      </c>
      <c r="B64" s="175">
        <f t="shared" si="11"/>
        <v>401</v>
      </c>
      <c r="C64" s="93">
        <v>16</v>
      </c>
      <c r="D64" s="106">
        <v>35</v>
      </c>
      <c r="E64" s="106">
        <v>0</v>
      </c>
      <c r="F64" s="106">
        <v>0</v>
      </c>
      <c r="G64" s="106">
        <v>165</v>
      </c>
      <c r="H64" s="106">
        <v>1</v>
      </c>
      <c r="I64" s="106">
        <v>3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4">
        <v>181</v>
      </c>
    </row>
    <row r="65" spans="1:15" ht="13.2" x14ac:dyDescent="0.2">
      <c r="A65" s="54" t="s">
        <v>87</v>
      </c>
      <c r="B65" s="175">
        <f t="shared" si="11"/>
        <v>280</v>
      </c>
      <c r="C65" s="93">
        <v>103</v>
      </c>
      <c r="D65" s="106">
        <v>0</v>
      </c>
      <c r="E65" s="106">
        <v>0</v>
      </c>
      <c r="F65" s="106">
        <v>0</v>
      </c>
      <c r="G65" s="106">
        <v>38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4">
        <v>139</v>
      </c>
    </row>
    <row r="66" spans="1:15" ht="13.2" x14ac:dyDescent="0.2">
      <c r="A66" s="54" t="s">
        <v>88</v>
      </c>
      <c r="B66" s="175">
        <f t="shared" si="11"/>
        <v>125</v>
      </c>
      <c r="C66" s="93">
        <v>25</v>
      </c>
      <c r="D66" s="106">
        <v>3</v>
      </c>
      <c r="E66" s="106">
        <v>0</v>
      </c>
      <c r="F66" s="106">
        <v>1</v>
      </c>
      <c r="G66" s="106">
        <v>43</v>
      </c>
      <c r="H66" s="106">
        <v>1</v>
      </c>
      <c r="I66" s="106">
        <v>0</v>
      </c>
      <c r="J66" s="106">
        <v>0</v>
      </c>
      <c r="K66" s="106">
        <v>1</v>
      </c>
      <c r="L66" s="106">
        <v>0</v>
      </c>
      <c r="M66" s="106">
        <v>0</v>
      </c>
      <c r="N66" s="106">
        <v>0</v>
      </c>
      <c r="O66" s="14">
        <v>51</v>
      </c>
    </row>
    <row r="67" spans="1:15" ht="13.2" x14ac:dyDescent="0.2">
      <c r="A67" s="54" t="s">
        <v>89</v>
      </c>
      <c r="B67" s="175">
        <f t="shared" si="11"/>
        <v>343</v>
      </c>
      <c r="C67" s="93">
        <v>164</v>
      </c>
      <c r="D67" s="106">
        <v>5</v>
      </c>
      <c r="E67" s="106">
        <v>0</v>
      </c>
      <c r="F67" s="106">
        <v>0</v>
      </c>
      <c r="G67" s="106">
        <v>66</v>
      </c>
      <c r="H67" s="106">
        <v>0</v>
      </c>
      <c r="I67" s="106">
        <v>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4">
        <v>108</v>
      </c>
    </row>
    <row r="68" spans="1:15" ht="13.2" x14ac:dyDescent="0.2">
      <c r="A68" s="54" t="s">
        <v>90</v>
      </c>
      <c r="B68" s="175">
        <f t="shared" si="11"/>
        <v>240</v>
      </c>
      <c r="C68" s="93">
        <v>185</v>
      </c>
      <c r="D68" s="106">
        <v>0</v>
      </c>
      <c r="E68" s="106">
        <v>0</v>
      </c>
      <c r="F68" s="106">
        <v>0</v>
      </c>
      <c r="G68" s="106">
        <v>5</v>
      </c>
      <c r="H68" s="106">
        <v>0</v>
      </c>
      <c r="I68" s="106">
        <v>1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4">
        <v>49</v>
      </c>
    </row>
    <row r="69" spans="1:15" ht="13.2" x14ac:dyDescent="0.2">
      <c r="A69" s="54" t="s">
        <v>91</v>
      </c>
      <c r="B69" s="175">
        <f t="shared" si="11"/>
        <v>312</v>
      </c>
      <c r="C69" s="93">
        <v>20</v>
      </c>
      <c r="D69" s="106">
        <v>56</v>
      </c>
      <c r="E69" s="106">
        <v>0</v>
      </c>
      <c r="F69" s="106">
        <v>1</v>
      </c>
      <c r="G69" s="106">
        <v>162</v>
      </c>
      <c r="H69" s="106">
        <v>1</v>
      </c>
      <c r="I69" s="106">
        <v>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4">
        <v>72</v>
      </c>
    </row>
    <row r="70" spans="1:15" ht="13.2" x14ac:dyDescent="0.2">
      <c r="A70" s="102" t="s">
        <v>92</v>
      </c>
      <c r="B70" s="175">
        <f t="shared" si="11"/>
        <v>522</v>
      </c>
      <c r="C70" s="91">
        <v>192</v>
      </c>
      <c r="D70" s="89">
        <v>26</v>
      </c>
      <c r="E70" s="89">
        <v>0</v>
      </c>
      <c r="F70" s="89">
        <v>0</v>
      </c>
      <c r="G70" s="89">
        <v>63</v>
      </c>
      <c r="H70" s="89">
        <v>4</v>
      </c>
      <c r="I70" s="89">
        <v>0</v>
      </c>
      <c r="J70" s="89">
        <v>0</v>
      </c>
      <c r="K70" s="89">
        <v>3</v>
      </c>
      <c r="L70" s="89">
        <v>0</v>
      </c>
      <c r="M70" s="89">
        <v>0</v>
      </c>
      <c r="N70" s="89">
        <v>0</v>
      </c>
      <c r="O70" s="90">
        <v>234</v>
      </c>
    </row>
    <row r="71" spans="1:15" ht="13.2" x14ac:dyDescent="0.2">
      <c r="A71" s="55" t="s">
        <v>93</v>
      </c>
      <c r="B71" s="180">
        <f>SUM(B72:B83)</f>
        <v>9694</v>
      </c>
      <c r="C71" s="162">
        <f t="shared" ref="C71:O71" si="12">SUM(C72:C83)</f>
        <v>2191</v>
      </c>
      <c r="D71" s="160">
        <f t="shared" si="12"/>
        <v>513</v>
      </c>
      <c r="E71" s="160">
        <f t="shared" si="12"/>
        <v>4</v>
      </c>
      <c r="F71" s="160">
        <f t="shared" si="12"/>
        <v>160</v>
      </c>
      <c r="G71" s="160">
        <f t="shared" si="12"/>
        <v>2647</v>
      </c>
      <c r="H71" s="160">
        <f t="shared" si="12"/>
        <v>16</v>
      </c>
      <c r="I71" s="160">
        <f t="shared" si="12"/>
        <v>55</v>
      </c>
      <c r="J71" s="160">
        <f t="shared" si="12"/>
        <v>5</v>
      </c>
      <c r="K71" s="160">
        <f t="shared" si="12"/>
        <v>421</v>
      </c>
      <c r="L71" s="160">
        <f t="shared" si="12"/>
        <v>8</v>
      </c>
      <c r="M71" s="160">
        <f t="shared" si="12"/>
        <v>9</v>
      </c>
      <c r="N71" s="160">
        <f t="shared" si="12"/>
        <v>0</v>
      </c>
      <c r="O71" s="161">
        <f t="shared" si="12"/>
        <v>3665</v>
      </c>
    </row>
    <row r="72" spans="1:15" ht="13.2" x14ac:dyDescent="0.2">
      <c r="A72" s="117" t="s">
        <v>286</v>
      </c>
      <c r="B72" s="175">
        <f>SUM(C72:O72)</f>
        <v>2948</v>
      </c>
      <c r="C72" s="93">
        <v>877</v>
      </c>
      <c r="D72" s="106">
        <v>76</v>
      </c>
      <c r="E72" s="106">
        <v>1</v>
      </c>
      <c r="F72" s="106">
        <v>15</v>
      </c>
      <c r="G72" s="106">
        <v>707</v>
      </c>
      <c r="H72" s="106">
        <v>4</v>
      </c>
      <c r="I72" s="106">
        <v>3</v>
      </c>
      <c r="J72" s="106">
        <v>0</v>
      </c>
      <c r="K72" s="106">
        <v>201</v>
      </c>
      <c r="L72" s="106">
        <v>3</v>
      </c>
      <c r="M72" s="106">
        <v>0</v>
      </c>
      <c r="N72" s="106">
        <v>0</v>
      </c>
      <c r="O72" s="14">
        <v>1061</v>
      </c>
    </row>
    <row r="73" spans="1:15" ht="13.2" x14ac:dyDescent="0.2">
      <c r="A73" s="118" t="s">
        <v>285</v>
      </c>
      <c r="B73" s="175">
        <f t="shared" ref="B73:B83" si="13">SUM(C73:O73)</f>
        <v>1198</v>
      </c>
      <c r="C73" s="93">
        <v>245</v>
      </c>
      <c r="D73" s="106">
        <v>66</v>
      </c>
      <c r="E73" s="106">
        <v>1</v>
      </c>
      <c r="F73" s="106">
        <v>6</v>
      </c>
      <c r="G73" s="106">
        <v>372</v>
      </c>
      <c r="H73" s="106">
        <v>2</v>
      </c>
      <c r="I73" s="106">
        <v>0</v>
      </c>
      <c r="J73" s="106">
        <v>2</v>
      </c>
      <c r="K73" s="106">
        <v>15</v>
      </c>
      <c r="L73" s="106">
        <v>0</v>
      </c>
      <c r="M73" s="106">
        <v>0</v>
      </c>
      <c r="N73" s="106">
        <v>0</v>
      </c>
      <c r="O73" s="14">
        <v>489</v>
      </c>
    </row>
    <row r="74" spans="1:15" ht="13.2" x14ac:dyDescent="0.2">
      <c r="A74" s="54" t="s">
        <v>94</v>
      </c>
      <c r="B74" s="175">
        <f t="shared" si="13"/>
        <v>281</v>
      </c>
      <c r="C74" s="93">
        <v>68</v>
      </c>
      <c r="D74" s="106">
        <v>17</v>
      </c>
      <c r="E74" s="106">
        <v>0</v>
      </c>
      <c r="F74" s="106">
        <v>0</v>
      </c>
      <c r="G74" s="106">
        <v>92</v>
      </c>
      <c r="H74" s="106">
        <v>1</v>
      </c>
      <c r="I74" s="106">
        <v>0</v>
      </c>
      <c r="J74" s="106">
        <v>1</v>
      </c>
      <c r="K74" s="106">
        <v>0</v>
      </c>
      <c r="L74" s="106">
        <v>0</v>
      </c>
      <c r="M74" s="106">
        <v>0</v>
      </c>
      <c r="N74" s="106">
        <v>0</v>
      </c>
      <c r="O74" s="14">
        <v>102</v>
      </c>
    </row>
    <row r="75" spans="1:15" ht="13.2" x14ac:dyDescent="0.2">
      <c r="A75" s="54" t="s">
        <v>95</v>
      </c>
      <c r="B75" s="175">
        <f t="shared" si="13"/>
        <v>2355</v>
      </c>
      <c r="C75" s="93">
        <v>244</v>
      </c>
      <c r="D75" s="106">
        <v>145</v>
      </c>
      <c r="E75" s="106">
        <v>2</v>
      </c>
      <c r="F75" s="106">
        <v>22</v>
      </c>
      <c r="G75" s="106">
        <v>719</v>
      </c>
      <c r="H75" s="106">
        <v>2</v>
      </c>
      <c r="I75" s="106">
        <v>50</v>
      </c>
      <c r="J75" s="106">
        <v>0</v>
      </c>
      <c r="K75" s="106">
        <v>154</v>
      </c>
      <c r="L75" s="106">
        <v>3</v>
      </c>
      <c r="M75" s="106">
        <v>0</v>
      </c>
      <c r="N75" s="106">
        <v>0</v>
      </c>
      <c r="O75" s="14">
        <v>1014</v>
      </c>
    </row>
    <row r="76" spans="1:15" ht="13.2" x14ac:dyDescent="0.2">
      <c r="A76" s="54" t="s">
        <v>96</v>
      </c>
      <c r="B76" s="175">
        <f t="shared" si="13"/>
        <v>208</v>
      </c>
      <c r="C76" s="93">
        <v>54</v>
      </c>
      <c r="D76" s="106">
        <v>2</v>
      </c>
      <c r="E76" s="106">
        <v>0</v>
      </c>
      <c r="F76" s="106">
        <v>0</v>
      </c>
      <c r="G76" s="106">
        <v>110</v>
      </c>
      <c r="H76" s="106">
        <v>0</v>
      </c>
      <c r="I76" s="106">
        <v>0</v>
      </c>
      <c r="J76" s="106">
        <v>0</v>
      </c>
      <c r="K76" s="106">
        <v>0</v>
      </c>
      <c r="L76" s="106">
        <v>0</v>
      </c>
      <c r="M76" s="106">
        <v>0</v>
      </c>
      <c r="N76" s="106">
        <v>0</v>
      </c>
      <c r="O76" s="14">
        <v>42</v>
      </c>
    </row>
    <row r="77" spans="1:15" ht="13.2" x14ac:dyDescent="0.2">
      <c r="A77" s="54" t="s">
        <v>97</v>
      </c>
      <c r="B77" s="175">
        <f t="shared" si="13"/>
        <v>79</v>
      </c>
      <c r="C77" s="93">
        <v>0</v>
      </c>
      <c r="D77" s="106">
        <v>5</v>
      </c>
      <c r="E77" s="106">
        <v>0</v>
      </c>
      <c r="F77" s="106">
        <v>1</v>
      </c>
      <c r="G77" s="106">
        <v>31</v>
      </c>
      <c r="H77" s="106">
        <v>2</v>
      </c>
      <c r="I77" s="106">
        <v>0</v>
      </c>
      <c r="J77" s="106">
        <v>0</v>
      </c>
      <c r="K77" s="106">
        <v>3</v>
      </c>
      <c r="L77" s="106">
        <v>0</v>
      </c>
      <c r="M77" s="106">
        <v>0</v>
      </c>
      <c r="N77" s="106">
        <v>0</v>
      </c>
      <c r="O77" s="14">
        <v>37</v>
      </c>
    </row>
    <row r="78" spans="1:15" ht="13.2" x14ac:dyDescent="0.2">
      <c r="A78" s="54" t="s">
        <v>98</v>
      </c>
      <c r="B78" s="175">
        <f t="shared" si="13"/>
        <v>451</v>
      </c>
      <c r="C78" s="93">
        <v>168</v>
      </c>
      <c r="D78" s="106">
        <v>45</v>
      </c>
      <c r="E78" s="106">
        <v>0</v>
      </c>
      <c r="F78" s="106">
        <v>45</v>
      </c>
      <c r="G78" s="106">
        <v>66</v>
      </c>
      <c r="H78" s="106">
        <v>1</v>
      </c>
      <c r="I78" s="106">
        <v>0</v>
      </c>
      <c r="J78" s="106">
        <v>0</v>
      </c>
      <c r="K78" s="106">
        <v>3</v>
      </c>
      <c r="L78" s="106">
        <v>0</v>
      </c>
      <c r="M78" s="106">
        <v>0</v>
      </c>
      <c r="N78" s="106">
        <v>0</v>
      </c>
      <c r="O78" s="14">
        <v>123</v>
      </c>
    </row>
    <row r="79" spans="1:15" ht="13.2" x14ac:dyDescent="0.2">
      <c r="A79" s="54" t="s">
        <v>99</v>
      </c>
      <c r="B79" s="175">
        <f t="shared" si="13"/>
        <v>406</v>
      </c>
      <c r="C79" s="93">
        <v>131</v>
      </c>
      <c r="D79" s="106">
        <v>25</v>
      </c>
      <c r="E79" s="106">
        <v>0</v>
      </c>
      <c r="F79" s="106">
        <v>22</v>
      </c>
      <c r="G79" s="106">
        <v>50</v>
      </c>
      <c r="H79" s="106">
        <v>2</v>
      </c>
      <c r="I79" s="106">
        <v>0</v>
      </c>
      <c r="J79" s="106">
        <v>0</v>
      </c>
      <c r="K79" s="106">
        <v>15</v>
      </c>
      <c r="L79" s="106">
        <v>2</v>
      </c>
      <c r="M79" s="106">
        <v>0</v>
      </c>
      <c r="N79" s="106">
        <v>0</v>
      </c>
      <c r="O79" s="14">
        <v>159</v>
      </c>
    </row>
    <row r="80" spans="1:15" ht="13.2" x14ac:dyDescent="0.2">
      <c r="A80" s="54" t="s">
        <v>100</v>
      </c>
      <c r="B80" s="175">
        <f t="shared" si="13"/>
        <v>73</v>
      </c>
      <c r="C80" s="93">
        <v>12</v>
      </c>
      <c r="D80" s="106">
        <v>1</v>
      </c>
      <c r="E80" s="106">
        <v>0</v>
      </c>
      <c r="F80" s="106">
        <v>0</v>
      </c>
      <c r="G80" s="106">
        <v>11</v>
      </c>
      <c r="H80" s="106">
        <v>0</v>
      </c>
      <c r="I80" s="106">
        <v>1</v>
      </c>
      <c r="J80" s="106">
        <v>1</v>
      </c>
      <c r="K80" s="106">
        <v>4</v>
      </c>
      <c r="L80" s="106">
        <v>0</v>
      </c>
      <c r="M80" s="106">
        <v>0</v>
      </c>
      <c r="N80" s="106">
        <v>0</v>
      </c>
      <c r="O80" s="14">
        <v>43</v>
      </c>
    </row>
    <row r="81" spans="1:15" ht="13.2" x14ac:dyDescent="0.2">
      <c r="A81" s="54" t="s">
        <v>101</v>
      </c>
      <c r="B81" s="175">
        <f t="shared" si="13"/>
        <v>121</v>
      </c>
      <c r="C81" s="93">
        <v>114</v>
      </c>
      <c r="D81" s="106">
        <v>0</v>
      </c>
      <c r="E81" s="106">
        <v>0</v>
      </c>
      <c r="F81" s="106">
        <v>0</v>
      </c>
      <c r="G81" s="106">
        <v>2</v>
      </c>
      <c r="H81" s="106">
        <v>0</v>
      </c>
      <c r="I81" s="106">
        <v>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4">
        <v>5</v>
      </c>
    </row>
    <row r="82" spans="1:15" ht="13.2" x14ac:dyDescent="0.2">
      <c r="A82" s="54" t="s">
        <v>102</v>
      </c>
      <c r="B82" s="175">
        <f t="shared" si="13"/>
        <v>1559</v>
      </c>
      <c r="C82" s="93">
        <v>278</v>
      </c>
      <c r="D82" s="106">
        <v>131</v>
      </c>
      <c r="E82" s="106">
        <v>0</v>
      </c>
      <c r="F82" s="106">
        <v>49</v>
      </c>
      <c r="G82" s="106">
        <v>485</v>
      </c>
      <c r="H82" s="106">
        <v>2</v>
      </c>
      <c r="I82" s="106">
        <v>1</v>
      </c>
      <c r="J82" s="106">
        <v>1</v>
      </c>
      <c r="K82" s="106">
        <v>26</v>
      </c>
      <c r="L82" s="106">
        <v>0</v>
      </c>
      <c r="M82" s="106">
        <v>9</v>
      </c>
      <c r="N82" s="106">
        <v>0</v>
      </c>
      <c r="O82" s="14">
        <v>577</v>
      </c>
    </row>
    <row r="83" spans="1:15" ht="13.2" x14ac:dyDescent="0.2">
      <c r="A83" s="102" t="s">
        <v>103</v>
      </c>
      <c r="B83" s="175">
        <f t="shared" si="13"/>
        <v>15</v>
      </c>
      <c r="C83" s="91">
        <v>0</v>
      </c>
      <c r="D83" s="89">
        <v>0</v>
      </c>
      <c r="E83" s="89">
        <v>0</v>
      </c>
      <c r="F83" s="89">
        <v>0</v>
      </c>
      <c r="G83" s="89">
        <v>2</v>
      </c>
      <c r="H83" s="89">
        <v>0</v>
      </c>
      <c r="I83" s="89">
        <v>0</v>
      </c>
      <c r="J83" s="89">
        <v>0</v>
      </c>
      <c r="K83" s="89">
        <v>0</v>
      </c>
      <c r="L83" s="89">
        <v>0</v>
      </c>
      <c r="M83" s="89">
        <v>0</v>
      </c>
      <c r="N83" s="106">
        <v>0</v>
      </c>
      <c r="O83" s="90">
        <v>13</v>
      </c>
    </row>
    <row r="84" spans="1:15" ht="13.2" x14ac:dyDescent="0.2">
      <c r="A84" s="55" t="s">
        <v>104</v>
      </c>
      <c r="B84" s="180">
        <f>SUM(B85:B90)</f>
        <v>1006</v>
      </c>
      <c r="C84" s="162">
        <f t="shared" ref="C84:O84" si="14">SUM(C85:C90)</f>
        <v>277</v>
      </c>
      <c r="D84" s="160">
        <f t="shared" si="14"/>
        <v>21</v>
      </c>
      <c r="E84" s="160">
        <f t="shared" si="14"/>
        <v>3</v>
      </c>
      <c r="F84" s="160">
        <f t="shared" si="14"/>
        <v>5</v>
      </c>
      <c r="G84" s="160">
        <f t="shared" si="14"/>
        <v>191</v>
      </c>
      <c r="H84" s="160">
        <f t="shared" si="14"/>
        <v>0</v>
      </c>
      <c r="I84" s="160">
        <f t="shared" si="14"/>
        <v>3</v>
      </c>
      <c r="J84" s="160">
        <f t="shared" si="14"/>
        <v>0</v>
      </c>
      <c r="K84" s="160">
        <f t="shared" si="14"/>
        <v>6</v>
      </c>
      <c r="L84" s="160">
        <f t="shared" si="14"/>
        <v>0</v>
      </c>
      <c r="M84" s="160">
        <f t="shared" si="14"/>
        <v>0</v>
      </c>
      <c r="N84" s="160">
        <f t="shared" si="14"/>
        <v>0</v>
      </c>
      <c r="O84" s="161">
        <f t="shared" si="14"/>
        <v>500</v>
      </c>
    </row>
    <row r="85" spans="1:15" ht="13.2" x14ac:dyDescent="0.2">
      <c r="A85" s="54" t="s">
        <v>105</v>
      </c>
      <c r="B85" s="175">
        <f t="shared" ref="B85:B90" si="15">SUM(C85:O85)</f>
        <v>293</v>
      </c>
      <c r="C85" s="93">
        <v>66</v>
      </c>
      <c r="D85" s="106">
        <v>12</v>
      </c>
      <c r="E85" s="106">
        <v>1</v>
      </c>
      <c r="F85" s="106">
        <v>0</v>
      </c>
      <c r="G85" s="106">
        <v>34</v>
      </c>
      <c r="H85" s="106">
        <v>0</v>
      </c>
      <c r="I85" s="106">
        <v>1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4">
        <v>179</v>
      </c>
    </row>
    <row r="86" spans="1:15" ht="13.2" x14ac:dyDescent="0.2">
      <c r="A86" s="54" t="s">
        <v>106</v>
      </c>
      <c r="B86" s="175">
        <f t="shared" si="15"/>
        <v>8</v>
      </c>
      <c r="C86" s="93">
        <v>0</v>
      </c>
      <c r="D86" s="106">
        <v>0</v>
      </c>
      <c r="E86" s="106">
        <v>0</v>
      </c>
      <c r="F86" s="106">
        <v>0</v>
      </c>
      <c r="G86" s="106">
        <v>3</v>
      </c>
      <c r="H86" s="106">
        <v>0</v>
      </c>
      <c r="I86" s="106">
        <v>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4">
        <v>5</v>
      </c>
    </row>
    <row r="87" spans="1:15" ht="13.2" x14ac:dyDescent="0.2">
      <c r="A87" s="54" t="s">
        <v>107</v>
      </c>
      <c r="B87" s="175">
        <f t="shared" si="15"/>
        <v>244</v>
      </c>
      <c r="C87" s="93">
        <v>118</v>
      </c>
      <c r="D87" s="106">
        <v>9</v>
      </c>
      <c r="E87" s="106">
        <v>1</v>
      </c>
      <c r="F87" s="106">
        <v>1</v>
      </c>
      <c r="G87" s="106">
        <v>49</v>
      </c>
      <c r="H87" s="106">
        <v>0</v>
      </c>
      <c r="I87" s="106">
        <v>0</v>
      </c>
      <c r="J87" s="106">
        <v>0</v>
      </c>
      <c r="K87" s="106">
        <v>2</v>
      </c>
      <c r="L87" s="106">
        <v>0</v>
      </c>
      <c r="M87" s="106">
        <v>0</v>
      </c>
      <c r="N87" s="106">
        <v>0</v>
      </c>
      <c r="O87" s="14">
        <v>64</v>
      </c>
    </row>
    <row r="88" spans="1:15" ht="13.2" x14ac:dyDescent="0.2">
      <c r="A88" s="54" t="s">
        <v>108</v>
      </c>
      <c r="B88" s="175">
        <f t="shared" si="15"/>
        <v>90</v>
      </c>
      <c r="C88" s="93">
        <v>0</v>
      </c>
      <c r="D88" s="106">
        <v>0</v>
      </c>
      <c r="E88" s="106">
        <v>0</v>
      </c>
      <c r="F88" s="106">
        <v>0</v>
      </c>
      <c r="G88" s="106">
        <v>15</v>
      </c>
      <c r="H88" s="106">
        <v>0</v>
      </c>
      <c r="I88" s="106">
        <v>1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4">
        <v>74</v>
      </c>
    </row>
    <row r="89" spans="1:15" ht="13.2" x14ac:dyDescent="0.2">
      <c r="A89" s="54" t="s">
        <v>109</v>
      </c>
      <c r="B89" s="175">
        <f t="shared" si="15"/>
        <v>295</v>
      </c>
      <c r="C89" s="93">
        <v>88</v>
      </c>
      <c r="D89" s="106">
        <v>0</v>
      </c>
      <c r="E89" s="106">
        <v>1</v>
      </c>
      <c r="F89" s="106">
        <v>4</v>
      </c>
      <c r="G89" s="106">
        <v>75</v>
      </c>
      <c r="H89" s="106">
        <v>0</v>
      </c>
      <c r="I89" s="106">
        <v>1</v>
      </c>
      <c r="J89" s="106">
        <v>0</v>
      </c>
      <c r="K89" s="106">
        <v>4</v>
      </c>
      <c r="L89" s="106">
        <v>0</v>
      </c>
      <c r="M89" s="106">
        <v>0</v>
      </c>
      <c r="N89" s="106">
        <v>0</v>
      </c>
      <c r="O89" s="14">
        <v>122</v>
      </c>
    </row>
    <row r="90" spans="1:15" ht="13.2" x14ac:dyDescent="0.2">
      <c r="A90" s="102" t="s">
        <v>110</v>
      </c>
      <c r="B90" s="175">
        <f t="shared" si="15"/>
        <v>76</v>
      </c>
      <c r="C90" s="91">
        <v>5</v>
      </c>
      <c r="D90" s="89">
        <v>0</v>
      </c>
      <c r="E90" s="89">
        <v>0</v>
      </c>
      <c r="F90" s="89">
        <v>0</v>
      </c>
      <c r="G90" s="89">
        <v>15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0</v>
      </c>
      <c r="O90" s="90">
        <v>56</v>
      </c>
    </row>
    <row r="91" spans="1:15" ht="13.2" x14ac:dyDescent="0.2">
      <c r="A91" s="55" t="s">
        <v>111</v>
      </c>
      <c r="B91" s="180">
        <f>SUM(B92:B97)</f>
        <v>2337</v>
      </c>
      <c r="C91" s="162">
        <f t="shared" ref="C91:O91" si="16">SUM(C92:C97)</f>
        <v>263</v>
      </c>
      <c r="D91" s="160">
        <f t="shared" si="16"/>
        <v>180</v>
      </c>
      <c r="E91" s="160">
        <f t="shared" si="16"/>
        <v>40</v>
      </c>
      <c r="F91" s="160">
        <f t="shared" si="16"/>
        <v>10</v>
      </c>
      <c r="G91" s="160">
        <f t="shared" si="16"/>
        <v>579</v>
      </c>
      <c r="H91" s="160">
        <f t="shared" si="16"/>
        <v>2</v>
      </c>
      <c r="I91" s="160">
        <f t="shared" si="16"/>
        <v>0</v>
      </c>
      <c r="J91" s="160">
        <f t="shared" si="16"/>
        <v>7</v>
      </c>
      <c r="K91" s="160">
        <f t="shared" si="16"/>
        <v>6</v>
      </c>
      <c r="L91" s="160">
        <f t="shared" si="16"/>
        <v>0</v>
      </c>
      <c r="M91" s="160">
        <f t="shared" si="16"/>
        <v>0</v>
      </c>
      <c r="N91" s="160">
        <f t="shared" si="16"/>
        <v>0</v>
      </c>
      <c r="O91" s="161">
        <f t="shared" si="16"/>
        <v>1250</v>
      </c>
    </row>
    <row r="92" spans="1:15" ht="13.2" x14ac:dyDescent="0.2">
      <c r="A92" s="54" t="s">
        <v>112</v>
      </c>
      <c r="B92" s="175">
        <f t="shared" ref="B92:B97" si="17">SUM(C92:O92)</f>
        <v>589</v>
      </c>
      <c r="C92" s="93">
        <v>49</v>
      </c>
      <c r="D92" s="106">
        <v>77</v>
      </c>
      <c r="E92" s="106">
        <v>3</v>
      </c>
      <c r="F92" s="106">
        <v>4</v>
      </c>
      <c r="G92" s="106">
        <v>144</v>
      </c>
      <c r="H92" s="106">
        <v>1</v>
      </c>
      <c r="I92" s="106">
        <v>0</v>
      </c>
      <c r="J92" s="106">
        <v>4</v>
      </c>
      <c r="K92" s="106">
        <v>3</v>
      </c>
      <c r="L92" s="106">
        <v>0</v>
      </c>
      <c r="M92" s="106">
        <v>0</v>
      </c>
      <c r="N92" s="106">
        <v>0</v>
      </c>
      <c r="O92" s="14">
        <v>304</v>
      </c>
    </row>
    <row r="93" spans="1:15" ht="13.2" x14ac:dyDescent="0.2">
      <c r="A93" s="54" t="s">
        <v>113</v>
      </c>
      <c r="B93" s="175">
        <f t="shared" si="17"/>
        <v>0</v>
      </c>
      <c r="C93" s="93">
        <v>0</v>
      </c>
      <c r="D93" s="106">
        <v>0</v>
      </c>
      <c r="E93" s="106">
        <v>0</v>
      </c>
      <c r="F93" s="106">
        <v>0</v>
      </c>
      <c r="G93" s="106">
        <v>0</v>
      </c>
      <c r="H93" s="106">
        <v>0</v>
      </c>
      <c r="I93" s="106">
        <v>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4">
        <v>0</v>
      </c>
    </row>
    <row r="94" spans="1:15" ht="13.2" x14ac:dyDescent="0.2">
      <c r="A94" s="54" t="s">
        <v>114</v>
      </c>
      <c r="B94" s="175">
        <f t="shared" si="17"/>
        <v>264</v>
      </c>
      <c r="C94" s="93">
        <v>3</v>
      </c>
      <c r="D94" s="106">
        <v>1</v>
      </c>
      <c r="E94" s="106">
        <v>4</v>
      </c>
      <c r="F94" s="106">
        <v>2</v>
      </c>
      <c r="G94" s="106">
        <v>84</v>
      </c>
      <c r="H94" s="106">
        <v>0</v>
      </c>
      <c r="I94" s="106">
        <v>0</v>
      </c>
      <c r="J94" s="106">
        <v>3</v>
      </c>
      <c r="K94" s="106">
        <v>1</v>
      </c>
      <c r="L94" s="106">
        <v>0</v>
      </c>
      <c r="M94" s="106">
        <v>0</v>
      </c>
      <c r="N94" s="106">
        <v>0</v>
      </c>
      <c r="O94" s="14">
        <v>166</v>
      </c>
    </row>
    <row r="95" spans="1:15" ht="13.2" x14ac:dyDescent="0.2">
      <c r="A95" s="54" t="s">
        <v>115</v>
      </c>
      <c r="B95" s="175">
        <f t="shared" si="17"/>
        <v>888</v>
      </c>
      <c r="C95" s="93">
        <v>63</v>
      </c>
      <c r="D95" s="106">
        <v>53</v>
      </c>
      <c r="E95" s="106">
        <v>25</v>
      </c>
      <c r="F95" s="106">
        <v>1</v>
      </c>
      <c r="G95" s="106">
        <v>209</v>
      </c>
      <c r="H95" s="106">
        <v>1</v>
      </c>
      <c r="I95" s="106">
        <v>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4">
        <v>536</v>
      </c>
    </row>
    <row r="96" spans="1:15" ht="13.2" x14ac:dyDescent="0.2">
      <c r="A96" s="54" t="s">
        <v>116</v>
      </c>
      <c r="B96" s="175">
        <f t="shared" si="17"/>
        <v>134</v>
      </c>
      <c r="C96" s="93">
        <v>5</v>
      </c>
      <c r="D96" s="106">
        <v>3</v>
      </c>
      <c r="E96" s="106">
        <v>8</v>
      </c>
      <c r="F96" s="106">
        <v>0</v>
      </c>
      <c r="G96" s="106">
        <v>51</v>
      </c>
      <c r="H96" s="106">
        <v>0</v>
      </c>
      <c r="I96" s="106">
        <v>0</v>
      </c>
      <c r="J96" s="106">
        <v>0</v>
      </c>
      <c r="K96" s="106">
        <v>1</v>
      </c>
      <c r="L96" s="106">
        <v>0</v>
      </c>
      <c r="M96" s="106">
        <v>0</v>
      </c>
      <c r="N96" s="106">
        <v>0</v>
      </c>
      <c r="O96" s="14">
        <v>66</v>
      </c>
    </row>
    <row r="97" spans="1:15" ht="13.2" x14ac:dyDescent="0.2">
      <c r="A97" s="102" t="s">
        <v>117</v>
      </c>
      <c r="B97" s="175">
        <f t="shared" si="17"/>
        <v>462</v>
      </c>
      <c r="C97" s="91">
        <v>143</v>
      </c>
      <c r="D97" s="89">
        <v>46</v>
      </c>
      <c r="E97" s="89">
        <v>0</v>
      </c>
      <c r="F97" s="89">
        <v>3</v>
      </c>
      <c r="G97" s="89">
        <v>91</v>
      </c>
      <c r="H97" s="89">
        <v>0</v>
      </c>
      <c r="I97" s="89">
        <v>0</v>
      </c>
      <c r="J97" s="89">
        <v>0</v>
      </c>
      <c r="K97" s="89">
        <v>1</v>
      </c>
      <c r="L97" s="89">
        <v>0</v>
      </c>
      <c r="M97" s="89">
        <v>0</v>
      </c>
      <c r="N97" s="89">
        <v>0</v>
      </c>
      <c r="O97" s="90">
        <v>178</v>
      </c>
    </row>
    <row r="98" spans="1:15" ht="13.2" x14ac:dyDescent="0.2">
      <c r="A98" s="55" t="s">
        <v>118</v>
      </c>
      <c r="B98" s="180">
        <f>SUM(B99:B104)</f>
        <v>1083</v>
      </c>
      <c r="C98" s="162">
        <f t="shared" ref="C98:O98" si="18">SUM(C99:C104)</f>
        <v>158</v>
      </c>
      <c r="D98" s="160">
        <f t="shared" si="18"/>
        <v>104</v>
      </c>
      <c r="E98" s="160">
        <f>SUM(E99:E104)</f>
        <v>0</v>
      </c>
      <c r="F98" s="160">
        <f t="shared" si="18"/>
        <v>11</v>
      </c>
      <c r="G98" s="160">
        <f t="shared" si="18"/>
        <v>354</v>
      </c>
      <c r="H98" s="160">
        <f t="shared" si="18"/>
        <v>2</v>
      </c>
      <c r="I98" s="160">
        <f t="shared" si="18"/>
        <v>1</v>
      </c>
      <c r="J98" s="160">
        <f t="shared" si="18"/>
        <v>6</v>
      </c>
      <c r="K98" s="160">
        <f t="shared" si="18"/>
        <v>20</v>
      </c>
      <c r="L98" s="160">
        <f t="shared" si="18"/>
        <v>0</v>
      </c>
      <c r="M98" s="160">
        <f t="shared" si="18"/>
        <v>0</v>
      </c>
      <c r="N98" s="160">
        <f t="shared" si="18"/>
        <v>0</v>
      </c>
      <c r="O98" s="161">
        <f t="shared" si="18"/>
        <v>427</v>
      </c>
    </row>
    <row r="99" spans="1:15" ht="13.2" x14ac:dyDescent="0.2">
      <c r="A99" s="54" t="s">
        <v>119</v>
      </c>
      <c r="B99" s="175">
        <f t="shared" ref="B99:B104" si="19">SUM(C99:O99)</f>
        <v>275</v>
      </c>
      <c r="C99" s="93">
        <v>5</v>
      </c>
      <c r="D99" s="106">
        <v>11</v>
      </c>
      <c r="E99" s="106">
        <v>0</v>
      </c>
      <c r="F99" s="106">
        <v>10</v>
      </c>
      <c r="G99" s="106">
        <v>83</v>
      </c>
      <c r="H99" s="106">
        <v>2</v>
      </c>
      <c r="I99" s="106">
        <v>1</v>
      </c>
      <c r="J99" s="106">
        <v>2</v>
      </c>
      <c r="K99" s="106">
        <v>13</v>
      </c>
      <c r="L99" s="106">
        <v>0</v>
      </c>
      <c r="M99" s="106">
        <v>0</v>
      </c>
      <c r="N99" s="106">
        <v>0</v>
      </c>
      <c r="O99" s="14">
        <v>148</v>
      </c>
    </row>
    <row r="100" spans="1:15" ht="13.2" x14ac:dyDescent="0.2">
      <c r="A100" s="54" t="s">
        <v>120</v>
      </c>
      <c r="B100" s="175">
        <f t="shared" si="19"/>
        <v>131</v>
      </c>
      <c r="C100" s="93">
        <v>0</v>
      </c>
      <c r="D100" s="106">
        <v>38</v>
      </c>
      <c r="E100" s="106">
        <v>0</v>
      </c>
      <c r="F100" s="106">
        <v>0</v>
      </c>
      <c r="G100" s="106">
        <v>69</v>
      </c>
      <c r="H100" s="106">
        <v>0</v>
      </c>
      <c r="I100" s="106">
        <v>0</v>
      </c>
      <c r="J100" s="106">
        <v>4</v>
      </c>
      <c r="K100" s="106">
        <v>0</v>
      </c>
      <c r="L100" s="106">
        <v>0</v>
      </c>
      <c r="M100" s="106">
        <v>0</v>
      </c>
      <c r="N100" s="106">
        <v>0</v>
      </c>
      <c r="O100" s="14">
        <v>20</v>
      </c>
    </row>
    <row r="101" spans="1:15" ht="13.2" x14ac:dyDescent="0.2">
      <c r="A101" s="54" t="s">
        <v>121</v>
      </c>
      <c r="B101" s="175">
        <f t="shared" si="19"/>
        <v>24</v>
      </c>
      <c r="C101" s="93">
        <v>0</v>
      </c>
      <c r="D101" s="106">
        <v>0</v>
      </c>
      <c r="E101" s="106">
        <v>0</v>
      </c>
      <c r="F101" s="106">
        <v>0</v>
      </c>
      <c r="G101" s="106">
        <v>18</v>
      </c>
      <c r="H101" s="106">
        <v>0</v>
      </c>
      <c r="I101" s="106">
        <v>0</v>
      </c>
      <c r="J101" s="106">
        <v>0</v>
      </c>
      <c r="K101" s="106">
        <v>0</v>
      </c>
      <c r="L101" s="106">
        <v>0</v>
      </c>
      <c r="M101" s="106">
        <v>0</v>
      </c>
      <c r="N101" s="106">
        <v>0</v>
      </c>
      <c r="O101" s="14">
        <v>6</v>
      </c>
    </row>
    <row r="102" spans="1:15" ht="13.2" x14ac:dyDescent="0.2">
      <c r="A102" s="54" t="s">
        <v>281</v>
      </c>
      <c r="B102" s="175">
        <f t="shared" si="19"/>
        <v>399</v>
      </c>
      <c r="C102" s="93">
        <v>95</v>
      </c>
      <c r="D102" s="106">
        <v>10</v>
      </c>
      <c r="E102" s="106">
        <v>0</v>
      </c>
      <c r="F102" s="106">
        <v>0</v>
      </c>
      <c r="G102" s="106">
        <v>135</v>
      </c>
      <c r="H102" s="106">
        <v>0</v>
      </c>
      <c r="I102" s="106">
        <v>0</v>
      </c>
      <c r="J102" s="106">
        <v>0</v>
      </c>
      <c r="K102" s="106">
        <v>5</v>
      </c>
      <c r="L102" s="106">
        <v>0</v>
      </c>
      <c r="M102" s="106">
        <v>0</v>
      </c>
      <c r="N102" s="106">
        <v>0</v>
      </c>
      <c r="O102" s="14">
        <v>154</v>
      </c>
    </row>
    <row r="103" spans="1:15" ht="13.2" x14ac:dyDescent="0.2">
      <c r="A103" s="54" t="s">
        <v>122</v>
      </c>
      <c r="B103" s="175">
        <f t="shared" si="19"/>
        <v>234</v>
      </c>
      <c r="C103" s="93">
        <v>57</v>
      </c>
      <c r="D103" s="106">
        <v>45</v>
      </c>
      <c r="E103" s="106">
        <v>0</v>
      </c>
      <c r="F103" s="106">
        <v>1</v>
      </c>
      <c r="G103" s="106">
        <v>47</v>
      </c>
      <c r="H103" s="106">
        <v>0</v>
      </c>
      <c r="I103" s="106">
        <v>0</v>
      </c>
      <c r="J103" s="106">
        <v>0</v>
      </c>
      <c r="K103" s="106">
        <v>2</v>
      </c>
      <c r="L103" s="106">
        <v>0</v>
      </c>
      <c r="M103" s="106">
        <v>0</v>
      </c>
      <c r="N103" s="106">
        <v>0</v>
      </c>
      <c r="O103" s="14">
        <v>82</v>
      </c>
    </row>
    <row r="104" spans="1:15" ht="13.2" x14ac:dyDescent="0.2">
      <c r="A104" s="102" t="s">
        <v>123</v>
      </c>
      <c r="B104" s="175">
        <f t="shared" si="19"/>
        <v>20</v>
      </c>
      <c r="C104" s="91">
        <v>1</v>
      </c>
      <c r="D104" s="89">
        <v>0</v>
      </c>
      <c r="E104" s="89">
        <v>0</v>
      </c>
      <c r="F104" s="89">
        <v>0</v>
      </c>
      <c r="G104" s="89">
        <v>2</v>
      </c>
      <c r="H104" s="89">
        <v>0</v>
      </c>
      <c r="I104" s="89">
        <v>0</v>
      </c>
      <c r="J104" s="89">
        <v>0</v>
      </c>
      <c r="K104" s="89">
        <v>0</v>
      </c>
      <c r="L104" s="89">
        <v>0</v>
      </c>
      <c r="M104" s="89">
        <v>0</v>
      </c>
      <c r="N104" s="89">
        <v>0</v>
      </c>
      <c r="O104" s="89">
        <v>17</v>
      </c>
    </row>
    <row r="105" spans="1:15" ht="13.2" x14ac:dyDescent="0.2">
      <c r="A105" s="55" t="s">
        <v>124</v>
      </c>
      <c r="B105" s="180">
        <f>SUM(B106:B107)</f>
        <v>426</v>
      </c>
      <c r="C105" s="162">
        <f t="shared" ref="C105:O105" si="20">SUM(C106:C107)</f>
        <v>6</v>
      </c>
      <c r="D105" s="160">
        <f t="shared" si="20"/>
        <v>15</v>
      </c>
      <c r="E105" s="160">
        <f t="shared" si="20"/>
        <v>0</v>
      </c>
      <c r="F105" s="160">
        <f t="shared" si="20"/>
        <v>5</v>
      </c>
      <c r="G105" s="160">
        <f t="shared" si="20"/>
        <v>120</v>
      </c>
      <c r="H105" s="160">
        <f t="shared" si="20"/>
        <v>0</v>
      </c>
      <c r="I105" s="160">
        <f t="shared" si="20"/>
        <v>83</v>
      </c>
      <c r="J105" s="160">
        <f t="shared" si="20"/>
        <v>0</v>
      </c>
      <c r="K105" s="160">
        <f t="shared" si="20"/>
        <v>0</v>
      </c>
      <c r="L105" s="160">
        <f t="shared" si="20"/>
        <v>0</v>
      </c>
      <c r="M105" s="160">
        <f t="shared" si="20"/>
        <v>0</v>
      </c>
      <c r="N105" s="160">
        <f t="shared" si="20"/>
        <v>0</v>
      </c>
      <c r="O105" s="161">
        <f t="shared" si="20"/>
        <v>197</v>
      </c>
    </row>
    <row r="106" spans="1:15" ht="13.2" x14ac:dyDescent="0.2">
      <c r="A106" s="54" t="s">
        <v>125</v>
      </c>
      <c r="B106" s="175">
        <f>SUM(C106:O106)</f>
        <v>364</v>
      </c>
      <c r="C106" s="93">
        <v>1</v>
      </c>
      <c r="D106" s="106">
        <v>7</v>
      </c>
      <c r="E106" s="106">
        <v>0</v>
      </c>
      <c r="F106" s="106">
        <v>5</v>
      </c>
      <c r="G106" s="106">
        <v>91</v>
      </c>
      <c r="H106" s="106">
        <v>0</v>
      </c>
      <c r="I106" s="106">
        <v>83</v>
      </c>
      <c r="J106" s="106">
        <v>0</v>
      </c>
      <c r="K106" s="106">
        <v>0</v>
      </c>
      <c r="L106" s="106">
        <v>0</v>
      </c>
      <c r="M106" s="106">
        <v>0</v>
      </c>
      <c r="N106" s="106">
        <v>0</v>
      </c>
      <c r="O106" s="14">
        <v>177</v>
      </c>
    </row>
    <row r="107" spans="1:15" ht="13.8" thickBot="1" x14ac:dyDescent="0.25">
      <c r="A107" s="56" t="s">
        <v>126</v>
      </c>
      <c r="B107" s="181">
        <f>SUM(C107:O107)</f>
        <v>62</v>
      </c>
      <c r="C107" s="104">
        <v>5</v>
      </c>
      <c r="D107" s="23">
        <v>8</v>
      </c>
      <c r="E107" s="23">
        <v>0</v>
      </c>
      <c r="F107" s="23">
        <v>0</v>
      </c>
      <c r="G107" s="23">
        <v>29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4">
        <v>20</v>
      </c>
    </row>
  </sheetData>
  <phoneticPr fontId="2"/>
  <printOptions horizontalCentered="1"/>
  <pageMargins left="0.23622047244094491" right="0.15748031496062992" top="0.59055118110236227" bottom="0.6692913385826772" header="0.35433070866141736" footer="0.51181102362204722"/>
  <pageSetup paperSize="9" orientation="portrait" r:id="rId1"/>
  <headerFooter alignWithMargins="0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"/>
  <sheetViews>
    <sheetView view="pageBreakPreview" topLeftCell="A216" zoomScaleNormal="130" zoomScaleSheetLayoutView="100" workbookViewId="0">
      <selection sqref="A1:XFD1048576"/>
    </sheetView>
  </sheetViews>
  <sheetFormatPr defaultColWidth="5.21875" defaultRowHeight="8.4" x14ac:dyDescent="0.15"/>
  <cols>
    <col min="1" max="1" width="0.33203125" style="33" customWidth="1"/>
    <col min="2" max="2" width="0.44140625" style="33" customWidth="1"/>
    <col min="3" max="3" width="8.33203125" style="33" customWidth="1"/>
    <col min="4" max="4" width="0.33203125" style="33" customWidth="1"/>
    <col min="5" max="5" width="4.77734375" style="33" customWidth="1"/>
    <col min="6" max="6" width="6.77734375" style="33" customWidth="1"/>
    <col min="7" max="7" width="4.77734375" style="33" customWidth="1"/>
    <col min="8" max="8" width="6.77734375" style="33" customWidth="1"/>
    <col min="9" max="9" width="4.77734375" style="33" customWidth="1"/>
    <col min="10" max="10" width="6.77734375" style="33" customWidth="1"/>
    <col min="11" max="11" width="4.77734375" style="33" customWidth="1"/>
    <col min="12" max="12" width="6.77734375" style="33" customWidth="1"/>
    <col min="13" max="13" width="4.77734375" style="33" customWidth="1"/>
    <col min="14" max="14" width="6.77734375" style="33" customWidth="1"/>
    <col min="15" max="15" width="4.77734375" style="33" customWidth="1"/>
    <col min="16" max="16" width="6.77734375" style="33" customWidth="1"/>
    <col min="17" max="17" width="4.77734375" style="33" customWidth="1"/>
    <col min="18" max="18" width="6.77734375" style="33" customWidth="1"/>
    <col min="19" max="16384" width="5.21875" style="33"/>
  </cols>
  <sheetData>
    <row r="1" spans="1:18" s="30" customFormat="1" ht="18.75" customHeight="1" thickBot="1" x14ac:dyDescent="0.3">
      <c r="C1" s="31" t="s">
        <v>137</v>
      </c>
      <c r="R1" s="32" t="s">
        <v>138</v>
      </c>
    </row>
    <row r="2" spans="1:18" ht="20.399999999999999" customHeight="1" x14ac:dyDescent="0.15">
      <c r="A2" s="270" t="s">
        <v>139</v>
      </c>
      <c r="B2" s="283"/>
      <c r="C2" s="283"/>
      <c r="D2" s="283"/>
      <c r="E2" s="277" t="s">
        <v>140</v>
      </c>
      <c r="F2" s="263"/>
      <c r="G2" s="278" t="s">
        <v>141</v>
      </c>
      <c r="H2" s="262"/>
      <c r="I2" s="262" t="s">
        <v>142</v>
      </c>
      <c r="J2" s="262"/>
      <c r="K2" s="267" t="s">
        <v>239</v>
      </c>
      <c r="L2" s="268"/>
      <c r="M2" s="267" t="s">
        <v>238</v>
      </c>
      <c r="N2" s="268"/>
      <c r="O2" s="269" t="s">
        <v>240</v>
      </c>
      <c r="P2" s="262"/>
      <c r="Q2" s="262" t="s">
        <v>143</v>
      </c>
      <c r="R2" s="263"/>
    </row>
    <row r="3" spans="1:18" ht="10.5" customHeight="1" thickBot="1" x14ac:dyDescent="0.2">
      <c r="A3" s="284"/>
      <c r="B3" s="285"/>
      <c r="C3" s="285"/>
      <c r="D3" s="285"/>
      <c r="E3" s="34" t="s">
        <v>144</v>
      </c>
      <c r="F3" s="35" t="s">
        <v>145</v>
      </c>
      <c r="G3" s="36" t="s">
        <v>144</v>
      </c>
      <c r="H3" s="37" t="s">
        <v>145</v>
      </c>
      <c r="I3" s="37" t="s">
        <v>144</v>
      </c>
      <c r="J3" s="37" t="s">
        <v>145</v>
      </c>
      <c r="K3" s="37" t="s">
        <v>144</v>
      </c>
      <c r="L3" s="37" t="s">
        <v>145</v>
      </c>
      <c r="M3" s="37" t="s">
        <v>144</v>
      </c>
      <c r="N3" s="37" t="s">
        <v>145</v>
      </c>
      <c r="O3" s="37" t="s">
        <v>144</v>
      </c>
      <c r="P3" s="37" t="s">
        <v>145</v>
      </c>
      <c r="Q3" s="37" t="s">
        <v>144</v>
      </c>
      <c r="R3" s="35" t="s">
        <v>145</v>
      </c>
    </row>
    <row r="4" spans="1:18" ht="10.5" customHeight="1" x14ac:dyDescent="0.15">
      <c r="A4" s="38"/>
      <c r="B4" s="264" t="s">
        <v>146</v>
      </c>
      <c r="C4" s="264"/>
      <c r="D4" s="39"/>
      <c r="E4" s="185">
        <f>SUM(E6+E26+E48+E82+E92+E118+E156+E182+E196+E210+E234)</f>
        <v>247452</v>
      </c>
      <c r="F4" s="186">
        <f t="shared" ref="F4:R4" si="0">SUM(F6+F26+F48+F82+F92+F118+F156+F182+F196+F210+F234)</f>
        <v>23921309.999410249</v>
      </c>
      <c r="G4" s="187">
        <f t="shared" si="0"/>
        <v>33359</v>
      </c>
      <c r="H4" s="188">
        <f t="shared" si="0"/>
        <v>2367366.1850771005</v>
      </c>
      <c r="I4" s="188">
        <f t="shared" si="0"/>
        <v>47958</v>
      </c>
      <c r="J4" s="188">
        <f t="shared" si="0"/>
        <v>464764.33917180204</v>
      </c>
      <c r="K4" s="188">
        <f t="shared" si="0"/>
        <v>16457</v>
      </c>
      <c r="L4" s="188">
        <f t="shared" si="0"/>
        <v>6296248.8786246553</v>
      </c>
      <c r="M4" s="188">
        <f t="shared" si="0"/>
        <v>50876</v>
      </c>
      <c r="N4" s="188">
        <f t="shared" si="0"/>
        <v>7314647.7500722669</v>
      </c>
      <c r="O4" s="188">
        <f t="shared" si="0"/>
        <v>57610</v>
      </c>
      <c r="P4" s="188">
        <f t="shared" si="0"/>
        <v>7085988.3624530118</v>
      </c>
      <c r="Q4" s="188">
        <f t="shared" si="0"/>
        <v>41192</v>
      </c>
      <c r="R4" s="186">
        <f t="shared" si="0"/>
        <v>392294.48401141044</v>
      </c>
    </row>
    <row r="5" spans="1:18" ht="10.5" customHeight="1" thickBot="1" x14ac:dyDescent="0.2">
      <c r="A5" s="40"/>
      <c r="B5" s="280"/>
      <c r="C5" s="280"/>
      <c r="D5" s="41"/>
      <c r="E5" s="189">
        <f>SUM(E7+E27+E49+E83+E93+E119+E157+E183+E197+E211+E235)</f>
        <v>163449</v>
      </c>
      <c r="F5" s="190">
        <f>SUM(F7+F27+F49+F83+F93+F119+F157+F183+F197+F211+F235)</f>
        <v>399045388.64520377</v>
      </c>
      <c r="G5" s="191">
        <f t="shared" ref="G5:R5" si="1">SUM(G7+G27+G49+G83+G93+G119+G157+G183+G197+G211+G235)</f>
        <v>30710</v>
      </c>
      <c r="H5" s="192">
        <f t="shared" si="1"/>
        <v>97843727.640674844</v>
      </c>
      <c r="I5" s="192">
        <f t="shared" si="1"/>
        <v>27948</v>
      </c>
      <c r="J5" s="192">
        <f t="shared" si="1"/>
        <v>12561410.925277947</v>
      </c>
      <c r="K5" s="192">
        <f t="shared" si="1"/>
        <v>8480</v>
      </c>
      <c r="L5" s="192">
        <f t="shared" si="1"/>
        <v>173328229.84489721</v>
      </c>
      <c r="M5" s="192">
        <f t="shared" si="1"/>
        <v>43447</v>
      </c>
      <c r="N5" s="192">
        <f t="shared" si="1"/>
        <v>59912468.175100878</v>
      </c>
      <c r="O5" s="192">
        <f t="shared" si="1"/>
        <v>38291</v>
      </c>
      <c r="P5" s="192">
        <f t="shared" si="1"/>
        <v>52063284.67323871</v>
      </c>
      <c r="Q5" s="192">
        <f t="shared" si="1"/>
        <v>14573</v>
      </c>
      <c r="R5" s="190">
        <f t="shared" si="1"/>
        <v>3336267.3860142725</v>
      </c>
    </row>
    <row r="6" spans="1:18" ht="10.5" customHeight="1" x14ac:dyDescent="0.15">
      <c r="A6" s="42"/>
      <c r="B6" s="265" t="s">
        <v>16</v>
      </c>
      <c r="C6" s="265"/>
      <c r="D6" s="61"/>
      <c r="E6" s="193">
        <f>SUM(E8+E10+E12+E14+E16+E18+E20+E22+E24)</f>
        <v>2721</v>
      </c>
      <c r="F6" s="194">
        <f t="shared" ref="F6:R7" si="2">SUM(F8+F10+F12+F14+F16+F18+F20+F22+F24)</f>
        <v>1222562.25385</v>
      </c>
      <c r="G6" s="185">
        <f>SUM(G8+G10+G12+G14+G16+G18+G20+G22+G24)</f>
        <v>362</v>
      </c>
      <c r="H6" s="188">
        <f t="shared" si="2"/>
        <v>1679.3562600000002</v>
      </c>
      <c r="I6" s="188">
        <f t="shared" si="2"/>
        <v>225</v>
      </c>
      <c r="J6" s="188">
        <f t="shared" si="2"/>
        <v>2732.1004600000001</v>
      </c>
      <c r="K6" s="188">
        <f t="shared" si="2"/>
        <v>173</v>
      </c>
      <c r="L6" s="188">
        <f t="shared" si="2"/>
        <v>7256.669160000004</v>
      </c>
      <c r="M6" s="188">
        <f t="shared" si="2"/>
        <v>1231</v>
      </c>
      <c r="N6" s="188">
        <f t="shared" si="2"/>
        <v>901081.98924000002</v>
      </c>
      <c r="O6" s="188">
        <f t="shared" si="2"/>
        <v>504</v>
      </c>
      <c r="P6" s="188">
        <f t="shared" si="2"/>
        <v>307247.43892999995</v>
      </c>
      <c r="Q6" s="188">
        <f t="shared" si="2"/>
        <v>226</v>
      </c>
      <c r="R6" s="195">
        <f t="shared" si="2"/>
        <v>2564.6997999999999</v>
      </c>
    </row>
    <row r="7" spans="1:18" ht="10.5" customHeight="1" x14ac:dyDescent="0.15">
      <c r="A7" s="42"/>
      <c r="B7" s="279"/>
      <c r="C7" s="279"/>
      <c r="D7" s="61"/>
      <c r="E7" s="196">
        <f>SUM(E9+E11+E13+E15+E17+E19+E21+E23+E25)</f>
        <v>6597</v>
      </c>
      <c r="F7" s="197">
        <f t="shared" si="2"/>
        <v>15902171.98206</v>
      </c>
      <c r="G7" s="198">
        <f t="shared" si="2"/>
        <v>1463</v>
      </c>
      <c r="H7" s="199">
        <f t="shared" si="2"/>
        <v>1695990.29578</v>
      </c>
      <c r="I7" s="199">
        <f t="shared" si="2"/>
        <v>341</v>
      </c>
      <c r="J7" s="199">
        <f t="shared" si="2"/>
        <v>123445.87520000001</v>
      </c>
      <c r="K7" s="199">
        <f t="shared" si="2"/>
        <v>223</v>
      </c>
      <c r="L7" s="199">
        <f t="shared" si="2"/>
        <v>3901480.9286500011</v>
      </c>
      <c r="M7" s="199">
        <f t="shared" si="2"/>
        <v>1241</v>
      </c>
      <c r="N7" s="199">
        <f t="shared" si="2"/>
        <v>4114775.3302000007</v>
      </c>
      <c r="O7" s="199">
        <f t="shared" si="2"/>
        <v>2779</v>
      </c>
      <c r="P7" s="199">
        <f t="shared" si="2"/>
        <v>5958827.5835500006</v>
      </c>
      <c r="Q7" s="199">
        <f t="shared" si="2"/>
        <v>550</v>
      </c>
      <c r="R7" s="200">
        <f t="shared" si="2"/>
        <v>107651.96867999998</v>
      </c>
    </row>
    <row r="8" spans="1:18" ht="10.5" customHeight="1" x14ac:dyDescent="0.15">
      <c r="A8" s="42"/>
      <c r="B8" s="43"/>
      <c r="C8" s="257" t="s">
        <v>147</v>
      </c>
      <c r="D8" s="43"/>
      <c r="E8" s="201">
        <f t="shared" ref="E8:F14" si="3">SUM(G8+I8+K8+M8+O8+Q8)</f>
        <v>1</v>
      </c>
      <c r="F8" s="202">
        <f t="shared" si="3"/>
        <v>3.7800000000000002</v>
      </c>
      <c r="G8" s="115">
        <v>0</v>
      </c>
      <c r="H8" s="109">
        <v>0</v>
      </c>
      <c r="I8" s="44">
        <v>0</v>
      </c>
      <c r="J8" s="109">
        <v>0</v>
      </c>
      <c r="K8" s="44">
        <v>0</v>
      </c>
      <c r="L8" s="109">
        <v>0</v>
      </c>
      <c r="M8" s="44">
        <v>0</v>
      </c>
      <c r="N8" s="109">
        <v>0</v>
      </c>
      <c r="O8" s="44">
        <v>1</v>
      </c>
      <c r="P8" s="109">
        <v>3.7800000000000002</v>
      </c>
      <c r="Q8" s="109">
        <v>0</v>
      </c>
      <c r="R8" s="45">
        <v>0</v>
      </c>
    </row>
    <row r="9" spans="1:18" ht="10.5" customHeight="1" x14ac:dyDescent="0.15">
      <c r="A9" s="42"/>
      <c r="B9" s="43"/>
      <c r="C9" s="257"/>
      <c r="D9" s="43"/>
      <c r="E9" s="203">
        <f t="shared" si="3"/>
        <v>95</v>
      </c>
      <c r="F9" s="204">
        <f t="shared" si="3"/>
        <v>26448.673500000001</v>
      </c>
      <c r="G9" s="63">
        <v>4</v>
      </c>
      <c r="H9" s="111">
        <v>6.1894999999999998</v>
      </c>
      <c r="I9" s="111">
        <v>3</v>
      </c>
      <c r="J9" s="111">
        <v>63.117999999999995</v>
      </c>
      <c r="K9" s="111">
        <v>0</v>
      </c>
      <c r="L9" s="111">
        <v>0</v>
      </c>
      <c r="M9" s="111">
        <v>0</v>
      </c>
      <c r="N9" s="111">
        <v>0</v>
      </c>
      <c r="O9" s="111">
        <v>68</v>
      </c>
      <c r="P9" s="111">
        <v>25872.566000000003</v>
      </c>
      <c r="Q9" s="111">
        <v>20</v>
      </c>
      <c r="R9" s="119">
        <v>506.79999999999995</v>
      </c>
    </row>
    <row r="10" spans="1:18" ht="10.5" customHeight="1" x14ac:dyDescent="0.15">
      <c r="A10" s="42"/>
      <c r="B10" s="43"/>
      <c r="C10" s="257" t="s">
        <v>280</v>
      </c>
      <c r="D10" s="43"/>
      <c r="E10" s="201">
        <f>SUM(G10+I10+K10+M10+O10+Q10)</f>
        <v>71</v>
      </c>
      <c r="F10" s="202">
        <f>SUM(H10+J10+L10+N10+P10+R10)</f>
        <v>87221.739000000001</v>
      </c>
      <c r="G10" s="115">
        <v>0</v>
      </c>
      <c r="H10" s="109">
        <v>0</v>
      </c>
      <c r="I10" s="44">
        <v>0</v>
      </c>
      <c r="J10" s="109">
        <v>0</v>
      </c>
      <c r="K10" s="44">
        <v>0</v>
      </c>
      <c r="L10" s="109">
        <v>0</v>
      </c>
      <c r="M10" s="44">
        <v>32</v>
      </c>
      <c r="N10" s="109">
        <v>37577.739000000001</v>
      </c>
      <c r="O10" s="44">
        <v>39</v>
      </c>
      <c r="P10" s="109">
        <v>49644</v>
      </c>
      <c r="Q10" s="109">
        <v>0</v>
      </c>
      <c r="R10" s="45">
        <v>0</v>
      </c>
    </row>
    <row r="11" spans="1:18" ht="10.5" customHeight="1" x14ac:dyDescent="0.15">
      <c r="A11" s="42"/>
      <c r="B11" s="43"/>
      <c r="C11" s="257"/>
      <c r="D11" s="43"/>
      <c r="E11" s="203">
        <f>SUM(G11+I11+K11+M11+O11+Q11)</f>
        <v>459</v>
      </c>
      <c r="F11" s="204">
        <f>SUM(H11+J11+L11+N11+P11+R11)</f>
        <v>1918490.64188</v>
      </c>
      <c r="G11" s="63">
        <v>268</v>
      </c>
      <c r="H11" s="111">
        <v>1331409.47</v>
      </c>
      <c r="I11" s="111">
        <v>0</v>
      </c>
      <c r="J11" s="111">
        <v>0</v>
      </c>
      <c r="K11" s="111">
        <v>0</v>
      </c>
      <c r="L11" s="111">
        <v>0</v>
      </c>
      <c r="M11" s="111">
        <v>54</v>
      </c>
      <c r="N11" s="111">
        <v>96003</v>
      </c>
      <c r="O11" s="111">
        <v>135</v>
      </c>
      <c r="P11" s="111">
        <v>491078.09799999994</v>
      </c>
      <c r="Q11" s="111">
        <v>2</v>
      </c>
      <c r="R11" s="119">
        <v>7.3880000000000001E-2</v>
      </c>
    </row>
    <row r="12" spans="1:18" ht="10.5" customHeight="1" x14ac:dyDescent="0.15">
      <c r="A12" s="42"/>
      <c r="B12" s="43"/>
      <c r="C12" s="257" t="s">
        <v>148</v>
      </c>
      <c r="D12" s="43"/>
      <c r="E12" s="201">
        <f t="shared" si="3"/>
        <v>65</v>
      </c>
      <c r="F12" s="202">
        <f t="shared" si="3"/>
        <v>91367</v>
      </c>
      <c r="G12" s="115">
        <v>0</v>
      </c>
      <c r="H12" s="109">
        <v>0</v>
      </c>
      <c r="I12" s="44">
        <v>0</v>
      </c>
      <c r="J12" s="109">
        <v>0</v>
      </c>
      <c r="K12" s="44">
        <v>0</v>
      </c>
      <c r="L12" s="109">
        <v>0</v>
      </c>
      <c r="M12" s="44">
        <v>50</v>
      </c>
      <c r="N12" s="109">
        <v>73470</v>
      </c>
      <c r="O12" s="44">
        <v>15</v>
      </c>
      <c r="P12" s="109">
        <v>17897</v>
      </c>
      <c r="Q12" s="109">
        <v>0</v>
      </c>
      <c r="R12" s="45">
        <v>0</v>
      </c>
    </row>
    <row r="13" spans="1:18" ht="10.5" customHeight="1" x14ac:dyDescent="0.15">
      <c r="A13" s="42"/>
      <c r="B13" s="43"/>
      <c r="C13" s="257"/>
      <c r="D13" s="43"/>
      <c r="E13" s="203">
        <f t="shared" si="3"/>
        <v>121</v>
      </c>
      <c r="F13" s="204">
        <f t="shared" si="3"/>
        <v>314764.5</v>
      </c>
      <c r="G13" s="63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19</v>
      </c>
      <c r="N13" s="111">
        <v>32178</v>
      </c>
      <c r="O13" s="111">
        <v>100</v>
      </c>
      <c r="P13" s="111">
        <v>282586</v>
      </c>
      <c r="Q13" s="111">
        <v>2</v>
      </c>
      <c r="R13" s="119">
        <v>0.5</v>
      </c>
    </row>
    <row r="14" spans="1:18" ht="10.5" customHeight="1" x14ac:dyDescent="0.15">
      <c r="A14" s="42"/>
      <c r="B14" s="43"/>
      <c r="C14" s="257" t="s">
        <v>149</v>
      </c>
      <c r="D14" s="43"/>
      <c r="E14" s="201">
        <f t="shared" si="3"/>
        <v>236</v>
      </c>
      <c r="F14" s="202">
        <f t="shared" si="3"/>
        <v>18547.234</v>
      </c>
      <c r="G14" s="115">
        <v>108</v>
      </c>
      <c r="H14" s="109">
        <v>73.953999999999994</v>
      </c>
      <c r="I14" s="44">
        <v>0</v>
      </c>
      <c r="J14" s="109">
        <v>0</v>
      </c>
      <c r="K14" s="44">
        <v>0</v>
      </c>
      <c r="L14" s="109">
        <v>0</v>
      </c>
      <c r="M14" s="44">
        <v>91</v>
      </c>
      <c r="N14" s="109">
        <v>17537.099999999999</v>
      </c>
      <c r="O14" s="44">
        <v>37</v>
      </c>
      <c r="P14" s="109">
        <v>936.18</v>
      </c>
      <c r="Q14" s="109">
        <v>0</v>
      </c>
      <c r="R14" s="45">
        <v>0</v>
      </c>
    </row>
    <row r="15" spans="1:18" ht="10.5" customHeight="1" x14ac:dyDescent="0.15">
      <c r="A15" s="42"/>
      <c r="B15" s="43"/>
      <c r="C15" s="257"/>
      <c r="D15" s="43"/>
      <c r="E15" s="203">
        <f>SUM(G15+I15+K15+M15+O15+Q15)</f>
        <v>1008</v>
      </c>
      <c r="F15" s="204">
        <f>0+SUM(H15+J15+L15+N15+P15+R15)</f>
        <v>86640.73</v>
      </c>
      <c r="G15" s="63">
        <v>459</v>
      </c>
      <c r="H15" s="111">
        <v>5104.9160000000002</v>
      </c>
      <c r="I15" s="111">
        <v>0</v>
      </c>
      <c r="J15" s="111">
        <v>0</v>
      </c>
      <c r="K15" s="111">
        <v>0</v>
      </c>
      <c r="L15" s="111">
        <v>0</v>
      </c>
      <c r="M15" s="111">
        <v>69</v>
      </c>
      <c r="N15" s="111">
        <v>3248.56</v>
      </c>
      <c r="O15" s="111">
        <v>477</v>
      </c>
      <c r="P15" s="111">
        <v>78281.59</v>
      </c>
      <c r="Q15" s="111">
        <v>3</v>
      </c>
      <c r="R15" s="119">
        <v>5.6639999999999997</v>
      </c>
    </row>
    <row r="16" spans="1:18" ht="10.5" customHeight="1" x14ac:dyDescent="0.15">
      <c r="A16" s="42"/>
      <c r="B16" s="43"/>
      <c r="C16" s="257" t="s">
        <v>150</v>
      </c>
      <c r="D16" s="43"/>
      <c r="E16" s="201">
        <f>SUM(G16+I16+K16+M16+O16+Q16)</f>
        <v>363</v>
      </c>
      <c r="F16" s="202">
        <f t="shared" ref="F16:F25" si="4">SUM(H16+J16+L16+N16+P16+R16)</f>
        <v>88116</v>
      </c>
      <c r="G16" s="115">
        <v>52</v>
      </c>
      <c r="H16" s="109">
        <v>233</v>
      </c>
      <c r="I16" s="44">
        <v>60</v>
      </c>
      <c r="J16" s="109">
        <v>194</v>
      </c>
      <c r="K16" s="44">
        <v>0</v>
      </c>
      <c r="L16" s="109">
        <v>0</v>
      </c>
      <c r="M16" s="44">
        <v>199</v>
      </c>
      <c r="N16" s="109">
        <v>69542</v>
      </c>
      <c r="O16" s="113">
        <v>45</v>
      </c>
      <c r="P16" s="109">
        <v>18115</v>
      </c>
      <c r="Q16" s="109">
        <v>7</v>
      </c>
      <c r="R16" s="45">
        <v>32</v>
      </c>
    </row>
    <row r="17" spans="1:18" ht="10.5" customHeight="1" x14ac:dyDescent="0.15">
      <c r="A17" s="42"/>
      <c r="B17" s="43"/>
      <c r="C17" s="257"/>
      <c r="D17" s="43"/>
      <c r="E17" s="203">
        <f>0+SUM(G17+I17+K17+M17+O17+Q17)</f>
        <v>996</v>
      </c>
      <c r="F17" s="204">
        <f t="shared" si="4"/>
        <v>574015</v>
      </c>
      <c r="G17" s="63">
        <v>202</v>
      </c>
      <c r="H17" s="110">
        <v>59474</v>
      </c>
      <c r="I17" s="111">
        <v>39</v>
      </c>
      <c r="J17" s="110">
        <v>254</v>
      </c>
      <c r="K17" s="111">
        <v>0</v>
      </c>
      <c r="L17" s="110">
        <v>0</v>
      </c>
      <c r="M17" s="111">
        <v>258</v>
      </c>
      <c r="N17" s="110">
        <v>41536</v>
      </c>
      <c r="O17" s="111">
        <v>195</v>
      </c>
      <c r="P17" s="110">
        <v>469620</v>
      </c>
      <c r="Q17" s="110">
        <v>302</v>
      </c>
      <c r="R17" s="119">
        <v>3131</v>
      </c>
    </row>
    <row r="18" spans="1:18" ht="10.5" customHeight="1" x14ac:dyDescent="0.15">
      <c r="A18" s="42"/>
      <c r="B18" s="43"/>
      <c r="C18" s="257" t="s">
        <v>151</v>
      </c>
      <c r="D18" s="43"/>
      <c r="E18" s="201">
        <f t="shared" ref="E18:E25" si="5">SUM(G18+I18+K18+M18+O18+Q18)</f>
        <v>22</v>
      </c>
      <c r="F18" s="202">
        <f t="shared" si="4"/>
        <v>21676.753000000001</v>
      </c>
      <c r="G18" s="115">
        <v>1</v>
      </c>
      <c r="H18" s="109">
        <v>420</v>
      </c>
      <c r="I18" s="44">
        <v>0</v>
      </c>
      <c r="J18" s="109">
        <v>0</v>
      </c>
      <c r="K18" s="44">
        <v>1</v>
      </c>
      <c r="L18" s="109">
        <v>0.153</v>
      </c>
      <c r="M18" s="44">
        <v>11</v>
      </c>
      <c r="N18" s="109">
        <v>9244.6</v>
      </c>
      <c r="O18" s="44">
        <v>9</v>
      </c>
      <c r="P18" s="109">
        <v>12012</v>
      </c>
      <c r="Q18" s="109">
        <v>0</v>
      </c>
      <c r="R18" s="45">
        <v>0</v>
      </c>
    </row>
    <row r="19" spans="1:18" ht="10.5" customHeight="1" x14ac:dyDescent="0.15">
      <c r="A19" s="42"/>
      <c r="B19" s="43"/>
      <c r="C19" s="257"/>
      <c r="D19" s="43"/>
      <c r="E19" s="203">
        <f t="shared" si="5"/>
        <v>219</v>
      </c>
      <c r="F19" s="204">
        <f t="shared" si="4"/>
        <v>747134.56698999996</v>
      </c>
      <c r="G19" s="63">
        <v>35</v>
      </c>
      <c r="H19" s="111">
        <v>27130</v>
      </c>
      <c r="I19" s="111">
        <v>7</v>
      </c>
      <c r="J19" s="111">
        <v>4200</v>
      </c>
      <c r="K19" s="111">
        <v>0</v>
      </c>
      <c r="L19" s="111">
        <v>0</v>
      </c>
      <c r="M19" s="111">
        <v>34</v>
      </c>
      <c r="N19" s="111">
        <v>26209.599999999999</v>
      </c>
      <c r="O19" s="111">
        <v>141</v>
      </c>
      <c r="P19" s="111">
        <v>689594.58</v>
      </c>
      <c r="Q19" s="111">
        <v>2</v>
      </c>
      <c r="R19" s="119">
        <v>0.38699</v>
      </c>
    </row>
    <row r="20" spans="1:18" ht="10.5" customHeight="1" x14ac:dyDescent="0.15">
      <c r="A20" s="42"/>
      <c r="B20" s="43"/>
      <c r="C20" s="257" t="s">
        <v>152</v>
      </c>
      <c r="D20" s="43"/>
      <c r="E20" s="201">
        <f t="shared" si="5"/>
        <v>1662</v>
      </c>
      <c r="F20" s="202">
        <f t="shared" si="4"/>
        <v>672250.58384999982</v>
      </c>
      <c r="G20" s="115">
        <v>198</v>
      </c>
      <c r="H20" s="109">
        <v>951.63826000000029</v>
      </c>
      <c r="I20" s="44">
        <v>162</v>
      </c>
      <c r="J20" s="109">
        <v>2520.3904600000001</v>
      </c>
      <c r="K20" s="44">
        <v>170</v>
      </c>
      <c r="L20" s="109">
        <v>7247.1161600000041</v>
      </c>
      <c r="M20" s="44">
        <v>610</v>
      </c>
      <c r="N20" s="109">
        <v>495533.79024</v>
      </c>
      <c r="O20" s="44">
        <v>304</v>
      </c>
      <c r="P20" s="109">
        <v>163469.54892999993</v>
      </c>
      <c r="Q20" s="109">
        <v>218</v>
      </c>
      <c r="R20" s="45">
        <v>2528.0998</v>
      </c>
    </row>
    <row r="21" spans="1:18" ht="10.5" customHeight="1" x14ac:dyDescent="0.15">
      <c r="A21" s="42"/>
      <c r="B21" s="43"/>
      <c r="C21" s="257"/>
      <c r="D21" s="43"/>
      <c r="E21" s="203">
        <f t="shared" si="5"/>
        <v>2798</v>
      </c>
      <c r="F21" s="204">
        <f t="shared" si="4"/>
        <v>11032149.991190001</v>
      </c>
      <c r="G21" s="63">
        <v>372</v>
      </c>
      <c r="H21" s="111">
        <v>165658.22028000007</v>
      </c>
      <c r="I21" s="111">
        <v>252</v>
      </c>
      <c r="J21" s="111">
        <v>90810.907200000001</v>
      </c>
      <c r="K21" s="111">
        <v>209</v>
      </c>
      <c r="L21" s="111">
        <v>3897545.6636500009</v>
      </c>
      <c r="M21" s="111">
        <v>663</v>
      </c>
      <c r="N21" s="111">
        <v>3763086.3702000007</v>
      </c>
      <c r="O21" s="111">
        <v>1118</v>
      </c>
      <c r="P21" s="111">
        <v>3018392.5895499997</v>
      </c>
      <c r="Q21" s="111">
        <v>184</v>
      </c>
      <c r="R21" s="119">
        <v>96656.240309999979</v>
      </c>
    </row>
    <row r="22" spans="1:18" ht="10.5" customHeight="1" x14ac:dyDescent="0.15">
      <c r="A22" s="42"/>
      <c r="B22" s="43"/>
      <c r="C22" s="257" t="s">
        <v>153</v>
      </c>
      <c r="D22" s="43"/>
      <c r="E22" s="201">
        <f t="shared" si="5"/>
        <v>301</v>
      </c>
      <c r="F22" s="202">
        <f t="shared" si="4"/>
        <v>243379.16400000005</v>
      </c>
      <c r="G22" s="115">
        <v>3</v>
      </c>
      <c r="H22" s="109">
        <v>0.76400000000000001</v>
      </c>
      <c r="I22" s="44">
        <v>3</v>
      </c>
      <c r="J22" s="109">
        <v>17.71</v>
      </c>
      <c r="K22" s="44">
        <v>2</v>
      </c>
      <c r="L22" s="109">
        <v>9.4</v>
      </c>
      <c r="M22" s="44">
        <v>238</v>
      </c>
      <c r="N22" s="109">
        <v>198176.76000000004</v>
      </c>
      <c r="O22" s="44">
        <v>54</v>
      </c>
      <c r="P22" s="109">
        <v>45169.93</v>
      </c>
      <c r="Q22" s="109">
        <v>1</v>
      </c>
      <c r="R22" s="45">
        <v>4.6000000000000005</v>
      </c>
    </row>
    <row r="23" spans="1:18" ht="10.5" customHeight="1" x14ac:dyDescent="0.15">
      <c r="A23" s="42"/>
      <c r="B23" s="43"/>
      <c r="C23" s="257"/>
      <c r="D23" s="43"/>
      <c r="E23" s="203">
        <f t="shared" si="5"/>
        <v>901</v>
      </c>
      <c r="F23" s="204">
        <f t="shared" si="4"/>
        <v>1202527.8785000006</v>
      </c>
      <c r="G23" s="63">
        <v>123</v>
      </c>
      <c r="H23" s="111">
        <v>107207.5</v>
      </c>
      <c r="I23" s="111">
        <v>40</v>
      </c>
      <c r="J23" s="111">
        <v>28117.850000000002</v>
      </c>
      <c r="K23" s="111">
        <v>14</v>
      </c>
      <c r="L23" s="111">
        <v>3935.2649999999999</v>
      </c>
      <c r="M23" s="111">
        <v>144</v>
      </c>
      <c r="N23" s="111">
        <v>152513.80000000002</v>
      </c>
      <c r="O23" s="111">
        <v>545</v>
      </c>
      <c r="P23" s="111">
        <v>903402.16000000073</v>
      </c>
      <c r="Q23" s="111">
        <v>35</v>
      </c>
      <c r="R23" s="119">
        <v>7351.3034999999982</v>
      </c>
    </row>
    <row r="24" spans="1:18" ht="10.5" customHeight="1" x14ac:dyDescent="0.15">
      <c r="A24" s="42"/>
      <c r="B24" s="43"/>
      <c r="C24" s="257" t="s">
        <v>154</v>
      </c>
      <c r="D24" s="43"/>
      <c r="E24" s="201">
        <f t="shared" si="5"/>
        <v>0</v>
      </c>
      <c r="F24" s="202">
        <f t="shared" si="4"/>
        <v>0</v>
      </c>
      <c r="G24" s="115">
        <v>0</v>
      </c>
      <c r="H24" s="109">
        <v>0</v>
      </c>
      <c r="I24" s="44">
        <v>0</v>
      </c>
      <c r="J24" s="109">
        <v>0</v>
      </c>
      <c r="K24" s="44">
        <v>0</v>
      </c>
      <c r="L24" s="109">
        <v>0</v>
      </c>
      <c r="M24" s="44">
        <v>0</v>
      </c>
      <c r="N24" s="109">
        <v>0</v>
      </c>
      <c r="O24" s="44">
        <v>0</v>
      </c>
      <c r="P24" s="109">
        <v>0</v>
      </c>
      <c r="Q24" s="109">
        <v>0</v>
      </c>
      <c r="R24" s="45">
        <v>0</v>
      </c>
    </row>
    <row r="25" spans="1:18" ht="10.5" customHeight="1" x14ac:dyDescent="0.15">
      <c r="A25" s="64"/>
      <c r="B25" s="65"/>
      <c r="C25" s="258"/>
      <c r="D25" s="65"/>
      <c r="E25" s="205">
        <f t="shared" si="5"/>
        <v>0</v>
      </c>
      <c r="F25" s="206">
        <f t="shared" si="4"/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68">
        <v>0</v>
      </c>
    </row>
    <row r="26" spans="1:18" s="46" customFormat="1" ht="10.5" customHeight="1" x14ac:dyDescent="0.15">
      <c r="A26" s="69"/>
      <c r="B26" s="276" t="s">
        <v>155</v>
      </c>
      <c r="C26" s="281"/>
      <c r="D26" s="61"/>
      <c r="E26" s="207">
        <f t="shared" ref="E26:R26" si="6">SUM(E28+E30+E32+E34+E36+E38+E40+E42+E44+E46)</f>
        <v>1693</v>
      </c>
      <c r="F26" s="210">
        <f t="shared" si="6"/>
        <v>1897889.1639999999</v>
      </c>
      <c r="G26" s="208">
        <f t="shared" si="6"/>
        <v>41</v>
      </c>
      <c r="H26" s="208">
        <f t="shared" si="6"/>
        <v>164737.01</v>
      </c>
      <c r="I26" s="208">
        <f t="shared" si="6"/>
        <v>0</v>
      </c>
      <c r="J26" s="208">
        <f t="shared" si="6"/>
        <v>0</v>
      </c>
      <c r="K26" s="208">
        <f t="shared" si="6"/>
        <v>0</v>
      </c>
      <c r="L26" s="208">
        <f t="shared" si="6"/>
        <v>0</v>
      </c>
      <c r="M26" s="208">
        <f t="shared" si="6"/>
        <v>691</v>
      </c>
      <c r="N26" s="208">
        <f t="shared" si="6"/>
        <v>664187.32400000002</v>
      </c>
      <c r="O26" s="208">
        <f t="shared" si="6"/>
        <v>949</v>
      </c>
      <c r="P26" s="208">
        <f t="shared" si="6"/>
        <v>1055011.83</v>
      </c>
      <c r="Q26" s="208">
        <f t="shared" si="6"/>
        <v>12</v>
      </c>
      <c r="R26" s="209">
        <f t="shared" si="6"/>
        <v>13953</v>
      </c>
    </row>
    <row r="27" spans="1:18" s="46" customFormat="1" ht="10.5" customHeight="1" x14ac:dyDescent="0.15">
      <c r="A27" s="69"/>
      <c r="B27" s="282"/>
      <c r="C27" s="282"/>
      <c r="D27" s="61"/>
      <c r="E27" s="198">
        <f t="shared" ref="E27:R27" si="7">SUM(E29+E31+E33+E35+E37+E39+E41+E43+E45+E47)</f>
        <v>5779</v>
      </c>
      <c r="F27" s="197">
        <f t="shared" si="7"/>
        <v>15350977.015000001</v>
      </c>
      <c r="G27" s="197">
        <f t="shared" si="7"/>
        <v>1142</v>
      </c>
      <c r="H27" s="197">
        <f t="shared" si="7"/>
        <v>4376731.42</v>
      </c>
      <c r="I27" s="197">
        <f t="shared" si="7"/>
        <v>761</v>
      </c>
      <c r="J27" s="197">
        <f t="shared" si="7"/>
        <v>906203</v>
      </c>
      <c r="K27" s="197">
        <f t="shared" si="7"/>
        <v>78</v>
      </c>
      <c r="L27" s="197">
        <f t="shared" si="7"/>
        <v>4595678.3</v>
      </c>
      <c r="M27" s="197">
        <f t="shared" si="7"/>
        <v>1824</v>
      </c>
      <c r="N27" s="197">
        <f t="shared" si="7"/>
        <v>2375359</v>
      </c>
      <c r="O27" s="197">
        <f t="shared" si="7"/>
        <v>1409</v>
      </c>
      <c r="P27" s="197">
        <f t="shared" si="7"/>
        <v>2980667.26</v>
      </c>
      <c r="Q27" s="197">
        <f t="shared" si="7"/>
        <v>565</v>
      </c>
      <c r="R27" s="200">
        <f t="shared" si="7"/>
        <v>116338.035</v>
      </c>
    </row>
    <row r="28" spans="1:18" ht="10.5" customHeight="1" x14ac:dyDescent="0.15">
      <c r="A28" s="42"/>
      <c r="B28" s="43"/>
      <c r="C28" s="257" t="s">
        <v>156</v>
      </c>
      <c r="D28" s="43"/>
      <c r="E28" s="201">
        <f t="shared" ref="E28:F45" si="8">SUM(G28+I28+K28+M28+O28+Q28)</f>
        <v>509</v>
      </c>
      <c r="F28" s="202">
        <f t="shared" si="8"/>
        <v>617860.99399999995</v>
      </c>
      <c r="G28" s="115">
        <v>14</v>
      </c>
      <c r="H28" s="109">
        <v>164667</v>
      </c>
      <c r="I28" s="44">
        <v>0</v>
      </c>
      <c r="J28" s="109">
        <v>0</v>
      </c>
      <c r="K28" s="44">
        <v>0</v>
      </c>
      <c r="L28" s="109">
        <v>0</v>
      </c>
      <c r="M28" s="44">
        <v>221</v>
      </c>
      <c r="N28" s="109">
        <v>171394.274</v>
      </c>
      <c r="O28" s="44">
        <v>267</v>
      </c>
      <c r="P28" s="109">
        <v>268059.71999999997</v>
      </c>
      <c r="Q28" s="109">
        <v>7</v>
      </c>
      <c r="R28" s="45">
        <v>13740</v>
      </c>
    </row>
    <row r="29" spans="1:18" ht="10.5" customHeight="1" x14ac:dyDescent="0.15">
      <c r="A29" s="42"/>
      <c r="B29" s="43"/>
      <c r="C29" s="257"/>
      <c r="D29" s="43"/>
      <c r="E29" s="203">
        <f t="shared" si="8"/>
        <v>1418</v>
      </c>
      <c r="F29" s="204">
        <f t="shared" si="8"/>
        <v>9134255.9000000004</v>
      </c>
      <c r="G29" s="63">
        <v>282</v>
      </c>
      <c r="H29" s="111">
        <v>1920165.6</v>
      </c>
      <c r="I29" s="111">
        <v>52</v>
      </c>
      <c r="J29" s="111">
        <v>24395</v>
      </c>
      <c r="K29" s="111">
        <v>75</v>
      </c>
      <c r="L29" s="111">
        <v>4595660.3</v>
      </c>
      <c r="M29" s="111">
        <v>471</v>
      </c>
      <c r="N29" s="111">
        <v>1412505</v>
      </c>
      <c r="O29" s="111">
        <v>488</v>
      </c>
      <c r="P29" s="111">
        <v>1101130</v>
      </c>
      <c r="Q29" s="111">
        <v>50</v>
      </c>
      <c r="R29" s="119">
        <v>80400</v>
      </c>
    </row>
    <row r="30" spans="1:18" ht="10.5" customHeight="1" x14ac:dyDescent="0.15">
      <c r="A30" s="42"/>
      <c r="B30" s="43"/>
      <c r="C30" s="257" t="s">
        <v>157</v>
      </c>
      <c r="D30" s="43"/>
      <c r="E30" s="201">
        <f t="shared" si="8"/>
        <v>33</v>
      </c>
      <c r="F30" s="202">
        <f t="shared" si="8"/>
        <v>63.169999999999995</v>
      </c>
      <c r="G30" s="115">
        <v>9</v>
      </c>
      <c r="H30" s="109">
        <v>13.01</v>
      </c>
      <c r="I30" s="44">
        <v>0</v>
      </c>
      <c r="J30" s="109">
        <v>0</v>
      </c>
      <c r="K30" s="44">
        <v>0</v>
      </c>
      <c r="L30" s="109">
        <v>0</v>
      </c>
      <c r="M30" s="44">
        <v>13</v>
      </c>
      <c r="N30" s="109">
        <v>40.049999999999997</v>
      </c>
      <c r="O30" s="44">
        <v>11</v>
      </c>
      <c r="P30" s="109">
        <v>10.11</v>
      </c>
      <c r="Q30" s="109">
        <v>0</v>
      </c>
      <c r="R30" s="45">
        <v>0</v>
      </c>
    </row>
    <row r="31" spans="1:18" ht="10.5" customHeight="1" x14ac:dyDescent="0.15">
      <c r="A31" s="42"/>
      <c r="B31" s="43"/>
      <c r="C31" s="257"/>
      <c r="D31" s="43"/>
      <c r="E31" s="203">
        <f t="shared" si="8"/>
        <v>95</v>
      </c>
      <c r="F31" s="204">
        <f t="shared" si="8"/>
        <v>44249.08</v>
      </c>
      <c r="G31" s="63">
        <v>3</v>
      </c>
      <c r="H31" s="111">
        <v>5.82</v>
      </c>
      <c r="I31" s="111">
        <v>47</v>
      </c>
      <c r="J31" s="111">
        <v>34680</v>
      </c>
      <c r="K31" s="111">
        <v>0</v>
      </c>
      <c r="L31" s="111">
        <v>0</v>
      </c>
      <c r="M31" s="111">
        <v>9</v>
      </c>
      <c r="N31" s="111">
        <v>27</v>
      </c>
      <c r="O31" s="111">
        <v>19</v>
      </c>
      <c r="P31" s="111">
        <v>3986.26</v>
      </c>
      <c r="Q31" s="111">
        <v>17</v>
      </c>
      <c r="R31" s="119">
        <v>5550</v>
      </c>
    </row>
    <row r="32" spans="1:18" ht="10.5" customHeight="1" x14ac:dyDescent="0.15">
      <c r="A32" s="42"/>
      <c r="B32" s="43"/>
      <c r="C32" s="257" t="s">
        <v>158</v>
      </c>
      <c r="D32" s="43"/>
      <c r="E32" s="201">
        <f t="shared" si="8"/>
        <v>154</v>
      </c>
      <c r="F32" s="202">
        <f t="shared" si="8"/>
        <v>174054</v>
      </c>
      <c r="G32" s="115">
        <v>0</v>
      </c>
      <c r="H32" s="109">
        <v>0</v>
      </c>
      <c r="I32" s="44">
        <v>0</v>
      </c>
      <c r="J32" s="109">
        <v>0</v>
      </c>
      <c r="K32" s="44">
        <v>0</v>
      </c>
      <c r="L32" s="109">
        <v>0</v>
      </c>
      <c r="M32" s="44">
        <v>87</v>
      </c>
      <c r="N32" s="109">
        <v>104215</v>
      </c>
      <c r="O32" s="44">
        <v>67</v>
      </c>
      <c r="P32" s="109">
        <v>69839</v>
      </c>
      <c r="Q32" s="109">
        <v>0</v>
      </c>
      <c r="R32" s="45">
        <v>0</v>
      </c>
    </row>
    <row r="33" spans="1:18" ht="10.5" customHeight="1" x14ac:dyDescent="0.15">
      <c r="A33" s="42"/>
      <c r="B33" s="43"/>
      <c r="C33" s="257"/>
      <c r="D33" s="43"/>
      <c r="E33" s="203">
        <f t="shared" si="8"/>
        <v>2288</v>
      </c>
      <c r="F33" s="204">
        <f t="shared" si="8"/>
        <v>1468937</v>
      </c>
      <c r="G33" s="63">
        <v>593</v>
      </c>
      <c r="H33" s="111">
        <v>794381</v>
      </c>
      <c r="I33" s="111">
        <v>206</v>
      </c>
      <c r="J33" s="111">
        <v>531</v>
      </c>
      <c r="K33" s="111">
        <v>3</v>
      </c>
      <c r="L33" s="111">
        <v>18</v>
      </c>
      <c r="M33" s="111">
        <v>804</v>
      </c>
      <c r="N33" s="111">
        <v>189642</v>
      </c>
      <c r="O33" s="111">
        <v>258</v>
      </c>
      <c r="P33" s="111">
        <v>478124</v>
      </c>
      <c r="Q33" s="111">
        <v>424</v>
      </c>
      <c r="R33" s="119">
        <v>6241</v>
      </c>
    </row>
    <row r="34" spans="1:18" ht="10.5" customHeight="1" x14ac:dyDescent="0.15">
      <c r="A34" s="42"/>
      <c r="B34" s="43"/>
      <c r="C34" s="257" t="s">
        <v>159</v>
      </c>
      <c r="D34" s="43"/>
      <c r="E34" s="201">
        <f t="shared" si="8"/>
        <v>236</v>
      </c>
      <c r="F34" s="202">
        <f t="shared" si="8"/>
        <v>347334</v>
      </c>
      <c r="G34" s="115">
        <v>1</v>
      </c>
      <c r="H34" s="109">
        <v>0</v>
      </c>
      <c r="I34" s="44">
        <v>0</v>
      </c>
      <c r="J34" s="109">
        <v>0</v>
      </c>
      <c r="K34" s="44">
        <v>0</v>
      </c>
      <c r="L34" s="109">
        <v>0</v>
      </c>
      <c r="M34" s="44">
        <v>68</v>
      </c>
      <c r="N34" s="109">
        <v>91623</v>
      </c>
      <c r="O34" s="44">
        <v>167</v>
      </c>
      <c r="P34" s="109">
        <v>255711</v>
      </c>
      <c r="Q34" s="109">
        <v>0</v>
      </c>
      <c r="R34" s="45">
        <v>0</v>
      </c>
    </row>
    <row r="35" spans="1:18" ht="10.5" customHeight="1" x14ac:dyDescent="0.15">
      <c r="A35" s="42"/>
      <c r="B35" s="43"/>
      <c r="C35" s="257"/>
      <c r="D35" s="43"/>
      <c r="E35" s="203">
        <f t="shared" si="8"/>
        <v>542</v>
      </c>
      <c r="F35" s="204">
        <f t="shared" si="8"/>
        <v>1146474</v>
      </c>
      <c r="G35" s="63">
        <v>90</v>
      </c>
      <c r="H35" s="111">
        <v>445514</v>
      </c>
      <c r="I35" s="111">
        <v>139</v>
      </c>
      <c r="J35" s="111">
        <v>118947</v>
      </c>
      <c r="K35" s="111">
        <v>0</v>
      </c>
      <c r="L35" s="111">
        <v>0</v>
      </c>
      <c r="M35" s="111">
        <v>129</v>
      </c>
      <c r="N35" s="111">
        <v>209272</v>
      </c>
      <c r="O35" s="111">
        <v>180</v>
      </c>
      <c r="P35" s="111">
        <v>372636</v>
      </c>
      <c r="Q35" s="111">
        <v>4</v>
      </c>
      <c r="R35" s="119">
        <v>105</v>
      </c>
    </row>
    <row r="36" spans="1:18" ht="10.5" customHeight="1" x14ac:dyDescent="0.15">
      <c r="A36" s="42"/>
      <c r="B36" s="43"/>
      <c r="C36" s="257" t="s">
        <v>160</v>
      </c>
      <c r="D36" s="43"/>
      <c r="E36" s="201">
        <f t="shared" si="8"/>
        <v>0</v>
      </c>
      <c r="F36" s="202">
        <f t="shared" si="8"/>
        <v>0</v>
      </c>
      <c r="G36" s="115">
        <v>0</v>
      </c>
      <c r="H36" s="109">
        <v>0</v>
      </c>
      <c r="I36" s="44">
        <v>0</v>
      </c>
      <c r="J36" s="109">
        <v>0</v>
      </c>
      <c r="K36" s="44">
        <v>0</v>
      </c>
      <c r="L36" s="109">
        <v>0</v>
      </c>
      <c r="M36" s="44">
        <v>0</v>
      </c>
      <c r="N36" s="109">
        <v>0</v>
      </c>
      <c r="O36" s="44">
        <v>0</v>
      </c>
      <c r="P36" s="109">
        <v>0</v>
      </c>
      <c r="Q36" s="109">
        <v>0</v>
      </c>
      <c r="R36" s="45">
        <v>0</v>
      </c>
    </row>
    <row r="37" spans="1:18" ht="10.5" customHeight="1" x14ac:dyDescent="0.15">
      <c r="A37" s="42"/>
      <c r="B37" s="43"/>
      <c r="C37" s="257"/>
      <c r="D37" s="43"/>
      <c r="E37" s="203">
        <f t="shared" si="8"/>
        <v>12</v>
      </c>
      <c r="F37" s="204">
        <f t="shared" si="8"/>
        <v>367626</v>
      </c>
      <c r="G37" s="63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11">
        <v>4</v>
      </c>
      <c r="P37" s="111">
        <v>360185</v>
      </c>
      <c r="Q37" s="111">
        <v>8</v>
      </c>
      <c r="R37" s="119">
        <v>7441</v>
      </c>
    </row>
    <row r="38" spans="1:18" ht="10.5" customHeight="1" x14ac:dyDescent="0.15">
      <c r="A38" s="42"/>
      <c r="B38" s="43"/>
      <c r="C38" s="257" t="s">
        <v>161</v>
      </c>
      <c r="D38" s="43"/>
      <c r="E38" s="201">
        <f t="shared" si="8"/>
        <v>73</v>
      </c>
      <c r="F38" s="202">
        <f t="shared" si="8"/>
        <v>99050</v>
      </c>
      <c r="G38" s="115">
        <v>0</v>
      </c>
      <c r="H38" s="109">
        <v>0</v>
      </c>
      <c r="I38" s="44">
        <v>0</v>
      </c>
      <c r="J38" s="109">
        <v>0</v>
      </c>
      <c r="K38" s="44">
        <v>0</v>
      </c>
      <c r="L38" s="109">
        <v>0</v>
      </c>
      <c r="M38" s="44">
        <v>27</v>
      </c>
      <c r="N38" s="109">
        <v>37160</v>
      </c>
      <c r="O38" s="44">
        <v>46</v>
      </c>
      <c r="P38" s="109">
        <v>61890</v>
      </c>
      <c r="Q38" s="109">
        <v>0</v>
      </c>
      <c r="R38" s="45">
        <v>0</v>
      </c>
    </row>
    <row r="39" spans="1:18" ht="10.5" customHeight="1" x14ac:dyDescent="0.15">
      <c r="A39" s="42"/>
      <c r="B39" s="43"/>
      <c r="C39" s="257"/>
      <c r="D39" s="43"/>
      <c r="E39" s="203">
        <f t="shared" si="8"/>
        <v>102</v>
      </c>
      <c r="F39" s="204">
        <f t="shared" si="8"/>
        <v>112185.035</v>
      </c>
      <c r="G39" s="63">
        <v>44</v>
      </c>
      <c r="H39" s="111">
        <v>9895</v>
      </c>
      <c r="I39" s="111">
        <v>0</v>
      </c>
      <c r="J39" s="111">
        <v>0</v>
      </c>
      <c r="K39" s="111">
        <v>0</v>
      </c>
      <c r="L39" s="111">
        <v>0</v>
      </c>
      <c r="M39" s="111">
        <v>28</v>
      </c>
      <c r="N39" s="111">
        <v>48760</v>
      </c>
      <c r="O39" s="111">
        <v>29</v>
      </c>
      <c r="P39" s="111">
        <v>53530</v>
      </c>
      <c r="Q39" s="111">
        <v>1</v>
      </c>
      <c r="R39" s="119">
        <v>3.5000000000000003E-2</v>
      </c>
    </row>
    <row r="40" spans="1:18" ht="10.5" customHeight="1" x14ac:dyDescent="0.15">
      <c r="A40" s="42"/>
      <c r="B40" s="43"/>
      <c r="C40" s="257" t="s">
        <v>162</v>
      </c>
      <c r="D40" s="43"/>
      <c r="E40" s="201">
        <f t="shared" si="8"/>
        <v>316</v>
      </c>
      <c r="F40" s="202">
        <f t="shared" si="8"/>
        <v>304913</v>
      </c>
      <c r="G40" s="115">
        <v>7</v>
      </c>
      <c r="H40" s="109">
        <v>48</v>
      </c>
      <c r="I40" s="44">
        <v>0</v>
      </c>
      <c r="J40" s="109">
        <v>0</v>
      </c>
      <c r="K40" s="44">
        <v>0</v>
      </c>
      <c r="L40" s="109">
        <v>0</v>
      </c>
      <c r="M40" s="44">
        <v>126</v>
      </c>
      <c r="N40" s="109">
        <v>116102</v>
      </c>
      <c r="O40" s="44">
        <v>178</v>
      </c>
      <c r="P40" s="109">
        <v>188550</v>
      </c>
      <c r="Q40" s="109">
        <v>5</v>
      </c>
      <c r="R40" s="45">
        <v>213</v>
      </c>
    </row>
    <row r="41" spans="1:18" ht="10.5" customHeight="1" x14ac:dyDescent="0.15">
      <c r="A41" s="42"/>
      <c r="B41" s="43"/>
      <c r="C41" s="257"/>
      <c r="D41" s="43"/>
      <c r="E41" s="203">
        <f t="shared" si="8"/>
        <v>609</v>
      </c>
      <c r="F41" s="204">
        <f t="shared" si="8"/>
        <v>877204</v>
      </c>
      <c r="G41" s="63">
        <v>34</v>
      </c>
      <c r="H41" s="111">
        <v>26528</v>
      </c>
      <c r="I41" s="111">
        <v>157</v>
      </c>
      <c r="J41" s="111">
        <v>248555</v>
      </c>
      <c r="K41" s="111">
        <v>0</v>
      </c>
      <c r="L41" s="111">
        <v>0</v>
      </c>
      <c r="M41" s="111">
        <v>171</v>
      </c>
      <c r="N41" s="111">
        <v>253395</v>
      </c>
      <c r="O41" s="111">
        <v>201</v>
      </c>
      <c r="P41" s="111">
        <v>337935</v>
      </c>
      <c r="Q41" s="111">
        <v>46</v>
      </c>
      <c r="R41" s="119">
        <v>10791</v>
      </c>
    </row>
    <row r="42" spans="1:18" ht="10.5" customHeight="1" x14ac:dyDescent="0.15">
      <c r="A42" s="42"/>
      <c r="B42" s="43"/>
      <c r="C42" s="257" t="s">
        <v>163</v>
      </c>
      <c r="D42" s="43"/>
      <c r="E42" s="201">
        <f t="shared" si="8"/>
        <v>114</v>
      </c>
      <c r="F42" s="202">
        <f t="shared" si="8"/>
        <v>75823</v>
      </c>
      <c r="G42" s="115">
        <v>10</v>
      </c>
      <c r="H42" s="109">
        <v>9</v>
      </c>
      <c r="I42" s="44">
        <v>0</v>
      </c>
      <c r="J42" s="109">
        <v>0</v>
      </c>
      <c r="K42" s="44">
        <v>0</v>
      </c>
      <c r="L42" s="109">
        <v>0</v>
      </c>
      <c r="M42" s="44">
        <v>48</v>
      </c>
      <c r="N42" s="109">
        <v>32837</v>
      </c>
      <c r="O42" s="44">
        <v>56</v>
      </c>
      <c r="P42" s="109">
        <v>42977</v>
      </c>
      <c r="Q42" s="109">
        <v>0</v>
      </c>
      <c r="R42" s="45">
        <v>0</v>
      </c>
    </row>
    <row r="43" spans="1:18" ht="10.5" customHeight="1" x14ac:dyDescent="0.15">
      <c r="A43" s="42"/>
      <c r="B43" s="43"/>
      <c r="C43" s="257"/>
      <c r="D43" s="43"/>
      <c r="E43" s="203">
        <f t="shared" si="8"/>
        <v>139</v>
      </c>
      <c r="F43" s="204">
        <f t="shared" si="8"/>
        <v>159576</v>
      </c>
      <c r="G43" s="63">
        <v>0</v>
      </c>
      <c r="H43" s="111">
        <v>0</v>
      </c>
      <c r="I43" s="111">
        <v>14</v>
      </c>
      <c r="J43" s="111">
        <v>12165</v>
      </c>
      <c r="K43" s="111">
        <v>0</v>
      </c>
      <c r="L43" s="111">
        <v>0</v>
      </c>
      <c r="M43" s="111">
        <v>48</v>
      </c>
      <c r="N43" s="111">
        <v>52341</v>
      </c>
      <c r="O43" s="111">
        <v>77</v>
      </c>
      <c r="P43" s="111">
        <v>95070</v>
      </c>
      <c r="Q43" s="111">
        <v>0</v>
      </c>
      <c r="R43" s="119">
        <v>0</v>
      </c>
    </row>
    <row r="44" spans="1:18" ht="10.5" customHeight="1" x14ac:dyDescent="0.15">
      <c r="A44" s="42"/>
      <c r="B44" s="43"/>
      <c r="C44" s="257" t="s">
        <v>164</v>
      </c>
      <c r="D44" s="43"/>
      <c r="E44" s="201">
        <f t="shared" si="8"/>
        <v>258</v>
      </c>
      <c r="F44" s="202">
        <f t="shared" si="8"/>
        <v>278791</v>
      </c>
      <c r="G44" s="115">
        <v>0</v>
      </c>
      <c r="H44" s="109">
        <v>0</v>
      </c>
      <c r="I44" s="44">
        <v>0</v>
      </c>
      <c r="J44" s="109">
        <v>0</v>
      </c>
      <c r="K44" s="44">
        <v>0</v>
      </c>
      <c r="L44" s="109">
        <v>0</v>
      </c>
      <c r="M44" s="44">
        <v>101</v>
      </c>
      <c r="N44" s="109">
        <v>110816</v>
      </c>
      <c r="O44" s="44">
        <v>157</v>
      </c>
      <c r="P44" s="109">
        <v>167975</v>
      </c>
      <c r="Q44" s="109">
        <v>0</v>
      </c>
      <c r="R44" s="45">
        <v>0</v>
      </c>
    </row>
    <row r="45" spans="1:18" ht="10.5" customHeight="1" x14ac:dyDescent="0.15">
      <c r="A45" s="42"/>
      <c r="B45" s="43"/>
      <c r="C45" s="257"/>
      <c r="D45" s="43"/>
      <c r="E45" s="203">
        <f t="shared" si="8"/>
        <v>495</v>
      </c>
      <c r="F45" s="204">
        <f t="shared" si="8"/>
        <v>871628</v>
      </c>
      <c r="G45" s="63">
        <v>17</v>
      </c>
      <c r="H45" s="111">
        <v>11400</v>
      </c>
      <c r="I45" s="111">
        <v>146</v>
      </c>
      <c r="J45" s="111">
        <v>466930</v>
      </c>
      <c r="K45" s="111">
        <v>0</v>
      </c>
      <c r="L45" s="111">
        <v>0</v>
      </c>
      <c r="M45" s="111">
        <v>164</v>
      </c>
      <c r="N45" s="111">
        <v>209417</v>
      </c>
      <c r="O45" s="111">
        <v>153</v>
      </c>
      <c r="P45" s="111">
        <v>178071</v>
      </c>
      <c r="Q45" s="111">
        <v>15</v>
      </c>
      <c r="R45" s="119">
        <v>5810</v>
      </c>
    </row>
    <row r="46" spans="1:18" ht="10.5" customHeight="1" x14ac:dyDescent="0.15">
      <c r="A46" s="42"/>
      <c r="B46" s="43"/>
      <c r="C46" s="257" t="s">
        <v>290</v>
      </c>
      <c r="D46" s="43"/>
      <c r="E46" s="201">
        <f>SUM(G46+I46+K46+M46+O46+Q46)</f>
        <v>0</v>
      </c>
      <c r="F46" s="202">
        <f>SUM(H46+J46+L46+N46+P46+R46)</f>
        <v>0</v>
      </c>
      <c r="G46" s="115">
        <v>0</v>
      </c>
      <c r="H46" s="109">
        <v>0</v>
      </c>
      <c r="I46" s="44">
        <v>0</v>
      </c>
      <c r="J46" s="109">
        <v>0</v>
      </c>
      <c r="K46" s="44">
        <v>0</v>
      </c>
      <c r="L46" s="109">
        <v>0</v>
      </c>
      <c r="M46" s="44">
        <v>0</v>
      </c>
      <c r="N46" s="109">
        <v>0</v>
      </c>
      <c r="O46" s="44">
        <v>0</v>
      </c>
      <c r="P46" s="109">
        <v>0</v>
      </c>
      <c r="Q46" s="109">
        <v>0</v>
      </c>
      <c r="R46" s="45">
        <v>0</v>
      </c>
    </row>
    <row r="47" spans="1:18" ht="10.5" customHeight="1" x14ac:dyDescent="0.15">
      <c r="A47" s="64"/>
      <c r="B47" s="65"/>
      <c r="C47" s="258"/>
      <c r="D47" s="65"/>
      <c r="E47" s="205">
        <f>SUM(G47+I47+K47+M47+O47+Q47)</f>
        <v>79</v>
      </c>
      <c r="F47" s="206">
        <f>SUM(H47+J47+L47+N47+P47+R47)</f>
        <v>1168842</v>
      </c>
      <c r="G47" s="66">
        <v>79</v>
      </c>
      <c r="H47" s="67">
        <v>1168842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8">
        <v>0</v>
      </c>
    </row>
    <row r="48" spans="1:18" s="46" customFormat="1" ht="10.5" customHeight="1" x14ac:dyDescent="0.15">
      <c r="A48" s="69"/>
      <c r="B48" s="276" t="s">
        <v>165</v>
      </c>
      <c r="C48" s="281"/>
      <c r="D48" s="61"/>
      <c r="E48" s="193">
        <f>SUM(E50+E52+E54+E56+E58+E60+E62+E64+E66+E68)</f>
        <v>119672</v>
      </c>
      <c r="F48" s="210">
        <f t="shared" ref="F48:R48" si="9">SUM(F50+F52+F54+F56+F58+F60+F62+F64+F66+F68)</f>
        <v>8438540.5375951715</v>
      </c>
      <c r="G48" s="211">
        <f t="shared" si="9"/>
        <v>17543</v>
      </c>
      <c r="H48" s="210">
        <f t="shared" si="9"/>
        <v>637379.74433972768</v>
      </c>
      <c r="I48" s="212">
        <f t="shared" si="9"/>
        <v>21730</v>
      </c>
      <c r="J48" s="210">
        <f t="shared" si="9"/>
        <v>162135.15908899088</v>
      </c>
      <c r="K48" s="212">
        <f t="shared" si="9"/>
        <v>6278</v>
      </c>
      <c r="L48" s="210">
        <f t="shared" si="9"/>
        <v>3076437.769067084</v>
      </c>
      <c r="M48" s="212">
        <f t="shared" si="9"/>
        <v>28083</v>
      </c>
      <c r="N48" s="210">
        <f t="shared" si="9"/>
        <v>2087908.8505051709</v>
      </c>
      <c r="O48" s="212">
        <f t="shared" si="9"/>
        <v>29812</v>
      </c>
      <c r="P48" s="210">
        <f t="shared" si="9"/>
        <v>2338635.8972651917</v>
      </c>
      <c r="Q48" s="210">
        <f t="shared" si="9"/>
        <v>16226</v>
      </c>
      <c r="R48" s="195">
        <f t="shared" si="9"/>
        <v>136043.11732900425</v>
      </c>
    </row>
    <row r="49" spans="1:18" s="46" customFormat="1" ht="10.5" customHeight="1" x14ac:dyDescent="0.15">
      <c r="A49" s="69"/>
      <c r="B49" s="282"/>
      <c r="C49" s="282"/>
      <c r="D49" s="61"/>
      <c r="E49" s="198">
        <f>SUM(E51+E53+E55+E57+E59+E61+E63+E65+E67+E69)</f>
        <v>45310</v>
      </c>
      <c r="F49" s="197">
        <f t="shared" ref="F49:R49" si="10">SUM(F51+F53+F55+F57+F59+F61+F63+F65+F67+F69)</f>
        <v>151286529.93503457</v>
      </c>
      <c r="G49" s="198">
        <f t="shared" si="10"/>
        <v>7715</v>
      </c>
      <c r="H49" s="199">
        <f t="shared" si="10"/>
        <v>47062278.226643309</v>
      </c>
      <c r="I49" s="199">
        <f t="shared" si="10"/>
        <v>4710</v>
      </c>
      <c r="J49" s="199">
        <f t="shared" si="10"/>
        <v>1855168.4199886988</v>
      </c>
      <c r="K49" s="199">
        <f t="shared" si="10"/>
        <v>2438</v>
      </c>
      <c r="L49" s="199">
        <f t="shared" si="10"/>
        <v>58576991.52689597</v>
      </c>
      <c r="M49" s="199">
        <f t="shared" si="10"/>
        <v>13443</v>
      </c>
      <c r="N49" s="199">
        <f t="shared" si="10"/>
        <v>20114748.976118799</v>
      </c>
      <c r="O49" s="199">
        <f t="shared" si="10"/>
        <v>13023</v>
      </c>
      <c r="P49" s="199">
        <f t="shared" si="10"/>
        <v>22667630.810149707</v>
      </c>
      <c r="Q49" s="199">
        <f t="shared" si="10"/>
        <v>3981</v>
      </c>
      <c r="R49" s="200">
        <f t="shared" si="10"/>
        <v>1009711.9752380966</v>
      </c>
    </row>
    <row r="50" spans="1:18" ht="10.5" customHeight="1" x14ac:dyDescent="0.15">
      <c r="A50" s="42"/>
      <c r="B50" s="43"/>
      <c r="C50" s="257" t="s">
        <v>166</v>
      </c>
      <c r="D50" s="43"/>
      <c r="E50" s="201">
        <f>SUM(G50+I50+K50+M50+O50+Q50)</f>
        <v>48217</v>
      </c>
      <c r="F50" s="202">
        <f>SUM(H50+J50+L50+N50+P50+R50)</f>
        <v>362994.88744754286</v>
      </c>
      <c r="G50" s="115">
        <v>5263</v>
      </c>
      <c r="H50" s="109">
        <v>26352.2</v>
      </c>
      <c r="I50" s="44">
        <v>9621</v>
      </c>
      <c r="J50" s="109">
        <v>82810.226717737198</v>
      </c>
      <c r="K50" s="44">
        <v>3760</v>
      </c>
      <c r="L50" s="109">
        <v>14621.009224246678</v>
      </c>
      <c r="M50" s="44">
        <v>10081</v>
      </c>
      <c r="N50" s="109">
        <v>49633.767081444043</v>
      </c>
      <c r="O50" s="44">
        <v>12059</v>
      </c>
      <c r="P50" s="109">
        <v>115154.54649245825</v>
      </c>
      <c r="Q50" s="109">
        <v>7433</v>
      </c>
      <c r="R50" s="45">
        <v>74423.137931656645</v>
      </c>
    </row>
    <row r="51" spans="1:18" ht="10.5" customHeight="1" x14ac:dyDescent="0.15">
      <c r="A51" s="42"/>
      <c r="B51" s="43"/>
      <c r="C51" s="257"/>
      <c r="D51" s="43"/>
      <c r="E51" s="203">
        <f>SUM(G51+I51+K51+M51+O51+Q51)</f>
        <v>7232</v>
      </c>
      <c r="F51" s="204">
        <f>SUM(H51+J51+L51+N51+P51+R51)</f>
        <v>4081019.4321854105</v>
      </c>
      <c r="G51" s="63">
        <v>662</v>
      </c>
      <c r="H51" s="111">
        <v>16650.58901061201</v>
      </c>
      <c r="I51" s="111">
        <v>1510</v>
      </c>
      <c r="J51" s="111">
        <v>59958.641046805795</v>
      </c>
      <c r="K51" s="111">
        <v>157</v>
      </c>
      <c r="L51" s="111">
        <v>3495.3407942816243</v>
      </c>
      <c r="M51" s="111">
        <v>1364</v>
      </c>
      <c r="N51" s="111">
        <v>617483.3004708623</v>
      </c>
      <c r="O51" s="111">
        <v>1941</v>
      </c>
      <c r="P51" s="111">
        <v>3301392.4038060489</v>
      </c>
      <c r="Q51" s="111">
        <v>1598</v>
      </c>
      <c r="R51" s="119">
        <v>82039.157056800163</v>
      </c>
    </row>
    <row r="52" spans="1:18" ht="10.5" customHeight="1" x14ac:dyDescent="0.15">
      <c r="A52" s="42"/>
      <c r="B52" s="43"/>
      <c r="C52" s="257" t="s">
        <v>167</v>
      </c>
      <c r="D52" s="43"/>
      <c r="E52" s="201">
        <f t="shared" ref="E52:E69" si="11">SUM(G52+I52+K52+M52+O52+Q52)</f>
        <v>1064</v>
      </c>
      <c r="F52" s="202">
        <f t="shared" ref="F52:F69" si="12">SUM(H52+J52+L52+N52+P52+R52)</f>
        <v>875741.42237746704</v>
      </c>
      <c r="G52" s="115">
        <v>511</v>
      </c>
      <c r="H52" s="109">
        <v>312390.20654292952</v>
      </c>
      <c r="I52" s="44">
        <v>64</v>
      </c>
      <c r="J52" s="109">
        <v>1981.0049930317327</v>
      </c>
      <c r="K52" s="44">
        <v>19</v>
      </c>
      <c r="L52" s="109">
        <v>167877.04984283447</v>
      </c>
      <c r="M52" s="44">
        <v>208</v>
      </c>
      <c r="N52" s="109">
        <v>213182.59899724927</v>
      </c>
      <c r="O52" s="44">
        <v>236</v>
      </c>
      <c r="P52" s="109">
        <v>179578.7980055809</v>
      </c>
      <c r="Q52" s="109">
        <v>26</v>
      </c>
      <c r="R52" s="45">
        <v>731.76399584114552</v>
      </c>
    </row>
    <row r="53" spans="1:18" ht="10.5" customHeight="1" x14ac:dyDescent="0.15">
      <c r="A53" s="42"/>
      <c r="B53" s="43"/>
      <c r="C53" s="257"/>
      <c r="D53" s="43"/>
      <c r="E53" s="203">
        <f t="shared" si="11"/>
        <v>6850</v>
      </c>
      <c r="F53" s="204">
        <f t="shared" si="12"/>
        <v>33023978.179787613</v>
      </c>
      <c r="G53" s="63">
        <v>1382</v>
      </c>
      <c r="H53" s="111">
        <v>14631425.248142757</v>
      </c>
      <c r="I53" s="111">
        <v>273</v>
      </c>
      <c r="J53" s="111">
        <v>83885.132989682257</v>
      </c>
      <c r="K53" s="111">
        <v>547</v>
      </c>
      <c r="L53" s="111">
        <v>12622981.926101685</v>
      </c>
      <c r="M53" s="111">
        <v>3221</v>
      </c>
      <c r="N53" s="111">
        <v>3355115.9654692551</v>
      </c>
      <c r="O53" s="111">
        <v>1325</v>
      </c>
      <c r="P53" s="111">
        <v>2225635.4500863645</v>
      </c>
      <c r="Q53" s="111">
        <v>102</v>
      </c>
      <c r="R53" s="119">
        <v>104934.4569978714</v>
      </c>
    </row>
    <row r="54" spans="1:18" ht="10.5" customHeight="1" x14ac:dyDescent="0.15">
      <c r="A54" s="42"/>
      <c r="B54" s="43"/>
      <c r="C54" s="257" t="s">
        <v>168</v>
      </c>
      <c r="D54" s="43"/>
      <c r="E54" s="201">
        <f>SUM(G54+I54+K54+M54+O54+Q54)</f>
        <v>63786</v>
      </c>
      <c r="F54" s="202">
        <f>SUM(H54+J54+L54+N54+P54+R54)</f>
        <v>349514</v>
      </c>
      <c r="G54" s="115">
        <v>11244</v>
      </c>
      <c r="H54" s="109">
        <v>38201</v>
      </c>
      <c r="I54" s="44">
        <v>11301</v>
      </c>
      <c r="J54" s="109">
        <v>57855</v>
      </c>
      <c r="K54" s="44">
        <v>2241</v>
      </c>
      <c r="L54" s="109">
        <v>9896</v>
      </c>
      <c r="M54" s="44">
        <v>15628</v>
      </c>
      <c r="N54" s="109">
        <v>119497</v>
      </c>
      <c r="O54" s="44">
        <v>15088</v>
      </c>
      <c r="P54" s="109">
        <v>67493</v>
      </c>
      <c r="Q54" s="109">
        <v>8284</v>
      </c>
      <c r="R54" s="45">
        <v>56572</v>
      </c>
    </row>
    <row r="55" spans="1:18" ht="10.5" customHeight="1" x14ac:dyDescent="0.15">
      <c r="A55" s="42"/>
      <c r="B55" s="43"/>
      <c r="C55" s="257"/>
      <c r="D55" s="43"/>
      <c r="E55" s="203">
        <f>SUM(G55+I55+K55+M55+O55+Q55)</f>
        <v>7670</v>
      </c>
      <c r="F55" s="204">
        <f>SUM(H55+J55+L55+N55+P55+R55)</f>
        <v>18335786</v>
      </c>
      <c r="G55" s="63">
        <v>1394</v>
      </c>
      <c r="H55" s="111">
        <v>8088848</v>
      </c>
      <c r="I55" s="111">
        <v>1122</v>
      </c>
      <c r="J55" s="111">
        <v>128220</v>
      </c>
      <c r="K55" s="111">
        <v>322</v>
      </c>
      <c r="L55" s="111">
        <v>6627522</v>
      </c>
      <c r="M55" s="111">
        <v>1393</v>
      </c>
      <c r="N55" s="111">
        <v>1621293</v>
      </c>
      <c r="O55" s="111">
        <v>2132</v>
      </c>
      <c r="P55" s="111">
        <v>1704993</v>
      </c>
      <c r="Q55" s="111">
        <v>1307</v>
      </c>
      <c r="R55" s="119">
        <v>164910</v>
      </c>
    </row>
    <row r="56" spans="1:18" ht="10.5" customHeight="1" x14ac:dyDescent="0.15">
      <c r="A56" s="42"/>
      <c r="B56" s="43"/>
      <c r="C56" s="257" t="s">
        <v>169</v>
      </c>
      <c r="D56" s="43"/>
      <c r="E56" s="201">
        <f t="shared" si="11"/>
        <v>76</v>
      </c>
      <c r="F56" s="202">
        <f t="shared" si="12"/>
        <v>44997</v>
      </c>
      <c r="G56" s="115">
        <v>0</v>
      </c>
      <c r="H56" s="109">
        <v>0</v>
      </c>
      <c r="I56" s="44">
        <v>0</v>
      </c>
      <c r="J56" s="109">
        <v>0</v>
      </c>
      <c r="K56" s="44">
        <v>0</v>
      </c>
      <c r="L56" s="109">
        <v>0</v>
      </c>
      <c r="M56" s="44">
        <v>15</v>
      </c>
      <c r="N56" s="109">
        <v>12854</v>
      </c>
      <c r="O56" s="44">
        <v>61</v>
      </c>
      <c r="P56" s="109">
        <v>32143</v>
      </c>
      <c r="Q56" s="109">
        <v>0</v>
      </c>
      <c r="R56" s="45">
        <v>0</v>
      </c>
    </row>
    <row r="57" spans="1:18" ht="10.5" customHeight="1" x14ac:dyDescent="0.15">
      <c r="A57" s="42"/>
      <c r="B57" s="43"/>
      <c r="C57" s="257"/>
      <c r="D57" s="43"/>
      <c r="E57" s="203">
        <f t="shared" si="11"/>
        <v>165</v>
      </c>
      <c r="F57" s="204">
        <f t="shared" si="12"/>
        <v>1902150</v>
      </c>
      <c r="G57" s="63">
        <v>31</v>
      </c>
      <c r="H57" s="111">
        <v>1743378</v>
      </c>
      <c r="I57" s="111">
        <v>0</v>
      </c>
      <c r="J57" s="111">
        <v>0</v>
      </c>
      <c r="K57" s="111">
        <v>0</v>
      </c>
      <c r="L57" s="111">
        <v>0</v>
      </c>
      <c r="M57" s="111">
        <v>106</v>
      </c>
      <c r="N57" s="111">
        <v>145001</v>
      </c>
      <c r="O57" s="111">
        <v>21</v>
      </c>
      <c r="P57" s="111">
        <v>13517</v>
      </c>
      <c r="Q57" s="111">
        <v>7</v>
      </c>
      <c r="R57" s="119">
        <v>254</v>
      </c>
    </row>
    <row r="58" spans="1:18" ht="10.5" customHeight="1" x14ac:dyDescent="0.15">
      <c r="A58" s="42"/>
      <c r="B58" s="43"/>
      <c r="C58" s="257" t="s">
        <v>170</v>
      </c>
      <c r="D58" s="43"/>
      <c r="E58" s="201">
        <f t="shared" si="11"/>
        <v>645</v>
      </c>
      <c r="F58" s="202">
        <f t="shared" si="12"/>
        <v>3320431</v>
      </c>
      <c r="G58" s="115">
        <v>11</v>
      </c>
      <c r="H58" s="109">
        <v>40370</v>
      </c>
      <c r="I58" s="44">
        <v>1</v>
      </c>
      <c r="J58" s="109">
        <v>600</v>
      </c>
      <c r="K58" s="44">
        <v>172</v>
      </c>
      <c r="L58" s="109">
        <v>2642369</v>
      </c>
      <c r="M58" s="44">
        <v>168</v>
      </c>
      <c r="N58" s="109">
        <v>269859</v>
      </c>
      <c r="O58" s="44">
        <v>261</v>
      </c>
      <c r="P58" s="109">
        <v>367232</v>
      </c>
      <c r="Q58" s="109">
        <v>32</v>
      </c>
      <c r="R58" s="45">
        <v>1</v>
      </c>
    </row>
    <row r="59" spans="1:18" ht="10.5" customHeight="1" x14ac:dyDescent="0.15">
      <c r="A59" s="42"/>
      <c r="B59" s="43"/>
      <c r="C59" s="257"/>
      <c r="D59" s="43"/>
      <c r="E59" s="203">
        <f t="shared" si="11"/>
        <v>3357</v>
      </c>
      <c r="F59" s="204">
        <f t="shared" si="12"/>
        <v>11754698</v>
      </c>
      <c r="G59" s="63">
        <v>771</v>
      </c>
      <c r="H59" s="111">
        <v>1071371</v>
      </c>
      <c r="I59" s="111">
        <v>588</v>
      </c>
      <c r="J59" s="111">
        <v>1038742</v>
      </c>
      <c r="K59" s="111">
        <v>420</v>
      </c>
      <c r="L59" s="111">
        <v>6208762</v>
      </c>
      <c r="M59" s="111">
        <v>777</v>
      </c>
      <c r="N59" s="111">
        <v>1894611</v>
      </c>
      <c r="O59" s="111">
        <v>529</v>
      </c>
      <c r="P59" s="111">
        <v>1337147</v>
      </c>
      <c r="Q59" s="111">
        <v>272</v>
      </c>
      <c r="R59" s="119">
        <v>204065</v>
      </c>
    </row>
    <row r="60" spans="1:18" ht="10.5" customHeight="1" x14ac:dyDescent="0.15">
      <c r="A60" s="42"/>
      <c r="B60" s="43"/>
      <c r="C60" s="257" t="s">
        <v>171</v>
      </c>
      <c r="D60" s="43"/>
      <c r="E60" s="201">
        <f t="shared" si="11"/>
        <v>2393</v>
      </c>
      <c r="F60" s="202">
        <f t="shared" si="12"/>
        <v>3007176.68</v>
      </c>
      <c r="G60" s="115">
        <v>127</v>
      </c>
      <c r="H60" s="109">
        <v>205810.86</v>
      </c>
      <c r="I60" s="44">
        <v>69</v>
      </c>
      <c r="J60" s="109">
        <v>15483.55</v>
      </c>
      <c r="K60" s="44">
        <v>84</v>
      </c>
      <c r="L60" s="109">
        <v>241674.58</v>
      </c>
      <c r="M60" s="44">
        <v>908</v>
      </c>
      <c r="N60" s="109">
        <v>1153072.3600000001</v>
      </c>
      <c r="O60" s="44">
        <v>1155</v>
      </c>
      <c r="P60" s="109">
        <v>1389902.69</v>
      </c>
      <c r="Q60" s="109">
        <v>50</v>
      </c>
      <c r="R60" s="45">
        <v>1232.6400000000001</v>
      </c>
    </row>
    <row r="61" spans="1:18" ht="10.5" customHeight="1" x14ac:dyDescent="0.15">
      <c r="A61" s="42"/>
      <c r="B61" s="43"/>
      <c r="C61" s="257"/>
      <c r="D61" s="43"/>
      <c r="E61" s="203">
        <f t="shared" si="11"/>
        <v>17791</v>
      </c>
      <c r="F61" s="204">
        <f t="shared" si="12"/>
        <v>69843866.5</v>
      </c>
      <c r="G61" s="63">
        <v>3021</v>
      </c>
      <c r="H61" s="111">
        <v>10326555.9</v>
      </c>
      <c r="I61" s="111">
        <v>901</v>
      </c>
      <c r="J61" s="111">
        <v>460891.69</v>
      </c>
      <c r="K61" s="111">
        <v>991</v>
      </c>
      <c r="L61" s="111">
        <v>33114211.260000002</v>
      </c>
      <c r="M61" s="111">
        <v>6010</v>
      </c>
      <c r="N61" s="111">
        <v>11788841.93</v>
      </c>
      <c r="O61" s="111">
        <v>6537</v>
      </c>
      <c r="P61" s="111">
        <v>13731909.539999999</v>
      </c>
      <c r="Q61" s="111">
        <v>331</v>
      </c>
      <c r="R61" s="119">
        <v>421456.18</v>
      </c>
    </row>
    <row r="62" spans="1:18" ht="10.5" customHeight="1" x14ac:dyDescent="0.15">
      <c r="A62" s="42"/>
      <c r="B62" s="43"/>
      <c r="C62" s="257" t="s">
        <v>172</v>
      </c>
      <c r="D62" s="43"/>
      <c r="E62" s="201">
        <f t="shared" si="11"/>
        <v>1</v>
      </c>
      <c r="F62" s="202">
        <f t="shared" si="12"/>
        <v>0.15</v>
      </c>
      <c r="G62" s="115">
        <v>0</v>
      </c>
      <c r="H62" s="109">
        <v>0</v>
      </c>
      <c r="I62" s="44">
        <v>0</v>
      </c>
      <c r="J62" s="109">
        <v>0</v>
      </c>
      <c r="K62" s="44">
        <v>0</v>
      </c>
      <c r="L62" s="109">
        <v>0</v>
      </c>
      <c r="M62" s="44">
        <v>1</v>
      </c>
      <c r="N62" s="109">
        <v>0.15</v>
      </c>
      <c r="O62" s="44">
        <v>0</v>
      </c>
      <c r="P62" s="109">
        <v>0</v>
      </c>
      <c r="Q62" s="109">
        <v>0</v>
      </c>
      <c r="R62" s="45">
        <v>0</v>
      </c>
    </row>
    <row r="63" spans="1:18" ht="10.5" customHeight="1" x14ac:dyDescent="0.15">
      <c r="A63" s="42"/>
      <c r="B63" s="43"/>
      <c r="C63" s="257"/>
      <c r="D63" s="43"/>
      <c r="E63" s="203">
        <f t="shared" si="11"/>
        <v>317</v>
      </c>
      <c r="F63" s="204">
        <f t="shared" si="12"/>
        <v>9868094.3300000001</v>
      </c>
      <c r="G63" s="63">
        <v>144</v>
      </c>
      <c r="H63" s="111">
        <v>9746781</v>
      </c>
      <c r="I63" s="111">
        <v>5</v>
      </c>
      <c r="J63" s="111">
        <v>1917</v>
      </c>
      <c r="K63" s="111">
        <v>0</v>
      </c>
      <c r="L63" s="111">
        <v>0</v>
      </c>
      <c r="M63" s="111">
        <v>37</v>
      </c>
      <c r="N63" s="111">
        <v>29560</v>
      </c>
      <c r="O63" s="111">
        <v>130</v>
      </c>
      <c r="P63" s="111">
        <v>89835.45</v>
      </c>
      <c r="Q63" s="111">
        <v>1</v>
      </c>
      <c r="R63" s="119">
        <v>0.88</v>
      </c>
    </row>
    <row r="64" spans="1:18" ht="10.5" customHeight="1" x14ac:dyDescent="0.15">
      <c r="A64" s="42"/>
      <c r="B64" s="43"/>
      <c r="C64" s="257" t="s">
        <v>173</v>
      </c>
      <c r="D64" s="43"/>
      <c r="E64" s="201">
        <f t="shared" si="11"/>
        <v>5</v>
      </c>
      <c r="F64" s="202">
        <f t="shared" si="12"/>
        <v>10</v>
      </c>
      <c r="G64" s="115">
        <v>1</v>
      </c>
      <c r="H64" s="109">
        <v>3</v>
      </c>
      <c r="I64" s="44">
        <v>1</v>
      </c>
      <c r="J64" s="109">
        <v>4</v>
      </c>
      <c r="K64" s="44">
        <v>0</v>
      </c>
      <c r="L64" s="109">
        <v>0</v>
      </c>
      <c r="M64" s="44">
        <v>0</v>
      </c>
      <c r="N64" s="109">
        <v>0</v>
      </c>
      <c r="O64" s="44">
        <v>1</v>
      </c>
      <c r="P64" s="109">
        <v>1</v>
      </c>
      <c r="Q64" s="109">
        <v>2</v>
      </c>
      <c r="R64" s="45">
        <v>2</v>
      </c>
    </row>
    <row r="65" spans="1:18" ht="10.5" customHeight="1" x14ac:dyDescent="0.15">
      <c r="A65" s="42"/>
      <c r="B65" s="43"/>
      <c r="C65" s="257"/>
      <c r="D65" s="43"/>
      <c r="E65" s="203">
        <f t="shared" si="11"/>
        <v>176</v>
      </c>
      <c r="F65" s="204">
        <f t="shared" si="12"/>
        <v>836.95</v>
      </c>
      <c r="G65" s="63">
        <v>8</v>
      </c>
      <c r="H65" s="111">
        <v>3.95</v>
      </c>
      <c r="I65" s="111">
        <v>0</v>
      </c>
      <c r="J65" s="111">
        <v>0</v>
      </c>
      <c r="K65" s="111">
        <v>0</v>
      </c>
      <c r="L65" s="111">
        <v>0</v>
      </c>
      <c r="M65" s="111">
        <v>3</v>
      </c>
      <c r="N65" s="111">
        <v>21</v>
      </c>
      <c r="O65" s="111">
        <v>1</v>
      </c>
      <c r="P65" s="111">
        <v>483</v>
      </c>
      <c r="Q65" s="111">
        <v>164</v>
      </c>
      <c r="R65" s="119">
        <v>329</v>
      </c>
    </row>
    <row r="66" spans="1:18" ht="10.5" customHeight="1" x14ac:dyDescent="0.15">
      <c r="A66" s="42"/>
      <c r="B66" s="43"/>
      <c r="C66" s="257" t="s">
        <v>174</v>
      </c>
      <c r="D66" s="43"/>
      <c r="E66" s="201">
        <f t="shared" si="11"/>
        <v>3392</v>
      </c>
      <c r="F66" s="202">
        <f t="shared" si="12"/>
        <v>350682.39777015947</v>
      </c>
      <c r="G66" s="115">
        <v>386</v>
      </c>
      <c r="H66" s="109">
        <v>14252.47779679823</v>
      </c>
      <c r="I66" s="44">
        <v>673</v>
      </c>
      <c r="J66" s="109">
        <v>3401.3773782219441</v>
      </c>
      <c r="K66" s="44">
        <v>2</v>
      </c>
      <c r="L66" s="109">
        <v>0.13000000268220901</v>
      </c>
      <c r="M66" s="44">
        <v>1037</v>
      </c>
      <c r="N66" s="109">
        <v>219439.97442647757</v>
      </c>
      <c r="O66" s="44">
        <v>895</v>
      </c>
      <c r="P66" s="109">
        <v>110507.86276715262</v>
      </c>
      <c r="Q66" s="109">
        <v>399</v>
      </c>
      <c r="R66" s="45">
        <v>3080.5754015064413</v>
      </c>
    </row>
    <row r="67" spans="1:18" ht="10.5" customHeight="1" x14ac:dyDescent="0.15">
      <c r="A67" s="42"/>
      <c r="B67" s="43"/>
      <c r="C67" s="257"/>
      <c r="D67" s="43"/>
      <c r="E67" s="203">
        <f t="shared" si="11"/>
        <v>1498</v>
      </c>
      <c r="F67" s="204">
        <f t="shared" si="12"/>
        <v>2148459.5430615456</v>
      </c>
      <c r="G67" s="63">
        <v>292</v>
      </c>
      <c r="H67" s="111">
        <v>1433864.5394899361</v>
      </c>
      <c r="I67" s="111">
        <v>264</v>
      </c>
      <c r="J67" s="111">
        <v>43815.955952210767</v>
      </c>
      <c r="K67" s="111">
        <v>1</v>
      </c>
      <c r="L67" s="111">
        <v>19</v>
      </c>
      <c r="M67" s="111">
        <v>437</v>
      </c>
      <c r="N67" s="111">
        <v>511208.78017867974</v>
      </c>
      <c r="O67" s="111">
        <v>330</v>
      </c>
      <c r="P67" s="111">
        <v>139146.96625729397</v>
      </c>
      <c r="Q67" s="111">
        <v>174</v>
      </c>
      <c r="R67" s="119">
        <v>20404.301183425105</v>
      </c>
    </row>
    <row r="68" spans="1:18" ht="10.5" customHeight="1" x14ac:dyDescent="0.15">
      <c r="A68" s="42"/>
      <c r="B68" s="43"/>
      <c r="C68" s="257" t="s">
        <v>175</v>
      </c>
      <c r="D68" s="43"/>
      <c r="E68" s="201">
        <f t="shared" si="11"/>
        <v>93</v>
      </c>
      <c r="F68" s="202">
        <f t="shared" si="12"/>
        <v>126993</v>
      </c>
      <c r="G68" s="115">
        <v>0</v>
      </c>
      <c r="H68" s="109">
        <v>0</v>
      </c>
      <c r="I68" s="44">
        <v>0</v>
      </c>
      <c r="J68" s="109">
        <v>0</v>
      </c>
      <c r="K68" s="44">
        <v>0</v>
      </c>
      <c r="L68" s="109">
        <v>0</v>
      </c>
      <c r="M68" s="44">
        <v>37</v>
      </c>
      <c r="N68" s="109">
        <v>50370</v>
      </c>
      <c r="O68" s="44">
        <v>56</v>
      </c>
      <c r="P68" s="109">
        <v>76623</v>
      </c>
      <c r="Q68" s="109">
        <v>0</v>
      </c>
      <c r="R68" s="45">
        <v>0</v>
      </c>
    </row>
    <row r="69" spans="1:18" ht="10.5" customHeight="1" thickBot="1" x14ac:dyDescent="0.2">
      <c r="A69" s="40"/>
      <c r="B69" s="70"/>
      <c r="C69" s="266"/>
      <c r="D69" s="70"/>
      <c r="E69" s="213">
        <f t="shared" si="11"/>
        <v>254</v>
      </c>
      <c r="F69" s="214">
        <f t="shared" si="12"/>
        <v>327641</v>
      </c>
      <c r="G69" s="71">
        <v>10</v>
      </c>
      <c r="H69" s="72">
        <v>3400</v>
      </c>
      <c r="I69" s="72">
        <v>47</v>
      </c>
      <c r="J69" s="72">
        <v>37738</v>
      </c>
      <c r="K69" s="72">
        <v>0</v>
      </c>
      <c r="L69" s="72">
        <v>0</v>
      </c>
      <c r="M69" s="72">
        <v>95</v>
      </c>
      <c r="N69" s="72">
        <v>151613</v>
      </c>
      <c r="O69" s="72">
        <v>77</v>
      </c>
      <c r="P69" s="72">
        <v>123571</v>
      </c>
      <c r="Q69" s="72">
        <v>25</v>
      </c>
      <c r="R69" s="73">
        <v>11319</v>
      </c>
    </row>
    <row r="70" spans="1:18" ht="10.5" customHeight="1" x14ac:dyDescent="0.15">
      <c r="C70" s="28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</row>
    <row r="71" spans="1:18" ht="10.5" customHeight="1" x14ac:dyDescent="0.15">
      <c r="C71" s="287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</row>
    <row r="72" spans="1:18" ht="10.5" customHeight="1" x14ac:dyDescent="0.15">
      <c r="C72" s="28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</row>
    <row r="73" spans="1:18" ht="10.5" customHeight="1" x14ac:dyDescent="0.15">
      <c r="C73" s="287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</row>
    <row r="74" spans="1:18" ht="10.5" customHeight="1" x14ac:dyDescent="0.15">
      <c r="C74" s="28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</row>
    <row r="75" spans="1:18" ht="10.5" customHeight="1" x14ac:dyDescent="0.15">
      <c r="C75" s="287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</row>
    <row r="76" spans="1:18" ht="10.5" customHeight="1" x14ac:dyDescent="0.15">
      <c r="C76" s="287"/>
      <c r="E76" s="47"/>
      <c r="F76" s="47"/>
      <c r="G76" s="47"/>
      <c r="H76" s="47"/>
      <c r="I76" s="47"/>
      <c r="J76" s="47"/>
      <c r="K76" s="49"/>
      <c r="L76" s="47"/>
      <c r="M76" s="47"/>
      <c r="N76" s="47"/>
      <c r="O76" s="47"/>
      <c r="P76" s="47"/>
      <c r="Q76" s="47"/>
      <c r="R76" s="47"/>
    </row>
    <row r="77" spans="1:18" ht="10.5" customHeight="1" x14ac:dyDescent="0.15">
      <c r="C77" s="287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</row>
    <row r="78" spans="1:18" ht="10.5" customHeight="1" x14ac:dyDescent="0.15"/>
    <row r="79" spans="1:18" s="30" customFormat="1" ht="10.5" customHeight="1" thickBot="1" x14ac:dyDescent="0.3"/>
    <row r="80" spans="1:18" ht="20.399999999999999" customHeight="1" x14ac:dyDescent="0.15">
      <c r="A80" s="270" t="s">
        <v>139</v>
      </c>
      <c r="B80" s="283"/>
      <c r="C80" s="283"/>
      <c r="D80" s="283"/>
      <c r="E80" s="277" t="s">
        <v>140</v>
      </c>
      <c r="F80" s="263"/>
      <c r="G80" s="278" t="s">
        <v>141</v>
      </c>
      <c r="H80" s="262"/>
      <c r="I80" s="262" t="s">
        <v>142</v>
      </c>
      <c r="J80" s="262"/>
      <c r="K80" s="267" t="s">
        <v>239</v>
      </c>
      <c r="L80" s="268"/>
      <c r="M80" s="267" t="s">
        <v>238</v>
      </c>
      <c r="N80" s="268"/>
      <c r="O80" s="269" t="s">
        <v>240</v>
      </c>
      <c r="P80" s="262"/>
      <c r="Q80" s="262" t="s">
        <v>143</v>
      </c>
      <c r="R80" s="263"/>
    </row>
    <row r="81" spans="1:18" ht="10.5" customHeight="1" thickBot="1" x14ac:dyDescent="0.2">
      <c r="A81" s="284"/>
      <c r="B81" s="285"/>
      <c r="C81" s="285"/>
      <c r="D81" s="285"/>
      <c r="E81" s="34" t="s">
        <v>144</v>
      </c>
      <c r="F81" s="35" t="s">
        <v>145</v>
      </c>
      <c r="G81" s="36" t="s">
        <v>144</v>
      </c>
      <c r="H81" s="37" t="s">
        <v>145</v>
      </c>
      <c r="I81" s="37" t="s">
        <v>144</v>
      </c>
      <c r="J81" s="37" t="s">
        <v>145</v>
      </c>
      <c r="K81" s="37" t="s">
        <v>144</v>
      </c>
      <c r="L81" s="37" t="s">
        <v>145</v>
      </c>
      <c r="M81" s="37" t="s">
        <v>144</v>
      </c>
      <c r="N81" s="37" t="s">
        <v>145</v>
      </c>
      <c r="O81" s="37" t="s">
        <v>144</v>
      </c>
      <c r="P81" s="37" t="s">
        <v>145</v>
      </c>
      <c r="Q81" s="37" t="s">
        <v>144</v>
      </c>
      <c r="R81" s="35" t="s">
        <v>145</v>
      </c>
    </row>
    <row r="82" spans="1:18" s="46" customFormat="1" ht="10.5" customHeight="1" x14ac:dyDescent="0.15">
      <c r="A82" s="69"/>
      <c r="B82" s="265" t="s">
        <v>176</v>
      </c>
      <c r="C82" s="265"/>
      <c r="D82" s="61"/>
      <c r="E82" s="215">
        <f>SUM(E84+E86+E88+E90)</f>
        <v>40971</v>
      </c>
      <c r="F82" s="186">
        <f>SUM(F84+F86+F88+F90)</f>
        <v>3003841.4</v>
      </c>
      <c r="G82" s="215">
        <f t="shared" ref="G82:R82" si="13">SUM(G84+G86+G88+G90)</f>
        <v>2840</v>
      </c>
      <c r="H82" s="194">
        <f t="shared" si="13"/>
        <v>467986</v>
      </c>
      <c r="I82" s="188">
        <f t="shared" si="13"/>
        <v>9048</v>
      </c>
      <c r="J82" s="194">
        <f t="shared" si="13"/>
        <v>69614</v>
      </c>
      <c r="K82" s="194">
        <f t="shared" si="13"/>
        <v>6303</v>
      </c>
      <c r="L82" s="194">
        <f t="shared" si="13"/>
        <v>1382710</v>
      </c>
      <c r="M82" s="188">
        <f t="shared" si="13"/>
        <v>6626</v>
      </c>
      <c r="N82" s="194">
        <f t="shared" si="13"/>
        <v>545768</v>
      </c>
      <c r="O82" s="194">
        <f t="shared" si="13"/>
        <v>7366</v>
      </c>
      <c r="P82" s="194">
        <f t="shared" si="13"/>
        <v>458819</v>
      </c>
      <c r="Q82" s="188">
        <f t="shared" si="13"/>
        <v>8788</v>
      </c>
      <c r="R82" s="186">
        <f t="shared" si="13"/>
        <v>78944.399999999994</v>
      </c>
    </row>
    <row r="83" spans="1:18" s="46" customFormat="1" ht="10.5" customHeight="1" x14ac:dyDescent="0.15">
      <c r="A83" s="69"/>
      <c r="B83" s="279"/>
      <c r="C83" s="279"/>
      <c r="D83" s="61"/>
      <c r="E83" s="196">
        <f>SUM(E85+E87+E89+E91)</f>
        <v>21125</v>
      </c>
      <c r="F83" s="200">
        <f t="shared" ref="F83:R83" si="14">SUM(F85+F87+F89+F91)</f>
        <v>38696928.537283294</v>
      </c>
      <c r="G83" s="196">
        <f t="shared" si="14"/>
        <v>3351</v>
      </c>
      <c r="H83" s="197">
        <f t="shared" si="14"/>
        <v>12000142.855467789</v>
      </c>
      <c r="I83" s="199">
        <f t="shared" si="14"/>
        <v>3078</v>
      </c>
      <c r="J83" s="197">
        <f t="shared" si="14"/>
        <v>1000137.0270584397</v>
      </c>
      <c r="K83" s="197">
        <f t="shared" si="14"/>
        <v>1469</v>
      </c>
      <c r="L83" s="197">
        <f t="shared" si="14"/>
        <v>13405883.571808103</v>
      </c>
      <c r="M83" s="199">
        <f t="shared" si="14"/>
        <v>5617</v>
      </c>
      <c r="N83" s="197">
        <f t="shared" si="14"/>
        <v>7359054.1638949215</v>
      </c>
      <c r="O83" s="197">
        <f t="shared" si="14"/>
        <v>4954</v>
      </c>
      <c r="P83" s="197">
        <f t="shared" si="14"/>
        <v>4224813</v>
      </c>
      <c r="Q83" s="199">
        <f t="shared" si="14"/>
        <v>2656</v>
      </c>
      <c r="R83" s="200">
        <f t="shared" si="14"/>
        <v>706897.91905404069</v>
      </c>
    </row>
    <row r="84" spans="1:18" ht="10.5" customHeight="1" x14ac:dyDescent="0.15">
      <c r="A84" s="42"/>
      <c r="B84" s="43"/>
      <c r="C84" s="257" t="s">
        <v>177</v>
      </c>
      <c r="D84" s="43"/>
      <c r="E84" s="201">
        <f t="shared" ref="E84:F89" si="15">SUM(G84+I84+K84+M84+O84+Q84)</f>
        <v>39360</v>
      </c>
      <c r="F84" s="216">
        <f t="shared" si="15"/>
        <v>875246</v>
      </c>
      <c r="G84" s="62">
        <v>2330</v>
      </c>
      <c r="H84" s="109">
        <v>155748</v>
      </c>
      <c r="I84" s="44">
        <v>8853</v>
      </c>
      <c r="J84" s="109">
        <v>69091</v>
      </c>
      <c r="K84" s="44">
        <v>5981</v>
      </c>
      <c r="L84" s="109">
        <v>56917</v>
      </c>
      <c r="M84" s="44">
        <v>6419</v>
      </c>
      <c r="N84" s="109">
        <v>221640</v>
      </c>
      <c r="O84" s="44">
        <v>7077</v>
      </c>
      <c r="P84" s="109">
        <v>293746</v>
      </c>
      <c r="Q84" s="44">
        <v>8700</v>
      </c>
      <c r="R84" s="45">
        <v>78104</v>
      </c>
    </row>
    <row r="85" spans="1:18" ht="10.5" customHeight="1" x14ac:dyDescent="0.15">
      <c r="A85" s="42"/>
      <c r="B85" s="43"/>
      <c r="C85" s="257"/>
      <c r="D85" s="43"/>
      <c r="E85" s="217">
        <f t="shared" si="15"/>
        <v>13130</v>
      </c>
      <c r="F85" s="218">
        <f t="shared" si="15"/>
        <v>12229726.537283296</v>
      </c>
      <c r="G85" s="74">
        <v>940</v>
      </c>
      <c r="H85" s="110">
        <v>5917544.8554677898</v>
      </c>
      <c r="I85" s="111">
        <v>2522</v>
      </c>
      <c r="J85" s="110">
        <v>715116.02705843968</v>
      </c>
      <c r="K85" s="111">
        <v>1097</v>
      </c>
      <c r="L85" s="110">
        <v>1003987.5718081035</v>
      </c>
      <c r="M85" s="111">
        <v>3255</v>
      </c>
      <c r="N85" s="110">
        <v>2479302.1638949215</v>
      </c>
      <c r="O85" s="111">
        <v>2902</v>
      </c>
      <c r="P85" s="110">
        <v>1591366</v>
      </c>
      <c r="Q85" s="111">
        <v>2414</v>
      </c>
      <c r="R85" s="119">
        <v>522409.91905404063</v>
      </c>
    </row>
    <row r="86" spans="1:18" ht="10.5" customHeight="1" x14ac:dyDescent="0.15">
      <c r="A86" s="42"/>
      <c r="B86" s="43"/>
      <c r="C86" s="257" t="s">
        <v>178</v>
      </c>
      <c r="D86" s="43"/>
      <c r="E86" s="201">
        <f t="shared" si="15"/>
        <v>2</v>
      </c>
      <c r="F86" s="216">
        <f t="shared" si="15"/>
        <v>20589</v>
      </c>
      <c r="G86" s="62">
        <v>2</v>
      </c>
      <c r="H86" s="109">
        <v>20589</v>
      </c>
      <c r="I86" s="44">
        <v>0</v>
      </c>
      <c r="J86" s="109">
        <v>0</v>
      </c>
      <c r="K86" s="44">
        <v>0</v>
      </c>
      <c r="L86" s="109">
        <v>0</v>
      </c>
      <c r="M86" s="44">
        <v>0</v>
      </c>
      <c r="N86" s="109">
        <v>0</v>
      </c>
      <c r="O86" s="44">
        <v>0</v>
      </c>
      <c r="P86" s="109">
        <v>0</v>
      </c>
      <c r="Q86" s="44">
        <v>0</v>
      </c>
      <c r="R86" s="45">
        <v>0</v>
      </c>
    </row>
    <row r="87" spans="1:18" ht="10.5" customHeight="1" x14ac:dyDescent="0.15">
      <c r="A87" s="42"/>
      <c r="B87" s="43"/>
      <c r="C87" s="257"/>
      <c r="D87" s="43"/>
      <c r="E87" s="217">
        <f t="shared" si="15"/>
        <v>171</v>
      </c>
      <c r="F87" s="218">
        <f t="shared" si="15"/>
        <v>386372</v>
      </c>
      <c r="G87" s="74">
        <v>115</v>
      </c>
      <c r="H87" s="110">
        <v>332192</v>
      </c>
      <c r="I87" s="111">
        <v>0</v>
      </c>
      <c r="J87" s="110">
        <v>0</v>
      </c>
      <c r="K87" s="111">
        <v>56</v>
      </c>
      <c r="L87" s="110">
        <v>54180</v>
      </c>
      <c r="M87" s="111">
        <v>0</v>
      </c>
      <c r="N87" s="110">
        <v>0</v>
      </c>
      <c r="O87" s="111">
        <v>0</v>
      </c>
      <c r="P87" s="110">
        <v>0</v>
      </c>
      <c r="Q87" s="111">
        <v>0</v>
      </c>
      <c r="R87" s="119">
        <v>0</v>
      </c>
    </row>
    <row r="88" spans="1:18" ht="10.5" customHeight="1" x14ac:dyDescent="0.15">
      <c r="A88" s="42"/>
      <c r="B88" s="43"/>
      <c r="C88" s="257" t="s">
        <v>179</v>
      </c>
      <c r="D88" s="43"/>
      <c r="E88" s="201">
        <f t="shared" si="15"/>
        <v>31</v>
      </c>
      <c r="F88" s="216">
        <f t="shared" si="15"/>
        <v>7060.4</v>
      </c>
      <c r="G88" s="62">
        <v>7</v>
      </c>
      <c r="H88" s="109">
        <v>2250</v>
      </c>
      <c r="I88" s="44">
        <v>0</v>
      </c>
      <c r="J88" s="109">
        <v>0</v>
      </c>
      <c r="K88" s="44">
        <v>0</v>
      </c>
      <c r="L88" s="109">
        <v>0</v>
      </c>
      <c r="M88" s="44">
        <v>3</v>
      </c>
      <c r="N88" s="109">
        <v>1125</v>
      </c>
      <c r="O88" s="44">
        <v>16</v>
      </c>
      <c r="P88" s="109">
        <v>3595</v>
      </c>
      <c r="Q88" s="44">
        <v>5</v>
      </c>
      <c r="R88" s="45">
        <v>90.4</v>
      </c>
    </row>
    <row r="89" spans="1:18" ht="10.5" customHeight="1" x14ac:dyDescent="0.15">
      <c r="A89" s="42"/>
      <c r="B89" s="43"/>
      <c r="C89" s="257"/>
      <c r="D89" s="43"/>
      <c r="E89" s="217">
        <f t="shared" si="15"/>
        <v>417</v>
      </c>
      <c r="F89" s="218">
        <f t="shared" si="15"/>
        <v>181155</v>
      </c>
      <c r="G89" s="74">
        <v>127</v>
      </c>
      <c r="H89" s="110">
        <v>89812</v>
      </c>
      <c r="I89" s="111">
        <v>0</v>
      </c>
      <c r="J89" s="110">
        <v>0</v>
      </c>
      <c r="K89" s="111">
        <v>0</v>
      </c>
      <c r="L89" s="110">
        <v>0</v>
      </c>
      <c r="M89" s="111">
        <v>96</v>
      </c>
      <c r="N89" s="110">
        <v>50625</v>
      </c>
      <c r="O89" s="111">
        <v>166</v>
      </c>
      <c r="P89" s="110">
        <v>40592</v>
      </c>
      <c r="Q89" s="111">
        <v>28</v>
      </c>
      <c r="R89" s="119">
        <v>126</v>
      </c>
    </row>
    <row r="90" spans="1:18" ht="10.5" customHeight="1" x14ac:dyDescent="0.15">
      <c r="A90" s="42"/>
      <c r="B90" s="43"/>
      <c r="C90" s="257" t="s">
        <v>180</v>
      </c>
      <c r="D90" s="43"/>
      <c r="E90" s="201">
        <f>SUM(G90+I90+K90+M90+O90+Q90)</f>
        <v>1578</v>
      </c>
      <c r="F90" s="216">
        <f>SUM(H90+J90+L90+N90+P90+R90)</f>
        <v>2100946</v>
      </c>
      <c r="G90" s="62">
        <v>501</v>
      </c>
      <c r="H90" s="109">
        <v>289399</v>
      </c>
      <c r="I90" s="44">
        <v>195</v>
      </c>
      <c r="J90" s="109">
        <v>523</v>
      </c>
      <c r="K90" s="44">
        <v>322</v>
      </c>
      <c r="L90" s="109">
        <v>1325793</v>
      </c>
      <c r="M90" s="44">
        <v>204</v>
      </c>
      <c r="N90" s="109">
        <v>323003</v>
      </c>
      <c r="O90" s="44">
        <v>273</v>
      </c>
      <c r="P90" s="109">
        <v>161478</v>
      </c>
      <c r="Q90" s="44">
        <v>83</v>
      </c>
      <c r="R90" s="45">
        <v>750</v>
      </c>
    </row>
    <row r="91" spans="1:18" ht="10.5" customHeight="1" x14ac:dyDescent="0.15">
      <c r="A91" s="64"/>
      <c r="B91" s="65"/>
      <c r="C91" s="258"/>
      <c r="D91" s="65"/>
      <c r="E91" s="219">
        <f>SUM(G91+I91+K91+M91+O91+Q91)</f>
        <v>7407</v>
      </c>
      <c r="F91" s="220">
        <f>SUM(H91+J91+L91+N91+P91+R91)</f>
        <v>25899675</v>
      </c>
      <c r="G91" s="75">
        <v>2169</v>
      </c>
      <c r="H91" s="76">
        <v>5660594</v>
      </c>
      <c r="I91" s="67">
        <v>556</v>
      </c>
      <c r="J91" s="76">
        <v>285021</v>
      </c>
      <c r="K91" s="67">
        <v>316</v>
      </c>
      <c r="L91" s="76">
        <v>12347716</v>
      </c>
      <c r="M91" s="67">
        <v>2266</v>
      </c>
      <c r="N91" s="76">
        <v>4829127</v>
      </c>
      <c r="O91" s="67">
        <v>1886</v>
      </c>
      <c r="P91" s="76">
        <v>2592855</v>
      </c>
      <c r="Q91" s="67">
        <v>214</v>
      </c>
      <c r="R91" s="68">
        <v>184362</v>
      </c>
    </row>
    <row r="92" spans="1:18" s="46" customFormat="1" ht="10.5" customHeight="1" x14ac:dyDescent="0.15">
      <c r="A92" s="69"/>
      <c r="B92" s="276" t="s">
        <v>181</v>
      </c>
      <c r="C92" s="281"/>
      <c r="D92" s="61"/>
      <c r="E92" s="193">
        <f>SUM(E94+E96+E98+E100+E102+E104+E106+E108+E110+E112+E114+E116)</f>
        <v>51766</v>
      </c>
      <c r="F92" s="195">
        <f t="shared" ref="F92:R93" si="16">SUM(F94+F96+F98+F100+F102+F104+F106+F108+F110+F112+F114+F116)</f>
        <v>2438656.0761812469</v>
      </c>
      <c r="G92" s="193">
        <f t="shared" si="16"/>
        <v>5065</v>
      </c>
      <c r="H92" s="210">
        <f t="shared" si="16"/>
        <v>112541.26579352006</v>
      </c>
      <c r="I92" s="212">
        <f t="shared" si="16"/>
        <v>11214</v>
      </c>
      <c r="J92" s="210">
        <f t="shared" si="16"/>
        <v>111895.21235892603</v>
      </c>
      <c r="K92" s="210">
        <f t="shared" si="16"/>
        <v>1962</v>
      </c>
      <c r="L92" s="210">
        <f t="shared" si="16"/>
        <v>796771.39100378053</v>
      </c>
      <c r="M92" s="212">
        <f t="shared" si="16"/>
        <v>9489</v>
      </c>
      <c r="N92" s="210">
        <f t="shared" si="16"/>
        <v>599876.95701793057</v>
      </c>
      <c r="O92" s="210">
        <f t="shared" si="16"/>
        <v>14043</v>
      </c>
      <c r="P92" s="210">
        <f t="shared" si="16"/>
        <v>718582.79992675781</v>
      </c>
      <c r="Q92" s="212">
        <f t="shared" si="16"/>
        <v>9993</v>
      </c>
      <c r="R92" s="195">
        <f t="shared" si="16"/>
        <v>98988.450080331604</v>
      </c>
    </row>
    <row r="93" spans="1:18" s="46" customFormat="1" ht="10.5" customHeight="1" x14ac:dyDescent="0.15">
      <c r="A93" s="69"/>
      <c r="B93" s="282"/>
      <c r="C93" s="282"/>
      <c r="D93" s="61"/>
      <c r="E93" s="196">
        <f>SUM(E95+E97+E99+E101+E103+E105+E107+E109+E111+E113+E115+E117)</f>
        <v>25759</v>
      </c>
      <c r="F93" s="200">
        <f t="shared" si="16"/>
        <v>40600747.732098043</v>
      </c>
      <c r="G93" s="196">
        <f t="shared" si="16"/>
        <v>3428</v>
      </c>
      <c r="H93" s="197">
        <f t="shared" si="16"/>
        <v>13630267.319261972</v>
      </c>
      <c r="I93" s="199">
        <f t="shared" si="16"/>
        <v>6580</v>
      </c>
      <c r="J93" s="197">
        <f t="shared" si="16"/>
        <v>3013999.9814683967</v>
      </c>
      <c r="K93" s="197">
        <f t="shared" si="16"/>
        <v>1444</v>
      </c>
      <c r="L93" s="197">
        <f t="shared" si="16"/>
        <v>10968555.263319766</v>
      </c>
      <c r="M93" s="199">
        <f t="shared" si="16"/>
        <v>6727</v>
      </c>
      <c r="N93" s="197">
        <f t="shared" si="16"/>
        <v>7993543.8261155458</v>
      </c>
      <c r="O93" s="197">
        <f t="shared" si="16"/>
        <v>5011</v>
      </c>
      <c r="P93" s="197">
        <f t="shared" si="16"/>
        <v>4477516.9019323625</v>
      </c>
      <c r="Q93" s="199">
        <f t="shared" si="16"/>
        <v>2569</v>
      </c>
      <c r="R93" s="200">
        <f t="shared" si="16"/>
        <v>516864.44</v>
      </c>
    </row>
    <row r="94" spans="1:18" ht="10.5" customHeight="1" x14ac:dyDescent="0.15">
      <c r="A94" s="42"/>
      <c r="B94" s="43"/>
      <c r="C94" s="257" t="s">
        <v>277</v>
      </c>
      <c r="D94" s="43"/>
      <c r="E94" s="201">
        <f t="shared" ref="E94:F117" si="17">SUM(G94+I94+K94+M94+O94+Q94)</f>
        <v>748</v>
      </c>
      <c r="F94" s="216">
        <f t="shared" si="17"/>
        <v>808670.65048217773</v>
      </c>
      <c r="G94" s="62">
        <v>20</v>
      </c>
      <c r="H94" s="109">
        <v>69975.790191650391</v>
      </c>
      <c r="I94" s="44">
        <v>4</v>
      </c>
      <c r="J94" s="109">
        <v>1643</v>
      </c>
      <c r="K94" s="44">
        <v>64</v>
      </c>
      <c r="L94" s="109">
        <v>46101</v>
      </c>
      <c r="M94" s="44">
        <v>241</v>
      </c>
      <c r="N94" s="109">
        <v>283122.06036376953</v>
      </c>
      <c r="O94" s="44">
        <v>419</v>
      </c>
      <c r="P94" s="109">
        <v>407828.79992675781</v>
      </c>
      <c r="Q94" s="44">
        <v>0</v>
      </c>
      <c r="R94" s="45">
        <v>0</v>
      </c>
    </row>
    <row r="95" spans="1:18" ht="10.5" customHeight="1" x14ac:dyDescent="0.15">
      <c r="A95" s="42"/>
      <c r="B95" s="43"/>
      <c r="C95" s="257"/>
      <c r="D95" s="43"/>
      <c r="E95" s="217">
        <f t="shared" si="17"/>
        <v>6130</v>
      </c>
      <c r="F95" s="218">
        <f t="shared" si="17"/>
        <v>21944776.804505318</v>
      </c>
      <c r="G95" s="74">
        <v>1280</v>
      </c>
      <c r="H95" s="110">
        <v>7664701.8120117188</v>
      </c>
      <c r="I95" s="111">
        <v>841</v>
      </c>
      <c r="J95" s="110">
        <v>682662.98010253906</v>
      </c>
      <c r="K95" s="111">
        <v>321</v>
      </c>
      <c r="L95" s="110">
        <v>7199856.91796875</v>
      </c>
      <c r="M95" s="111">
        <v>2409</v>
      </c>
      <c r="N95" s="110">
        <v>3976274.6024899483</v>
      </c>
      <c r="O95" s="111">
        <v>1106</v>
      </c>
      <c r="P95" s="110">
        <v>2278349.4919323623</v>
      </c>
      <c r="Q95" s="111">
        <v>173</v>
      </c>
      <c r="R95" s="119">
        <v>142931</v>
      </c>
    </row>
    <row r="96" spans="1:18" ht="10.5" customHeight="1" x14ac:dyDescent="0.15">
      <c r="A96" s="42"/>
      <c r="B96" s="43"/>
      <c r="C96" s="257" t="s">
        <v>276</v>
      </c>
      <c r="D96" s="43"/>
      <c r="E96" s="201">
        <f t="shared" si="17"/>
        <v>17506</v>
      </c>
      <c r="F96" s="216">
        <f t="shared" si="17"/>
        <v>110312.39878980412</v>
      </c>
      <c r="G96" s="62">
        <v>1045</v>
      </c>
      <c r="H96" s="109">
        <v>7761.4486926048776</v>
      </c>
      <c r="I96" s="44">
        <v>5522</v>
      </c>
      <c r="J96" s="109">
        <v>36263.21235892603</v>
      </c>
      <c r="K96" s="44">
        <v>250</v>
      </c>
      <c r="L96" s="109">
        <v>6457.391003780569</v>
      </c>
      <c r="M96" s="44">
        <v>2656</v>
      </c>
      <c r="N96" s="109">
        <v>14403.896654161046</v>
      </c>
      <c r="O96" s="44">
        <v>4689</v>
      </c>
      <c r="P96" s="109">
        <v>18169</v>
      </c>
      <c r="Q96" s="44">
        <v>3344</v>
      </c>
      <c r="R96" s="45">
        <v>27257.4500803316</v>
      </c>
    </row>
    <row r="97" spans="1:18" ht="10.5" customHeight="1" x14ac:dyDescent="0.15">
      <c r="A97" s="42"/>
      <c r="B97" s="43"/>
      <c r="C97" s="257"/>
      <c r="D97" s="43"/>
      <c r="E97" s="217">
        <f t="shared" si="17"/>
        <v>6252</v>
      </c>
      <c r="F97" s="218">
        <f t="shared" si="17"/>
        <v>1094879.5775927235</v>
      </c>
      <c r="G97" s="74">
        <v>374</v>
      </c>
      <c r="H97" s="110">
        <v>13363.017250251542</v>
      </c>
      <c r="I97" s="111">
        <v>1904</v>
      </c>
      <c r="J97" s="110">
        <v>565945.30136585759</v>
      </c>
      <c r="K97" s="111">
        <v>330</v>
      </c>
      <c r="L97" s="110">
        <v>247003.24535101652</v>
      </c>
      <c r="M97" s="111">
        <v>622</v>
      </c>
      <c r="N97" s="110">
        <v>122865.41362559795</v>
      </c>
      <c r="O97" s="111">
        <v>1717</v>
      </c>
      <c r="P97" s="110">
        <v>101845.6</v>
      </c>
      <c r="Q97" s="111">
        <v>1305</v>
      </c>
      <c r="R97" s="119">
        <v>43857</v>
      </c>
    </row>
    <row r="98" spans="1:18" ht="10.5" customHeight="1" x14ac:dyDescent="0.15">
      <c r="A98" s="42"/>
      <c r="B98" s="43"/>
      <c r="C98" s="286" t="s">
        <v>278</v>
      </c>
      <c r="D98" s="43"/>
      <c r="E98" s="201">
        <f t="shared" si="17"/>
        <v>10</v>
      </c>
      <c r="F98" s="216">
        <f t="shared" si="17"/>
        <v>5025</v>
      </c>
      <c r="G98" s="62">
        <v>0</v>
      </c>
      <c r="H98" s="109">
        <v>0</v>
      </c>
      <c r="I98" s="44">
        <v>0</v>
      </c>
      <c r="J98" s="109">
        <v>0</v>
      </c>
      <c r="K98" s="44">
        <v>5</v>
      </c>
      <c r="L98" s="109">
        <v>2955</v>
      </c>
      <c r="M98" s="44">
        <v>0</v>
      </c>
      <c r="N98" s="109">
        <v>0</v>
      </c>
      <c r="O98" s="44">
        <v>5</v>
      </c>
      <c r="P98" s="109">
        <v>2070</v>
      </c>
      <c r="Q98" s="44">
        <v>0</v>
      </c>
      <c r="R98" s="45">
        <v>0</v>
      </c>
    </row>
    <row r="99" spans="1:18" ht="10.5" customHeight="1" x14ac:dyDescent="0.15">
      <c r="A99" s="42"/>
      <c r="B99" s="43"/>
      <c r="C99" s="286"/>
      <c r="D99" s="43"/>
      <c r="E99" s="217">
        <f t="shared" si="17"/>
        <v>726</v>
      </c>
      <c r="F99" s="218">
        <f t="shared" si="17"/>
        <v>349034</v>
      </c>
      <c r="G99" s="74">
        <v>0</v>
      </c>
      <c r="H99" s="110">
        <v>0</v>
      </c>
      <c r="I99" s="111">
        <v>117</v>
      </c>
      <c r="J99" s="110">
        <v>48027</v>
      </c>
      <c r="K99" s="111">
        <v>391</v>
      </c>
      <c r="L99" s="110">
        <v>231615</v>
      </c>
      <c r="M99" s="111">
        <v>59</v>
      </c>
      <c r="N99" s="110">
        <v>17614</v>
      </c>
      <c r="O99" s="111">
        <v>96</v>
      </c>
      <c r="P99" s="110">
        <v>33708</v>
      </c>
      <c r="Q99" s="111">
        <v>63</v>
      </c>
      <c r="R99" s="119">
        <v>18070</v>
      </c>
    </row>
    <row r="100" spans="1:18" ht="10.5" customHeight="1" x14ac:dyDescent="0.15">
      <c r="A100" s="42"/>
      <c r="B100" s="43"/>
      <c r="C100" s="257" t="s">
        <v>279</v>
      </c>
      <c r="D100" s="43"/>
      <c r="E100" s="201">
        <f t="shared" si="17"/>
        <v>32596</v>
      </c>
      <c r="F100" s="216">
        <f t="shared" si="17"/>
        <v>375726.99690926482</v>
      </c>
      <c r="G100" s="62">
        <v>3872</v>
      </c>
      <c r="H100" s="109">
        <v>34713.996909264788</v>
      </c>
      <c r="I100" s="44">
        <v>5621</v>
      </c>
      <c r="J100" s="109">
        <v>55524</v>
      </c>
      <c r="K100" s="44">
        <v>1628</v>
      </c>
      <c r="L100" s="109">
        <v>7299</v>
      </c>
      <c r="M100" s="44">
        <v>6382</v>
      </c>
      <c r="N100" s="109">
        <v>153254</v>
      </c>
      <c r="O100" s="44">
        <v>8445</v>
      </c>
      <c r="P100" s="109">
        <v>66205</v>
      </c>
      <c r="Q100" s="44">
        <v>6648</v>
      </c>
      <c r="R100" s="45">
        <v>58731</v>
      </c>
    </row>
    <row r="101" spans="1:18" ht="10.5" customHeight="1" x14ac:dyDescent="0.15">
      <c r="A101" s="42"/>
      <c r="B101" s="43"/>
      <c r="C101" s="257"/>
      <c r="D101" s="43"/>
      <c r="E101" s="217">
        <f t="shared" si="17"/>
        <v>5649</v>
      </c>
      <c r="F101" s="218">
        <f t="shared" si="17"/>
        <v>2048985</v>
      </c>
      <c r="G101" s="74">
        <v>369</v>
      </c>
      <c r="H101" s="110">
        <v>175246</v>
      </c>
      <c r="I101" s="111">
        <v>1177</v>
      </c>
      <c r="J101" s="110">
        <v>126099</v>
      </c>
      <c r="K101" s="111">
        <v>223</v>
      </c>
      <c r="L101" s="110">
        <v>51743</v>
      </c>
      <c r="M101" s="111">
        <v>1694</v>
      </c>
      <c r="N101" s="110">
        <v>1304841</v>
      </c>
      <c r="O101" s="111">
        <v>1247</v>
      </c>
      <c r="P101" s="110">
        <v>311847</v>
      </c>
      <c r="Q101" s="111">
        <v>939</v>
      </c>
      <c r="R101" s="119">
        <v>79209</v>
      </c>
    </row>
    <row r="102" spans="1:18" ht="10.5" customHeight="1" x14ac:dyDescent="0.15">
      <c r="A102" s="42"/>
      <c r="B102" s="43"/>
      <c r="C102" s="257" t="s">
        <v>182</v>
      </c>
      <c r="D102" s="43"/>
      <c r="E102" s="201">
        <f t="shared" si="17"/>
        <v>34</v>
      </c>
      <c r="F102" s="216">
        <f t="shared" si="17"/>
        <v>29971</v>
      </c>
      <c r="G102" s="62">
        <v>0</v>
      </c>
      <c r="H102" s="109">
        <v>0</v>
      </c>
      <c r="I102" s="44">
        <v>0</v>
      </c>
      <c r="J102" s="109">
        <v>0</v>
      </c>
      <c r="K102" s="44">
        <v>0</v>
      </c>
      <c r="L102" s="109">
        <v>0</v>
      </c>
      <c r="M102" s="44">
        <v>0</v>
      </c>
      <c r="N102" s="109">
        <v>0</v>
      </c>
      <c r="O102" s="44">
        <v>34</v>
      </c>
      <c r="P102" s="109">
        <v>29971</v>
      </c>
      <c r="Q102" s="44">
        <v>0</v>
      </c>
      <c r="R102" s="45">
        <v>0</v>
      </c>
    </row>
    <row r="103" spans="1:18" ht="10.5" customHeight="1" x14ac:dyDescent="0.15">
      <c r="A103" s="42"/>
      <c r="B103" s="43"/>
      <c r="C103" s="257"/>
      <c r="D103" s="43"/>
      <c r="E103" s="217">
        <f t="shared" si="17"/>
        <v>108</v>
      </c>
      <c r="F103" s="218">
        <f t="shared" si="17"/>
        <v>153033</v>
      </c>
      <c r="G103" s="74">
        <v>0</v>
      </c>
      <c r="H103" s="110">
        <v>0</v>
      </c>
      <c r="I103" s="111">
        <v>0</v>
      </c>
      <c r="J103" s="110">
        <v>0</v>
      </c>
      <c r="K103" s="111">
        <v>0</v>
      </c>
      <c r="L103" s="110">
        <v>0</v>
      </c>
      <c r="M103" s="111">
        <v>103</v>
      </c>
      <c r="N103" s="110">
        <v>141320</v>
      </c>
      <c r="O103" s="111">
        <v>5</v>
      </c>
      <c r="P103" s="110">
        <v>11713</v>
      </c>
      <c r="Q103" s="111">
        <v>0</v>
      </c>
      <c r="R103" s="119">
        <v>0</v>
      </c>
    </row>
    <row r="104" spans="1:18" ht="10.5" customHeight="1" x14ac:dyDescent="0.15">
      <c r="A104" s="42"/>
      <c r="B104" s="43"/>
      <c r="C104" s="257" t="s">
        <v>183</v>
      </c>
      <c r="D104" s="43"/>
      <c r="E104" s="201">
        <f t="shared" si="17"/>
        <v>0</v>
      </c>
      <c r="F104" s="216">
        <f t="shared" si="17"/>
        <v>0</v>
      </c>
      <c r="G104" s="62">
        <v>0</v>
      </c>
      <c r="H104" s="109">
        <v>0</v>
      </c>
      <c r="I104" s="44">
        <v>0</v>
      </c>
      <c r="J104" s="109">
        <v>0</v>
      </c>
      <c r="K104" s="44">
        <v>0</v>
      </c>
      <c r="L104" s="109">
        <v>0</v>
      </c>
      <c r="M104" s="44">
        <v>0</v>
      </c>
      <c r="N104" s="109">
        <v>0</v>
      </c>
      <c r="O104" s="44">
        <v>0</v>
      </c>
      <c r="P104" s="109">
        <v>0</v>
      </c>
      <c r="Q104" s="44">
        <v>0</v>
      </c>
      <c r="R104" s="45">
        <v>0</v>
      </c>
    </row>
    <row r="105" spans="1:18" ht="10.5" customHeight="1" x14ac:dyDescent="0.15">
      <c r="A105" s="42"/>
      <c r="B105" s="43"/>
      <c r="C105" s="257"/>
      <c r="D105" s="43"/>
      <c r="E105" s="217">
        <f t="shared" si="17"/>
        <v>213</v>
      </c>
      <c r="F105" s="218">
        <f t="shared" si="17"/>
        <v>885397</v>
      </c>
      <c r="G105" s="74">
        <v>0</v>
      </c>
      <c r="H105" s="110">
        <v>0</v>
      </c>
      <c r="I105" s="111">
        <v>0</v>
      </c>
      <c r="J105" s="110">
        <v>0</v>
      </c>
      <c r="K105" s="111">
        <v>0</v>
      </c>
      <c r="L105" s="110">
        <v>0</v>
      </c>
      <c r="M105" s="111">
        <v>0</v>
      </c>
      <c r="N105" s="110">
        <v>0</v>
      </c>
      <c r="O105" s="111">
        <v>213</v>
      </c>
      <c r="P105" s="110">
        <v>885397</v>
      </c>
      <c r="Q105" s="111">
        <v>0</v>
      </c>
      <c r="R105" s="119">
        <v>0</v>
      </c>
    </row>
    <row r="106" spans="1:18" ht="10.5" customHeight="1" x14ac:dyDescent="0.15">
      <c r="A106" s="42"/>
      <c r="B106" s="43"/>
      <c r="C106" s="257" t="s">
        <v>184</v>
      </c>
      <c r="D106" s="43"/>
      <c r="E106" s="201">
        <f t="shared" si="17"/>
        <v>406</v>
      </c>
      <c r="F106" s="216">
        <f t="shared" si="17"/>
        <v>123397.03</v>
      </c>
      <c r="G106" s="62">
        <v>128</v>
      </c>
      <c r="H106" s="109">
        <v>90.03</v>
      </c>
      <c r="I106" s="44">
        <v>25</v>
      </c>
      <c r="J106" s="109">
        <v>9175</v>
      </c>
      <c r="K106" s="44">
        <v>0</v>
      </c>
      <c r="L106" s="109">
        <v>0</v>
      </c>
      <c r="M106" s="44">
        <v>107</v>
      </c>
      <c r="N106" s="109">
        <v>43957</v>
      </c>
      <c r="O106" s="44">
        <v>145</v>
      </c>
      <c r="P106" s="109">
        <v>57175</v>
      </c>
      <c r="Q106" s="44">
        <v>1</v>
      </c>
      <c r="R106" s="45">
        <v>13000</v>
      </c>
    </row>
    <row r="107" spans="1:18" ht="10.5" customHeight="1" x14ac:dyDescent="0.15">
      <c r="A107" s="42"/>
      <c r="B107" s="43"/>
      <c r="C107" s="257"/>
      <c r="D107" s="43"/>
      <c r="E107" s="217">
        <f t="shared" si="17"/>
        <v>2707</v>
      </c>
      <c r="F107" s="218">
        <f t="shared" si="17"/>
        <v>6602330.9300000006</v>
      </c>
      <c r="G107" s="74">
        <v>785</v>
      </c>
      <c r="H107" s="110">
        <v>5089146.49</v>
      </c>
      <c r="I107" s="111">
        <v>1181</v>
      </c>
      <c r="J107" s="110">
        <v>859387</v>
      </c>
      <c r="K107" s="111">
        <v>41</v>
      </c>
      <c r="L107" s="110">
        <v>7466</v>
      </c>
      <c r="M107" s="111">
        <v>446</v>
      </c>
      <c r="N107" s="110">
        <v>313172</v>
      </c>
      <c r="O107" s="111">
        <v>236</v>
      </c>
      <c r="P107" s="110">
        <v>147311</v>
      </c>
      <c r="Q107" s="111">
        <v>18</v>
      </c>
      <c r="R107" s="119">
        <v>185848.44</v>
      </c>
    </row>
    <row r="108" spans="1:18" ht="10.5" customHeight="1" x14ac:dyDescent="0.15">
      <c r="A108" s="42"/>
      <c r="B108" s="43"/>
      <c r="C108" s="257" t="s">
        <v>185</v>
      </c>
      <c r="D108" s="43"/>
      <c r="E108" s="201">
        <f t="shared" si="17"/>
        <v>3</v>
      </c>
      <c r="F108" s="216">
        <f t="shared" si="17"/>
        <v>2220</v>
      </c>
      <c r="G108" s="62">
        <v>0</v>
      </c>
      <c r="H108" s="109">
        <v>0</v>
      </c>
      <c r="I108" s="44">
        <v>0</v>
      </c>
      <c r="J108" s="109">
        <v>0</v>
      </c>
      <c r="K108" s="44">
        <v>0</v>
      </c>
      <c r="L108" s="109">
        <v>0</v>
      </c>
      <c r="M108" s="44">
        <v>3</v>
      </c>
      <c r="N108" s="109">
        <v>2220</v>
      </c>
      <c r="O108" s="44">
        <v>0</v>
      </c>
      <c r="P108" s="109">
        <v>0</v>
      </c>
      <c r="Q108" s="44">
        <v>0</v>
      </c>
      <c r="R108" s="45">
        <v>0</v>
      </c>
    </row>
    <row r="109" spans="1:18" ht="10.5" customHeight="1" x14ac:dyDescent="0.15">
      <c r="A109" s="42"/>
      <c r="B109" s="43"/>
      <c r="C109" s="257"/>
      <c r="D109" s="43"/>
      <c r="E109" s="217">
        <f t="shared" si="17"/>
        <v>1862</v>
      </c>
      <c r="F109" s="218">
        <f t="shared" si="17"/>
        <v>1494178.5</v>
      </c>
      <c r="G109" s="74">
        <v>387</v>
      </c>
      <c r="H109" s="110">
        <v>539655</v>
      </c>
      <c r="I109" s="111">
        <v>1121</v>
      </c>
      <c r="J109" s="110">
        <v>656197</v>
      </c>
      <c r="K109" s="111">
        <v>0</v>
      </c>
      <c r="L109" s="110">
        <v>0</v>
      </c>
      <c r="M109" s="111">
        <v>288</v>
      </c>
      <c r="N109" s="110">
        <v>256099</v>
      </c>
      <c r="O109" s="111">
        <v>66</v>
      </c>
      <c r="P109" s="110">
        <v>42227.5</v>
      </c>
      <c r="Q109" s="111">
        <v>0</v>
      </c>
      <c r="R109" s="119">
        <v>0</v>
      </c>
    </row>
    <row r="110" spans="1:18" ht="10.5" customHeight="1" x14ac:dyDescent="0.15">
      <c r="A110" s="42"/>
      <c r="B110" s="43"/>
      <c r="C110" s="257" t="s">
        <v>186</v>
      </c>
      <c r="D110" s="43"/>
      <c r="E110" s="201">
        <f t="shared" si="17"/>
        <v>0</v>
      </c>
      <c r="F110" s="216">
        <f t="shared" si="17"/>
        <v>0</v>
      </c>
      <c r="G110" s="62">
        <v>0</v>
      </c>
      <c r="H110" s="109">
        <v>0</v>
      </c>
      <c r="I110" s="44">
        <v>0</v>
      </c>
      <c r="J110" s="109">
        <v>0</v>
      </c>
      <c r="K110" s="44">
        <v>0</v>
      </c>
      <c r="L110" s="109">
        <v>0</v>
      </c>
      <c r="M110" s="44">
        <v>0</v>
      </c>
      <c r="N110" s="109">
        <v>0</v>
      </c>
      <c r="O110" s="44">
        <v>0</v>
      </c>
      <c r="P110" s="109">
        <v>0</v>
      </c>
      <c r="Q110" s="44">
        <v>0</v>
      </c>
      <c r="R110" s="45">
        <v>0</v>
      </c>
    </row>
    <row r="111" spans="1:18" ht="10.5" customHeight="1" x14ac:dyDescent="0.15">
      <c r="A111" s="42"/>
      <c r="B111" s="43"/>
      <c r="C111" s="257"/>
      <c r="D111" s="43"/>
      <c r="E111" s="217">
        <f t="shared" si="17"/>
        <v>0</v>
      </c>
      <c r="F111" s="218">
        <f t="shared" si="17"/>
        <v>0</v>
      </c>
      <c r="G111" s="74">
        <v>0</v>
      </c>
      <c r="H111" s="110">
        <v>0</v>
      </c>
      <c r="I111" s="111">
        <v>0</v>
      </c>
      <c r="J111" s="110">
        <v>0</v>
      </c>
      <c r="K111" s="111">
        <v>0</v>
      </c>
      <c r="L111" s="110">
        <v>0</v>
      </c>
      <c r="M111" s="111">
        <v>0</v>
      </c>
      <c r="N111" s="110">
        <v>0</v>
      </c>
      <c r="O111" s="111">
        <v>0</v>
      </c>
      <c r="P111" s="110">
        <v>0</v>
      </c>
      <c r="Q111" s="111">
        <v>0</v>
      </c>
      <c r="R111" s="119">
        <v>0</v>
      </c>
    </row>
    <row r="112" spans="1:18" ht="10.5" customHeight="1" x14ac:dyDescent="0.15">
      <c r="A112" s="42"/>
      <c r="B112" s="121"/>
      <c r="C112" s="257" t="s">
        <v>187</v>
      </c>
      <c r="D112" s="43"/>
      <c r="E112" s="201">
        <f t="shared" si="17"/>
        <v>136</v>
      </c>
      <c r="F112" s="216">
        <f t="shared" si="17"/>
        <v>849180</v>
      </c>
      <c r="G112" s="62">
        <v>0</v>
      </c>
      <c r="H112" s="109">
        <v>0</v>
      </c>
      <c r="I112" s="44">
        <v>42</v>
      </c>
      <c r="J112" s="109">
        <v>9290</v>
      </c>
      <c r="K112" s="44">
        <v>15</v>
      </c>
      <c r="L112" s="109">
        <v>733959</v>
      </c>
      <c r="M112" s="44">
        <v>32</v>
      </c>
      <c r="N112" s="109">
        <v>60981</v>
      </c>
      <c r="O112" s="44">
        <v>47</v>
      </c>
      <c r="P112" s="109">
        <v>44950</v>
      </c>
      <c r="Q112" s="44">
        <v>0</v>
      </c>
      <c r="R112" s="45">
        <v>0</v>
      </c>
    </row>
    <row r="113" spans="1:18" ht="10.5" customHeight="1" x14ac:dyDescent="0.2">
      <c r="A113" s="42"/>
      <c r="B113" s="77"/>
      <c r="C113" s="257"/>
      <c r="D113" s="43"/>
      <c r="E113" s="217">
        <f t="shared" si="17"/>
        <v>1674</v>
      </c>
      <c r="F113" s="218">
        <f t="shared" si="17"/>
        <v>5727948.620000001</v>
      </c>
      <c r="G113" s="74">
        <v>169</v>
      </c>
      <c r="H113" s="110">
        <v>89785</v>
      </c>
      <c r="I113" s="111">
        <v>239</v>
      </c>
      <c r="J113" s="110">
        <v>75681.7</v>
      </c>
      <c r="K113" s="111">
        <v>138</v>
      </c>
      <c r="L113" s="110">
        <v>3230871.1</v>
      </c>
      <c r="M113" s="111">
        <v>809</v>
      </c>
      <c r="N113" s="110">
        <v>1666113.01</v>
      </c>
      <c r="O113" s="111">
        <v>250</v>
      </c>
      <c r="P113" s="110">
        <v>618548.81000000006</v>
      </c>
      <c r="Q113" s="111">
        <v>69</v>
      </c>
      <c r="R113" s="119">
        <v>46949</v>
      </c>
    </row>
    <row r="114" spans="1:18" ht="10.5" customHeight="1" x14ac:dyDescent="0.15">
      <c r="A114" s="42"/>
      <c r="B114" s="43"/>
      <c r="C114" s="257" t="s">
        <v>243</v>
      </c>
      <c r="D114" s="43"/>
      <c r="E114" s="201">
        <f t="shared" si="17"/>
        <v>43</v>
      </c>
      <c r="F114" s="216">
        <f t="shared" si="17"/>
        <v>10764</v>
      </c>
      <c r="G114" s="62">
        <v>0</v>
      </c>
      <c r="H114" s="109">
        <v>0</v>
      </c>
      <c r="I114" s="44">
        <v>0</v>
      </c>
      <c r="J114" s="109">
        <v>0</v>
      </c>
      <c r="K114" s="44">
        <v>0</v>
      </c>
      <c r="L114" s="109">
        <v>0</v>
      </c>
      <c r="M114" s="44">
        <v>0</v>
      </c>
      <c r="N114" s="109">
        <v>0</v>
      </c>
      <c r="O114" s="44">
        <v>43</v>
      </c>
      <c r="P114" s="109">
        <v>10764</v>
      </c>
      <c r="Q114" s="44">
        <v>0</v>
      </c>
      <c r="R114" s="45">
        <v>0</v>
      </c>
    </row>
    <row r="115" spans="1:18" ht="10.5" customHeight="1" x14ac:dyDescent="0.15">
      <c r="A115" s="42"/>
      <c r="B115" s="43"/>
      <c r="C115" s="257"/>
      <c r="D115" s="43"/>
      <c r="E115" s="217">
        <f t="shared" si="17"/>
        <v>146</v>
      </c>
      <c r="F115" s="218">
        <f t="shared" si="17"/>
        <v>114159.3</v>
      </c>
      <c r="G115" s="74">
        <v>47</v>
      </c>
      <c r="H115" s="110">
        <v>49350</v>
      </c>
      <c r="I115" s="111">
        <v>0</v>
      </c>
      <c r="J115" s="110">
        <v>0</v>
      </c>
      <c r="K115" s="111">
        <v>0</v>
      </c>
      <c r="L115" s="110">
        <v>0</v>
      </c>
      <c r="M115" s="111">
        <v>97</v>
      </c>
      <c r="N115" s="110">
        <v>64469.8</v>
      </c>
      <c r="O115" s="111">
        <v>2</v>
      </c>
      <c r="P115" s="110">
        <v>339.5</v>
      </c>
      <c r="Q115" s="111">
        <v>0</v>
      </c>
      <c r="R115" s="119">
        <v>0</v>
      </c>
    </row>
    <row r="116" spans="1:18" ht="10.5" customHeight="1" x14ac:dyDescent="0.15">
      <c r="A116" s="42"/>
      <c r="B116" s="43"/>
      <c r="C116" s="257" t="s">
        <v>188</v>
      </c>
      <c r="D116" s="43"/>
      <c r="E116" s="201">
        <f t="shared" si="17"/>
        <v>284</v>
      </c>
      <c r="F116" s="216">
        <f t="shared" si="17"/>
        <v>123389</v>
      </c>
      <c r="G116" s="62">
        <v>0</v>
      </c>
      <c r="H116" s="109">
        <v>0</v>
      </c>
      <c r="I116" s="44">
        <v>0</v>
      </c>
      <c r="J116" s="109">
        <v>0</v>
      </c>
      <c r="K116" s="44">
        <v>0</v>
      </c>
      <c r="L116" s="109">
        <v>0</v>
      </c>
      <c r="M116" s="44">
        <v>68</v>
      </c>
      <c r="N116" s="109">
        <v>41939</v>
      </c>
      <c r="O116" s="44">
        <v>216</v>
      </c>
      <c r="P116" s="109">
        <v>81450</v>
      </c>
      <c r="Q116" s="44">
        <v>0</v>
      </c>
      <c r="R116" s="45">
        <v>0</v>
      </c>
    </row>
    <row r="117" spans="1:18" ht="10.5" customHeight="1" x14ac:dyDescent="0.15">
      <c r="A117" s="64"/>
      <c r="B117" s="65"/>
      <c r="C117" s="258"/>
      <c r="D117" s="65"/>
      <c r="E117" s="219">
        <f t="shared" si="17"/>
        <v>292</v>
      </c>
      <c r="F117" s="220">
        <f t="shared" si="17"/>
        <v>186025</v>
      </c>
      <c r="G117" s="75">
        <v>17</v>
      </c>
      <c r="H117" s="76">
        <v>9020</v>
      </c>
      <c r="I117" s="67">
        <v>0</v>
      </c>
      <c r="J117" s="76">
        <v>0</v>
      </c>
      <c r="K117" s="67">
        <v>0</v>
      </c>
      <c r="L117" s="76">
        <v>0</v>
      </c>
      <c r="M117" s="67">
        <v>200</v>
      </c>
      <c r="N117" s="76">
        <v>130775</v>
      </c>
      <c r="O117" s="67">
        <v>73</v>
      </c>
      <c r="P117" s="76">
        <v>46230</v>
      </c>
      <c r="Q117" s="67">
        <v>2</v>
      </c>
      <c r="R117" s="114">
        <v>0</v>
      </c>
    </row>
    <row r="118" spans="1:18" s="46" customFormat="1" ht="10.5" customHeight="1" x14ac:dyDescent="0.15">
      <c r="A118" s="69"/>
      <c r="B118" s="276" t="s">
        <v>189</v>
      </c>
      <c r="C118" s="276"/>
      <c r="D118" s="61"/>
      <c r="E118" s="193">
        <f>SUM(E120+E122+E124+E126+E128+E130+E132+E134+E136+E138+E140+E142+E144+E146+E148+E150)</f>
        <v>5774</v>
      </c>
      <c r="F118" s="195">
        <f>SUM(F120+F122+F124+F126+F128+F130+F132+F134+F136+F138+F140+F142+F144+F146+F148+F150)</f>
        <v>1267046.8159999999</v>
      </c>
      <c r="G118" s="193">
        <f t="shared" ref="G118:R118" si="18">SUM(G120+G122+G124+G126+G128+G130+G132+G134+G136+G138+G140+G142+G144+G146+G148+G150)</f>
        <v>666</v>
      </c>
      <c r="H118" s="210">
        <f t="shared" si="18"/>
        <v>134573.70199999999</v>
      </c>
      <c r="I118" s="212">
        <f t="shared" si="18"/>
        <v>1479</v>
      </c>
      <c r="J118" s="210">
        <f t="shared" si="18"/>
        <v>58038.089000000007</v>
      </c>
      <c r="K118" s="210">
        <f t="shared" si="18"/>
        <v>355</v>
      </c>
      <c r="L118" s="210">
        <f t="shared" si="18"/>
        <v>190686</v>
      </c>
      <c r="M118" s="212">
        <f t="shared" si="18"/>
        <v>1088</v>
      </c>
      <c r="N118" s="210">
        <f t="shared" si="18"/>
        <v>573028.38500000013</v>
      </c>
      <c r="O118" s="210">
        <f t="shared" si="18"/>
        <v>888</v>
      </c>
      <c r="P118" s="210">
        <f t="shared" si="18"/>
        <v>274410.89</v>
      </c>
      <c r="Q118" s="212">
        <f t="shared" si="18"/>
        <v>1298</v>
      </c>
      <c r="R118" s="195">
        <f t="shared" si="18"/>
        <v>36309.75</v>
      </c>
    </row>
    <row r="119" spans="1:18" s="46" customFormat="1" ht="10.5" customHeight="1" x14ac:dyDescent="0.15">
      <c r="A119" s="69"/>
      <c r="B119" s="265"/>
      <c r="C119" s="265"/>
      <c r="D119" s="61"/>
      <c r="E119" s="196">
        <f>SUM(E121+E123+E125+E127+E129+E131+E133+E135+E137+E139+E141+E143+E145+E147+E149+E151)</f>
        <v>28709</v>
      </c>
      <c r="F119" s="200">
        <f t="shared" ref="F119:R119" si="19">SUM(F121+F123+F125+F127+F129+F131+F133+F135+F137+F139+F141+F143+F145+F147+F149+F151)</f>
        <v>43481149.92464</v>
      </c>
      <c r="G119" s="196">
        <f t="shared" si="19"/>
        <v>5785</v>
      </c>
      <c r="H119" s="197">
        <f t="shared" si="19"/>
        <v>6395245.8690000009</v>
      </c>
      <c r="I119" s="199">
        <f t="shared" si="19"/>
        <v>9381</v>
      </c>
      <c r="J119" s="197">
        <f t="shared" si="19"/>
        <v>4419996.9036400001</v>
      </c>
      <c r="K119" s="197">
        <f t="shared" si="19"/>
        <v>1713</v>
      </c>
      <c r="L119" s="197">
        <f t="shared" si="19"/>
        <v>19013841.799999997</v>
      </c>
      <c r="M119" s="199">
        <f t="shared" si="19"/>
        <v>6103</v>
      </c>
      <c r="N119" s="197">
        <f t="shared" si="19"/>
        <v>9415967.2319999989</v>
      </c>
      <c r="O119" s="197">
        <f t="shared" si="19"/>
        <v>4022</v>
      </c>
      <c r="P119" s="197">
        <f t="shared" si="19"/>
        <v>3815856.6130000004</v>
      </c>
      <c r="Q119" s="199">
        <f t="shared" si="19"/>
        <v>1705</v>
      </c>
      <c r="R119" s="200">
        <f t="shared" si="19"/>
        <v>420241.50700000004</v>
      </c>
    </row>
    <row r="120" spans="1:18" ht="10.5" customHeight="1" x14ac:dyDescent="0.15">
      <c r="A120" s="42"/>
      <c r="B120" s="43"/>
      <c r="C120" s="257" t="s">
        <v>190</v>
      </c>
      <c r="D120" s="43"/>
      <c r="E120" s="201">
        <f t="shared" ref="E120:F151" si="20">SUM(G120+I120+K120+M120+O120+Q120)</f>
        <v>182</v>
      </c>
      <c r="F120" s="216">
        <f t="shared" si="20"/>
        <v>105108.4</v>
      </c>
      <c r="G120" s="62">
        <v>2</v>
      </c>
      <c r="H120" s="109">
        <v>42</v>
      </c>
      <c r="I120" s="44">
        <v>0</v>
      </c>
      <c r="J120" s="109">
        <v>0</v>
      </c>
      <c r="K120" s="44">
        <v>0</v>
      </c>
      <c r="L120" s="109">
        <v>0</v>
      </c>
      <c r="M120" s="44">
        <v>107</v>
      </c>
      <c r="N120" s="109">
        <v>68091.5</v>
      </c>
      <c r="O120" s="44">
        <v>70</v>
      </c>
      <c r="P120" s="109">
        <v>36949.5</v>
      </c>
      <c r="Q120" s="44">
        <v>3</v>
      </c>
      <c r="R120" s="45">
        <v>25.4</v>
      </c>
    </row>
    <row r="121" spans="1:18" ht="10.5" customHeight="1" x14ac:dyDescent="0.15">
      <c r="A121" s="42"/>
      <c r="B121" s="43"/>
      <c r="C121" s="257"/>
      <c r="D121" s="43"/>
      <c r="E121" s="217">
        <f t="shared" si="20"/>
        <v>1493</v>
      </c>
      <c r="F121" s="218">
        <f t="shared" si="20"/>
        <v>605255.69999999995</v>
      </c>
      <c r="G121" s="74">
        <v>645</v>
      </c>
      <c r="H121" s="110">
        <v>421339.1</v>
      </c>
      <c r="I121" s="111">
        <v>12</v>
      </c>
      <c r="J121" s="110">
        <v>6725.6</v>
      </c>
      <c r="K121" s="111">
        <v>0</v>
      </c>
      <c r="L121" s="110">
        <v>0</v>
      </c>
      <c r="M121" s="111">
        <v>198</v>
      </c>
      <c r="N121" s="110">
        <v>76811.8</v>
      </c>
      <c r="O121" s="111">
        <v>616</v>
      </c>
      <c r="P121" s="110">
        <v>99784.2</v>
      </c>
      <c r="Q121" s="111">
        <v>22</v>
      </c>
      <c r="R121" s="119">
        <v>595</v>
      </c>
    </row>
    <row r="122" spans="1:18" ht="10.5" customHeight="1" x14ac:dyDescent="0.15">
      <c r="A122" s="42"/>
      <c r="B122" s="43"/>
      <c r="C122" s="257" t="s">
        <v>191</v>
      </c>
      <c r="D122" s="43"/>
      <c r="E122" s="201">
        <f t="shared" si="20"/>
        <v>275</v>
      </c>
      <c r="F122" s="216">
        <f t="shared" si="20"/>
        <v>115624.54999999999</v>
      </c>
      <c r="G122" s="62">
        <v>0</v>
      </c>
      <c r="H122" s="109">
        <v>0</v>
      </c>
      <c r="I122" s="44">
        <v>31</v>
      </c>
      <c r="J122" s="109">
        <v>9998.2000000000007</v>
      </c>
      <c r="K122" s="44">
        <v>0</v>
      </c>
      <c r="L122" s="109">
        <v>0</v>
      </c>
      <c r="M122" s="44">
        <v>51</v>
      </c>
      <c r="N122" s="109">
        <v>76968.3</v>
      </c>
      <c r="O122" s="44">
        <v>61</v>
      </c>
      <c r="P122" s="109">
        <v>21077.899999999998</v>
      </c>
      <c r="Q122" s="44">
        <v>132</v>
      </c>
      <c r="R122" s="45">
        <v>7580.15</v>
      </c>
    </row>
    <row r="123" spans="1:18" ht="10.5" customHeight="1" x14ac:dyDescent="0.15">
      <c r="A123" s="42"/>
      <c r="B123" s="43"/>
      <c r="C123" s="257"/>
      <c r="D123" s="43"/>
      <c r="E123" s="217">
        <f t="shared" si="20"/>
        <v>1701</v>
      </c>
      <c r="F123" s="218">
        <f>SUM(H123+J123+L123+N123+P123+R123)</f>
        <v>6570278.466</v>
      </c>
      <c r="G123" s="74">
        <v>333</v>
      </c>
      <c r="H123" s="110">
        <v>220925</v>
      </c>
      <c r="I123" s="111">
        <v>118</v>
      </c>
      <c r="J123" s="110">
        <v>56881.7</v>
      </c>
      <c r="K123" s="111">
        <v>203</v>
      </c>
      <c r="L123" s="110">
        <v>4471436.2</v>
      </c>
      <c r="M123" s="111">
        <v>573</v>
      </c>
      <c r="N123" s="110">
        <v>1004233.1599999999</v>
      </c>
      <c r="O123" s="111">
        <v>344</v>
      </c>
      <c r="P123" s="110">
        <v>763298.02</v>
      </c>
      <c r="Q123" s="111">
        <v>130</v>
      </c>
      <c r="R123" s="119">
        <v>53504.385999999991</v>
      </c>
    </row>
    <row r="124" spans="1:18" ht="10.5" customHeight="1" x14ac:dyDescent="0.15">
      <c r="A124" s="42"/>
      <c r="B124" s="43"/>
      <c r="C124" s="257" t="s">
        <v>192</v>
      </c>
      <c r="D124" s="43"/>
      <c r="E124" s="201">
        <f t="shared" si="20"/>
        <v>0</v>
      </c>
      <c r="F124" s="216">
        <f t="shared" si="20"/>
        <v>0</v>
      </c>
      <c r="G124" s="62">
        <v>0</v>
      </c>
      <c r="H124" s="109">
        <v>0</v>
      </c>
      <c r="I124" s="44">
        <v>0</v>
      </c>
      <c r="J124" s="109">
        <v>0</v>
      </c>
      <c r="K124" s="44">
        <v>0</v>
      </c>
      <c r="L124" s="109">
        <v>0</v>
      </c>
      <c r="M124" s="44">
        <v>0</v>
      </c>
      <c r="N124" s="109">
        <v>0</v>
      </c>
      <c r="O124" s="44">
        <v>0</v>
      </c>
      <c r="P124" s="109">
        <v>0</v>
      </c>
      <c r="Q124" s="44">
        <v>0</v>
      </c>
      <c r="R124" s="45">
        <v>0</v>
      </c>
    </row>
    <row r="125" spans="1:18" ht="10.5" customHeight="1" x14ac:dyDescent="0.15">
      <c r="A125" s="42"/>
      <c r="B125" s="43"/>
      <c r="C125" s="257"/>
      <c r="D125" s="43"/>
      <c r="E125" s="217">
        <f t="shared" si="20"/>
        <v>445</v>
      </c>
      <c r="F125" s="218">
        <f t="shared" si="20"/>
        <v>1280902.5386400002</v>
      </c>
      <c r="G125" s="74">
        <v>63</v>
      </c>
      <c r="H125" s="110">
        <v>1271660.1000000001</v>
      </c>
      <c r="I125" s="111">
        <v>330</v>
      </c>
      <c r="J125" s="110">
        <v>3189.9826400000002</v>
      </c>
      <c r="K125" s="111">
        <v>30</v>
      </c>
      <c r="L125" s="110">
        <v>6000</v>
      </c>
      <c r="M125" s="111">
        <v>0</v>
      </c>
      <c r="N125" s="110">
        <v>0</v>
      </c>
      <c r="O125" s="111">
        <v>20</v>
      </c>
      <c r="P125" s="110">
        <v>51.92</v>
      </c>
      <c r="Q125" s="111">
        <v>2</v>
      </c>
      <c r="R125" s="119">
        <v>0.53600000000000003</v>
      </c>
    </row>
    <row r="126" spans="1:18" ht="10.5" customHeight="1" x14ac:dyDescent="0.15">
      <c r="A126" s="42"/>
      <c r="B126" s="43"/>
      <c r="C126" s="257" t="s">
        <v>193</v>
      </c>
      <c r="D126" s="43"/>
      <c r="E126" s="201">
        <f t="shared" si="20"/>
        <v>1368</v>
      </c>
      <c r="F126" s="216">
        <f t="shared" si="20"/>
        <v>769989</v>
      </c>
      <c r="G126" s="62">
        <v>60</v>
      </c>
      <c r="H126" s="109">
        <v>50625</v>
      </c>
      <c r="I126" s="44">
        <v>118</v>
      </c>
      <c r="J126" s="109">
        <v>8996</v>
      </c>
      <c r="K126" s="44">
        <v>227</v>
      </c>
      <c r="L126" s="109">
        <v>137236</v>
      </c>
      <c r="M126" s="44">
        <v>288</v>
      </c>
      <c r="N126" s="109">
        <v>390560</v>
      </c>
      <c r="O126" s="44">
        <v>290</v>
      </c>
      <c r="P126" s="109">
        <v>172312</v>
      </c>
      <c r="Q126" s="44">
        <v>385</v>
      </c>
      <c r="R126" s="45">
        <v>10260</v>
      </c>
    </row>
    <row r="127" spans="1:18" ht="10.5" customHeight="1" x14ac:dyDescent="0.15">
      <c r="A127" s="42"/>
      <c r="B127" s="43"/>
      <c r="C127" s="257"/>
      <c r="D127" s="43"/>
      <c r="E127" s="217">
        <f t="shared" si="20"/>
        <v>8362</v>
      </c>
      <c r="F127" s="218">
        <f t="shared" si="20"/>
        <v>22057770</v>
      </c>
      <c r="G127" s="74">
        <v>1106</v>
      </c>
      <c r="H127" s="110">
        <v>1619174</v>
      </c>
      <c r="I127" s="111">
        <v>1188</v>
      </c>
      <c r="J127" s="110">
        <v>518320</v>
      </c>
      <c r="K127" s="111">
        <v>895</v>
      </c>
      <c r="L127" s="110">
        <v>13774098</v>
      </c>
      <c r="M127" s="111">
        <v>2990</v>
      </c>
      <c r="N127" s="110">
        <v>3756574</v>
      </c>
      <c r="O127" s="111">
        <v>1723</v>
      </c>
      <c r="P127" s="110">
        <v>2234568</v>
      </c>
      <c r="Q127" s="111">
        <v>460</v>
      </c>
      <c r="R127" s="119">
        <v>155036</v>
      </c>
    </row>
    <row r="128" spans="1:18" ht="10.5" customHeight="1" x14ac:dyDescent="0.15">
      <c r="A128" s="42"/>
      <c r="B128" s="43"/>
      <c r="C128" s="257" t="s">
        <v>194</v>
      </c>
      <c r="D128" s="43"/>
      <c r="E128" s="201">
        <f t="shared" si="20"/>
        <v>773</v>
      </c>
      <c r="F128" s="216">
        <f t="shared" si="20"/>
        <v>6110.6</v>
      </c>
      <c r="G128" s="62">
        <v>221</v>
      </c>
      <c r="H128" s="109">
        <v>1935</v>
      </c>
      <c r="I128" s="44">
        <v>51</v>
      </c>
      <c r="J128" s="109">
        <v>565</v>
      </c>
      <c r="K128" s="44">
        <v>0</v>
      </c>
      <c r="L128" s="109">
        <v>0</v>
      </c>
      <c r="M128" s="44">
        <v>203</v>
      </c>
      <c r="N128" s="109">
        <v>620.79999999999995</v>
      </c>
      <c r="O128" s="44">
        <v>136</v>
      </c>
      <c r="P128" s="109">
        <v>1268</v>
      </c>
      <c r="Q128" s="44">
        <v>162</v>
      </c>
      <c r="R128" s="45">
        <v>1721.8</v>
      </c>
    </row>
    <row r="129" spans="1:18" ht="10.5" customHeight="1" x14ac:dyDescent="0.15">
      <c r="A129" s="42"/>
      <c r="B129" s="43"/>
      <c r="C129" s="257"/>
      <c r="D129" s="43"/>
      <c r="E129" s="217">
        <f t="shared" si="20"/>
        <v>996</v>
      </c>
      <c r="F129" s="218">
        <f t="shared" si="20"/>
        <v>14017.6</v>
      </c>
      <c r="G129" s="74">
        <v>361</v>
      </c>
      <c r="H129" s="110">
        <v>1851</v>
      </c>
      <c r="I129" s="111">
        <v>397</v>
      </c>
      <c r="J129" s="110">
        <v>9424.4</v>
      </c>
      <c r="K129" s="111">
        <v>0</v>
      </c>
      <c r="L129" s="110">
        <v>0</v>
      </c>
      <c r="M129" s="111">
        <v>25</v>
      </c>
      <c r="N129" s="110">
        <v>141.19999999999999</v>
      </c>
      <c r="O129" s="111">
        <v>188</v>
      </c>
      <c r="P129" s="110">
        <v>2283</v>
      </c>
      <c r="Q129" s="111">
        <v>25</v>
      </c>
      <c r="R129" s="119">
        <v>318</v>
      </c>
    </row>
    <row r="130" spans="1:18" ht="10.5" customHeight="1" x14ac:dyDescent="0.15">
      <c r="A130" s="42"/>
      <c r="B130" s="43"/>
      <c r="C130" s="257" t="s">
        <v>241</v>
      </c>
      <c r="D130" s="43"/>
      <c r="E130" s="201">
        <f t="shared" si="20"/>
        <v>7</v>
      </c>
      <c r="F130" s="216">
        <f t="shared" si="20"/>
        <v>316</v>
      </c>
      <c r="G130" s="62">
        <v>4</v>
      </c>
      <c r="H130" s="109">
        <v>3</v>
      </c>
      <c r="I130" s="44">
        <v>0</v>
      </c>
      <c r="J130" s="109">
        <v>0</v>
      </c>
      <c r="K130" s="44">
        <v>0</v>
      </c>
      <c r="L130" s="109">
        <v>0</v>
      </c>
      <c r="M130" s="44">
        <v>1</v>
      </c>
      <c r="N130" s="109">
        <v>78</v>
      </c>
      <c r="O130" s="44">
        <v>2</v>
      </c>
      <c r="P130" s="109">
        <v>235</v>
      </c>
      <c r="Q130" s="44">
        <v>0</v>
      </c>
      <c r="R130" s="45">
        <v>0</v>
      </c>
    </row>
    <row r="131" spans="1:18" ht="10.5" customHeight="1" x14ac:dyDescent="0.15">
      <c r="A131" s="42"/>
      <c r="B131" s="43"/>
      <c r="C131" s="257"/>
      <c r="D131" s="43"/>
      <c r="E131" s="217">
        <f t="shared" si="20"/>
        <v>220</v>
      </c>
      <c r="F131" s="218">
        <f t="shared" si="20"/>
        <v>14407</v>
      </c>
      <c r="G131" s="74">
        <v>62</v>
      </c>
      <c r="H131" s="110">
        <v>17</v>
      </c>
      <c r="I131" s="111">
        <v>51</v>
      </c>
      <c r="J131" s="110">
        <v>14120</v>
      </c>
      <c r="K131" s="111">
        <v>0</v>
      </c>
      <c r="L131" s="110">
        <v>0</v>
      </c>
      <c r="M131" s="111">
        <v>0</v>
      </c>
      <c r="N131" s="110">
        <v>0</v>
      </c>
      <c r="O131" s="111">
        <v>104</v>
      </c>
      <c r="P131" s="110">
        <v>269</v>
      </c>
      <c r="Q131" s="111">
        <v>3</v>
      </c>
      <c r="R131" s="119">
        <v>1</v>
      </c>
    </row>
    <row r="132" spans="1:18" s="43" customFormat="1" ht="10.5" customHeight="1" x14ac:dyDescent="0.15">
      <c r="A132" s="42"/>
      <c r="C132" s="257" t="s">
        <v>195</v>
      </c>
      <c r="E132" s="201">
        <f t="shared" si="20"/>
        <v>38</v>
      </c>
      <c r="F132" s="216">
        <f t="shared" si="20"/>
        <v>1672.0900000000001</v>
      </c>
      <c r="G132" s="62">
        <v>8</v>
      </c>
      <c r="H132" s="109">
        <v>48.681000000000004</v>
      </c>
      <c r="I132" s="44">
        <v>25</v>
      </c>
      <c r="J132" s="109">
        <v>803.2890000000001</v>
      </c>
      <c r="K132" s="44">
        <v>0</v>
      </c>
      <c r="L132" s="109">
        <v>0</v>
      </c>
      <c r="M132" s="44">
        <v>0</v>
      </c>
      <c r="N132" s="109">
        <v>0</v>
      </c>
      <c r="O132" s="44">
        <v>4</v>
      </c>
      <c r="P132" s="109">
        <v>820</v>
      </c>
      <c r="Q132" s="44">
        <v>1</v>
      </c>
      <c r="R132" s="45">
        <v>0.12</v>
      </c>
    </row>
    <row r="133" spans="1:18" s="43" customFormat="1" ht="10.5" customHeight="1" x14ac:dyDescent="0.15">
      <c r="A133" s="42"/>
      <c r="C133" s="257"/>
      <c r="E133" s="217">
        <f t="shared" si="20"/>
        <v>579</v>
      </c>
      <c r="F133" s="218">
        <f t="shared" si="20"/>
        <v>241677.47700000001</v>
      </c>
      <c r="G133" s="74">
        <v>42</v>
      </c>
      <c r="H133" s="110">
        <v>605.44600000000003</v>
      </c>
      <c r="I133" s="111">
        <v>244</v>
      </c>
      <c r="J133" s="110">
        <v>34697.002</v>
      </c>
      <c r="K133" s="111">
        <v>0</v>
      </c>
      <c r="L133" s="110">
        <v>0</v>
      </c>
      <c r="M133" s="111">
        <v>220</v>
      </c>
      <c r="N133" s="110">
        <v>180960</v>
      </c>
      <c r="O133" s="111">
        <v>38</v>
      </c>
      <c r="P133" s="110">
        <v>3997.8529999999996</v>
      </c>
      <c r="Q133" s="111">
        <v>35</v>
      </c>
      <c r="R133" s="119">
        <v>21417.175999999999</v>
      </c>
    </row>
    <row r="134" spans="1:18" ht="10.5" customHeight="1" x14ac:dyDescent="0.15">
      <c r="A134" s="42"/>
      <c r="B134" s="43"/>
      <c r="C134" s="257" t="s">
        <v>196</v>
      </c>
      <c r="D134" s="43"/>
      <c r="E134" s="201">
        <f t="shared" si="20"/>
        <v>0</v>
      </c>
      <c r="F134" s="216">
        <f t="shared" si="20"/>
        <v>0</v>
      </c>
      <c r="G134" s="62">
        <v>0</v>
      </c>
      <c r="H134" s="109">
        <v>0</v>
      </c>
      <c r="I134" s="44">
        <v>0</v>
      </c>
      <c r="J134" s="109">
        <v>0</v>
      </c>
      <c r="K134" s="44">
        <v>0</v>
      </c>
      <c r="L134" s="109">
        <v>0</v>
      </c>
      <c r="M134" s="44">
        <v>0</v>
      </c>
      <c r="N134" s="109">
        <v>0</v>
      </c>
      <c r="O134" s="44">
        <v>0</v>
      </c>
      <c r="P134" s="109">
        <v>0</v>
      </c>
      <c r="Q134" s="44">
        <v>0</v>
      </c>
      <c r="R134" s="45">
        <v>0</v>
      </c>
    </row>
    <row r="135" spans="1:18" ht="10.5" customHeight="1" x14ac:dyDescent="0.15">
      <c r="A135" s="42"/>
      <c r="B135" s="43"/>
      <c r="C135" s="257"/>
      <c r="D135" s="43"/>
      <c r="E135" s="217">
        <f t="shared" si="20"/>
        <v>337</v>
      </c>
      <c r="F135" s="218">
        <f t="shared" si="20"/>
        <v>51215</v>
      </c>
      <c r="G135" s="74">
        <v>31</v>
      </c>
      <c r="H135" s="110">
        <v>60</v>
      </c>
      <c r="I135" s="111">
        <v>166</v>
      </c>
      <c r="J135" s="110">
        <v>46057</v>
      </c>
      <c r="K135" s="111">
        <v>0</v>
      </c>
      <c r="L135" s="110">
        <v>0</v>
      </c>
      <c r="M135" s="111">
        <v>0</v>
      </c>
      <c r="N135" s="110">
        <v>0</v>
      </c>
      <c r="O135" s="111">
        <v>0</v>
      </c>
      <c r="P135" s="110">
        <v>0</v>
      </c>
      <c r="Q135" s="111">
        <v>140</v>
      </c>
      <c r="R135" s="119">
        <v>5098</v>
      </c>
    </row>
    <row r="136" spans="1:18" ht="10.5" customHeight="1" x14ac:dyDescent="0.15">
      <c r="A136" s="42"/>
      <c r="B136" s="43"/>
      <c r="C136" s="257" t="s">
        <v>197</v>
      </c>
      <c r="D136" s="43"/>
      <c r="E136" s="201">
        <f t="shared" si="20"/>
        <v>2246</v>
      </c>
      <c r="F136" s="216">
        <f t="shared" si="20"/>
        <v>197170.54</v>
      </c>
      <c r="G136" s="62">
        <v>113</v>
      </c>
      <c r="H136" s="109">
        <v>63375</v>
      </c>
      <c r="I136" s="44">
        <v>1196</v>
      </c>
      <c r="J136" s="109">
        <v>31953.52</v>
      </c>
      <c r="K136" s="44">
        <v>100</v>
      </c>
      <c r="L136" s="109">
        <v>48890</v>
      </c>
      <c r="M136" s="44">
        <v>157</v>
      </c>
      <c r="N136" s="109">
        <v>26430.15</v>
      </c>
      <c r="O136" s="44">
        <v>89</v>
      </c>
      <c r="P136" s="109">
        <v>10504.59</v>
      </c>
      <c r="Q136" s="44">
        <v>591</v>
      </c>
      <c r="R136" s="45">
        <v>16017.28</v>
      </c>
    </row>
    <row r="137" spans="1:18" ht="10.5" customHeight="1" x14ac:dyDescent="0.15">
      <c r="A137" s="42"/>
      <c r="B137" s="43"/>
      <c r="C137" s="257"/>
      <c r="D137" s="43"/>
      <c r="E137" s="217">
        <f t="shared" si="20"/>
        <v>8580</v>
      </c>
      <c r="F137" s="218">
        <f t="shared" si="20"/>
        <v>8873921.9600000009</v>
      </c>
      <c r="G137" s="74">
        <v>1687</v>
      </c>
      <c r="H137" s="110">
        <v>1810195.6</v>
      </c>
      <c r="I137" s="111">
        <v>4746</v>
      </c>
      <c r="J137" s="110">
        <v>2310100.87</v>
      </c>
      <c r="K137" s="111">
        <v>419</v>
      </c>
      <c r="L137" s="110">
        <v>583195</v>
      </c>
      <c r="M137" s="111">
        <v>1113</v>
      </c>
      <c r="N137" s="110">
        <v>3581526.35</v>
      </c>
      <c r="O137" s="111">
        <v>428</v>
      </c>
      <c r="P137" s="110">
        <v>557267.68000000005</v>
      </c>
      <c r="Q137" s="111">
        <v>187</v>
      </c>
      <c r="R137" s="119">
        <v>31636.46</v>
      </c>
    </row>
    <row r="138" spans="1:18" ht="10.5" customHeight="1" x14ac:dyDescent="0.15">
      <c r="A138" s="42"/>
      <c r="B138" s="43"/>
      <c r="C138" s="257" t="s">
        <v>198</v>
      </c>
      <c r="D138" s="43"/>
      <c r="E138" s="201">
        <f t="shared" si="20"/>
        <v>0</v>
      </c>
      <c r="F138" s="216">
        <f t="shared" si="20"/>
        <v>0</v>
      </c>
      <c r="G138" s="62">
        <v>0</v>
      </c>
      <c r="H138" s="109">
        <v>0</v>
      </c>
      <c r="I138" s="44">
        <v>0</v>
      </c>
      <c r="J138" s="109">
        <v>0</v>
      </c>
      <c r="K138" s="44">
        <v>0</v>
      </c>
      <c r="L138" s="109">
        <v>0</v>
      </c>
      <c r="M138" s="44">
        <v>0</v>
      </c>
      <c r="N138" s="109">
        <v>0</v>
      </c>
      <c r="O138" s="44">
        <v>0</v>
      </c>
      <c r="P138" s="109">
        <v>0</v>
      </c>
      <c r="Q138" s="44">
        <v>0</v>
      </c>
      <c r="R138" s="45">
        <v>0</v>
      </c>
    </row>
    <row r="139" spans="1:18" ht="10.5" customHeight="1" x14ac:dyDescent="0.15">
      <c r="A139" s="42"/>
      <c r="B139" s="43"/>
      <c r="C139" s="257"/>
      <c r="D139" s="43"/>
      <c r="E139" s="217">
        <f t="shared" si="20"/>
        <v>152</v>
      </c>
      <c r="F139" s="218">
        <f t="shared" si="20"/>
        <v>115944</v>
      </c>
      <c r="G139" s="74">
        <v>24</v>
      </c>
      <c r="H139" s="110">
        <v>4</v>
      </c>
      <c r="I139" s="111">
        <v>46</v>
      </c>
      <c r="J139" s="110">
        <v>10626</v>
      </c>
      <c r="K139" s="111">
        <v>0</v>
      </c>
      <c r="L139" s="110">
        <v>0</v>
      </c>
      <c r="M139" s="111">
        <v>82</v>
      </c>
      <c r="N139" s="110">
        <v>105314</v>
      </c>
      <c r="O139" s="111">
        <v>0</v>
      </c>
      <c r="P139" s="110">
        <v>0</v>
      </c>
      <c r="Q139" s="111">
        <v>0</v>
      </c>
      <c r="R139" s="119">
        <v>0</v>
      </c>
    </row>
    <row r="140" spans="1:18" ht="10.5" customHeight="1" x14ac:dyDescent="0.15">
      <c r="A140" s="42"/>
      <c r="B140" s="43"/>
      <c r="C140" s="257" t="s">
        <v>199</v>
      </c>
      <c r="D140" s="43"/>
      <c r="E140" s="201">
        <f t="shared" si="20"/>
        <v>466</v>
      </c>
      <c r="F140" s="216">
        <f t="shared" si="20"/>
        <v>26361.781000000003</v>
      </c>
      <c r="G140" s="62">
        <v>158</v>
      </c>
      <c r="H140" s="109">
        <v>2250.5010000000002</v>
      </c>
      <c r="I140" s="44">
        <v>29</v>
      </c>
      <c r="J140" s="109">
        <v>277.08</v>
      </c>
      <c r="K140" s="44">
        <v>1</v>
      </c>
      <c r="L140" s="109">
        <v>20</v>
      </c>
      <c r="M140" s="44">
        <v>166</v>
      </c>
      <c r="N140" s="109">
        <v>1949.12</v>
      </c>
      <c r="O140" s="44">
        <v>112</v>
      </c>
      <c r="P140" s="109">
        <v>21865.08</v>
      </c>
      <c r="Q140" s="44">
        <v>0</v>
      </c>
      <c r="R140" s="45">
        <v>0</v>
      </c>
    </row>
    <row r="141" spans="1:18" ht="10.5" customHeight="1" x14ac:dyDescent="0.15">
      <c r="A141" s="42"/>
      <c r="B141" s="43"/>
      <c r="C141" s="257"/>
      <c r="D141" s="43"/>
      <c r="E141" s="217">
        <f t="shared" si="20"/>
        <v>501</v>
      </c>
      <c r="F141" s="218">
        <f t="shared" si="20"/>
        <v>193348.87</v>
      </c>
      <c r="G141" s="74">
        <v>172</v>
      </c>
      <c r="H141" s="110">
        <v>44438.33</v>
      </c>
      <c r="I141" s="111">
        <v>0</v>
      </c>
      <c r="J141" s="110">
        <v>0</v>
      </c>
      <c r="K141" s="111">
        <v>1</v>
      </c>
      <c r="L141" s="110">
        <v>17.38</v>
      </c>
      <c r="M141" s="111">
        <v>156</v>
      </c>
      <c r="N141" s="110">
        <v>131150.6</v>
      </c>
      <c r="O141" s="111">
        <v>139</v>
      </c>
      <c r="P141" s="110">
        <v>14030.04</v>
      </c>
      <c r="Q141" s="111">
        <v>33</v>
      </c>
      <c r="R141" s="119">
        <v>3712.52</v>
      </c>
    </row>
    <row r="142" spans="1:18" ht="10.5" customHeight="1" x14ac:dyDescent="0.15">
      <c r="A142" s="42"/>
      <c r="B142" s="43"/>
      <c r="C142" s="257" t="s">
        <v>200</v>
      </c>
      <c r="D142" s="43"/>
      <c r="E142" s="201">
        <f t="shared" si="20"/>
        <v>89</v>
      </c>
      <c r="F142" s="216">
        <f t="shared" si="20"/>
        <v>21250</v>
      </c>
      <c r="G142" s="62">
        <v>9</v>
      </c>
      <c r="H142" s="109">
        <v>16238</v>
      </c>
      <c r="I142" s="44">
        <v>0</v>
      </c>
      <c r="J142" s="109">
        <v>0</v>
      </c>
      <c r="K142" s="44">
        <v>0</v>
      </c>
      <c r="L142" s="109">
        <v>0</v>
      </c>
      <c r="M142" s="44">
        <v>10</v>
      </c>
      <c r="N142" s="109">
        <v>874</v>
      </c>
      <c r="O142" s="44">
        <v>70</v>
      </c>
      <c r="P142" s="109">
        <v>4138</v>
      </c>
      <c r="Q142" s="44">
        <v>0</v>
      </c>
      <c r="R142" s="45">
        <v>0</v>
      </c>
    </row>
    <row r="143" spans="1:18" ht="10.5" customHeight="1" x14ac:dyDescent="0.15">
      <c r="A143" s="42"/>
      <c r="B143" s="43"/>
      <c r="C143" s="257"/>
      <c r="D143" s="43"/>
      <c r="E143" s="217">
        <f t="shared" si="20"/>
        <v>611</v>
      </c>
      <c r="F143" s="218">
        <f t="shared" si="20"/>
        <v>384041</v>
      </c>
      <c r="G143" s="74">
        <v>223</v>
      </c>
      <c r="H143" s="110">
        <v>313022</v>
      </c>
      <c r="I143" s="111">
        <v>140</v>
      </c>
      <c r="J143" s="110">
        <v>19314</v>
      </c>
      <c r="K143" s="111">
        <v>0</v>
      </c>
      <c r="L143" s="110">
        <v>0</v>
      </c>
      <c r="M143" s="111">
        <v>168</v>
      </c>
      <c r="N143" s="110">
        <v>37530</v>
      </c>
      <c r="O143" s="111">
        <v>10</v>
      </c>
      <c r="P143" s="110">
        <v>1520</v>
      </c>
      <c r="Q143" s="111">
        <v>70</v>
      </c>
      <c r="R143" s="119">
        <v>12655</v>
      </c>
    </row>
    <row r="144" spans="1:18" ht="10.5" customHeight="1" x14ac:dyDescent="0.15">
      <c r="A144" s="42"/>
      <c r="B144" s="43"/>
      <c r="C144" s="257" t="s">
        <v>201</v>
      </c>
      <c r="D144" s="43"/>
      <c r="E144" s="201">
        <f t="shared" si="20"/>
        <v>217</v>
      </c>
      <c r="F144" s="216">
        <f t="shared" si="20"/>
        <v>22705.75</v>
      </c>
      <c r="G144" s="62">
        <v>43</v>
      </c>
      <c r="H144" s="109">
        <v>40.520000000000003</v>
      </c>
      <c r="I144" s="44">
        <v>12</v>
      </c>
      <c r="J144" s="109">
        <v>5370</v>
      </c>
      <c r="K144" s="44">
        <v>26</v>
      </c>
      <c r="L144" s="109">
        <v>4410</v>
      </c>
      <c r="M144" s="44">
        <v>90</v>
      </c>
      <c r="N144" s="109">
        <v>7452.09</v>
      </c>
      <c r="O144" s="44">
        <v>45</v>
      </c>
      <c r="P144" s="109">
        <v>5233.1400000000003</v>
      </c>
      <c r="Q144" s="44">
        <v>1</v>
      </c>
      <c r="R144" s="45">
        <v>200</v>
      </c>
    </row>
    <row r="145" spans="1:18" ht="10.5" customHeight="1" x14ac:dyDescent="0.15">
      <c r="A145" s="42"/>
      <c r="B145" s="43"/>
      <c r="C145" s="257"/>
      <c r="D145" s="43"/>
      <c r="E145" s="217">
        <f t="shared" si="20"/>
        <v>1864</v>
      </c>
      <c r="F145" s="218">
        <f t="shared" si="20"/>
        <v>715010.19499999995</v>
      </c>
      <c r="G145" s="74">
        <v>479</v>
      </c>
      <c r="H145" s="110">
        <v>76397.154999999999</v>
      </c>
      <c r="I145" s="111">
        <v>519</v>
      </c>
      <c r="J145" s="110">
        <v>81893.448999999993</v>
      </c>
      <c r="K145" s="111">
        <v>65</v>
      </c>
      <c r="L145" s="110">
        <v>137695.22</v>
      </c>
      <c r="M145" s="111">
        <v>382</v>
      </c>
      <c r="N145" s="110">
        <v>330320.60200000001</v>
      </c>
      <c r="O145" s="111">
        <v>150</v>
      </c>
      <c r="P145" s="110">
        <v>68452.34</v>
      </c>
      <c r="Q145" s="111">
        <v>269</v>
      </c>
      <c r="R145" s="119">
        <v>20251.429</v>
      </c>
    </row>
    <row r="146" spans="1:18" ht="10.5" customHeight="1" x14ac:dyDescent="0.15">
      <c r="A146" s="42"/>
      <c r="B146" s="43"/>
      <c r="C146" s="257" t="s">
        <v>202</v>
      </c>
      <c r="D146" s="43"/>
      <c r="E146" s="201">
        <f t="shared" si="20"/>
        <v>28</v>
      </c>
      <c r="F146" s="216">
        <f t="shared" si="20"/>
        <v>16.105</v>
      </c>
      <c r="G146" s="62">
        <v>4</v>
      </c>
      <c r="H146" s="109">
        <v>4</v>
      </c>
      <c r="I146" s="44">
        <v>0</v>
      </c>
      <c r="J146" s="109">
        <v>0</v>
      </c>
      <c r="K146" s="44">
        <v>0</v>
      </c>
      <c r="L146" s="109">
        <v>0</v>
      </c>
      <c r="M146" s="44">
        <v>15</v>
      </c>
      <c r="N146" s="109">
        <v>4.4249999999999998</v>
      </c>
      <c r="O146" s="44">
        <v>9</v>
      </c>
      <c r="P146" s="109">
        <v>7.68</v>
      </c>
      <c r="Q146" s="44">
        <v>0</v>
      </c>
      <c r="R146" s="45">
        <v>0</v>
      </c>
    </row>
    <row r="147" spans="1:18" ht="10.5" customHeight="1" x14ac:dyDescent="0.15">
      <c r="A147" s="42"/>
      <c r="B147" s="43"/>
      <c r="C147" s="257"/>
      <c r="D147" s="43"/>
      <c r="E147" s="217">
        <f t="shared" si="20"/>
        <v>121</v>
      </c>
      <c r="F147" s="218">
        <f t="shared" si="20"/>
        <v>379.11799999999999</v>
      </c>
      <c r="G147" s="74">
        <v>49</v>
      </c>
      <c r="H147" s="110">
        <v>29.138000000000002</v>
      </c>
      <c r="I147" s="111">
        <v>6</v>
      </c>
      <c r="J147" s="110">
        <v>55.9</v>
      </c>
      <c r="K147" s="111">
        <v>0</v>
      </c>
      <c r="L147" s="110">
        <v>0</v>
      </c>
      <c r="M147" s="111">
        <v>22</v>
      </c>
      <c r="N147" s="110">
        <v>35.520000000000003</v>
      </c>
      <c r="O147" s="111">
        <v>44</v>
      </c>
      <c r="P147" s="110">
        <v>258.56</v>
      </c>
      <c r="Q147" s="111">
        <v>0</v>
      </c>
      <c r="R147" s="119">
        <v>0</v>
      </c>
    </row>
    <row r="148" spans="1:18" ht="10.5" customHeight="1" x14ac:dyDescent="0.15">
      <c r="A148" s="42"/>
      <c r="B148" s="43"/>
      <c r="C148" s="257" t="s">
        <v>203</v>
      </c>
      <c r="D148" s="43"/>
      <c r="E148" s="201">
        <f t="shared" si="20"/>
        <v>85</v>
      </c>
      <c r="F148" s="216">
        <f t="shared" si="20"/>
        <v>722</v>
      </c>
      <c r="G148" s="62">
        <v>44</v>
      </c>
      <c r="H148" s="109">
        <v>12</v>
      </c>
      <c r="I148" s="44">
        <v>17</v>
      </c>
      <c r="J148" s="109">
        <v>75</v>
      </c>
      <c r="K148" s="44">
        <v>1</v>
      </c>
      <c r="L148" s="109">
        <v>130</v>
      </c>
      <c r="M148" s="44">
        <v>0</v>
      </c>
      <c r="N148" s="109">
        <v>0</v>
      </c>
      <c r="O148" s="44">
        <v>0</v>
      </c>
      <c r="P148" s="109">
        <v>0</v>
      </c>
      <c r="Q148" s="44">
        <v>23</v>
      </c>
      <c r="R148" s="45">
        <v>505</v>
      </c>
    </row>
    <row r="149" spans="1:18" ht="10.5" customHeight="1" x14ac:dyDescent="0.15">
      <c r="A149" s="42"/>
      <c r="B149" s="43"/>
      <c r="C149" s="257"/>
      <c r="D149" s="43"/>
      <c r="E149" s="217">
        <f t="shared" si="20"/>
        <v>2248</v>
      </c>
      <c r="F149" s="218">
        <f t="shared" si="20"/>
        <v>2201297</v>
      </c>
      <c r="G149" s="74">
        <v>508</v>
      </c>
      <c r="H149" s="110">
        <v>615528</v>
      </c>
      <c r="I149" s="111">
        <v>960</v>
      </c>
      <c r="J149" s="110">
        <v>1159308</v>
      </c>
      <c r="K149" s="111">
        <v>100</v>
      </c>
      <c r="L149" s="110">
        <v>41400</v>
      </c>
      <c r="M149" s="111">
        <v>174</v>
      </c>
      <c r="N149" s="110">
        <v>211370</v>
      </c>
      <c r="O149" s="111">
        <v>218</v>
      </c>
      <c r="P149" s="110">
        <v>70076</v>
      </c>
      <c r="Q149" s="111">
        <v>288</v>
      </c>
      <c r="R149" s="119">
        <v>103615</v>
      </c>
    </row>
    <row r="150" spans="1:18" ht="10.5" customHeight="1" x14ac:dyDescent="0.15">
      <c r="A150" s="42"/>
      <c r="B150" s="43"/>
      <c r="C150" s="257" t="s">
        <v>204</v>
      </c>
      <c r="D150" s="43"/>
      <c r="E150" s="201">
        <f t="shared" si="20"/>
        <v>0</v>
      </c>
      <c r="F150" s="216">
        <f t="shared" si="20"/>
        <v>0</v>
      </c>
      <c r="G150" s="62">
        <v>0</v>
      </c>
      <c r="H150" s="109">
        <v>0</v>
      </c>
      <c r="I150" s="44">
        <v>0</v>
      </c>
      <c r="J150" s="109">
        <v>0</v>
      </c>
      <c r="K150" s="44">
        <v>0</v>
      </c>
      <c r="L150" s="109">
        <v>0</v>
      </c>
      <c r="M150" s="44">
        <v>0</v>
      </c>
      <c r="N150" s="109">
        <v>0</v>
      </c>
      <c r="O150" s="44">
        <v>0</v>
      </c>
      <c r="P150" s="109">
        <v>0</v>
      </c>
      <c r="Q150" s="44">
        <v>0</v>
      </c>
      <c r="R150" s="45">
        <v>0</v>
      </c>
    </row>
    <row r="151" spans="1:18" ht="10.5" customHeight="1" thickBot="1" x14ac:dyDescent="0.2">
      <c r="A151" s="40"/>
      <c r="B151" s="70"/>
      <c r="C151" s="266"/>
      <c r="D151" s="70"/>
      <c r="E151" s="221">
        <f t="shared" si="20"/>
        <v>499</v>
      </c>
      <c r="F151" s="222">
        <f t="shared" si="20"/>
        <v>161684</v>
      </c>
      <c r="G151" s="78">
        <v>0</v>
      </c>
      <c r="H151" s="79">
        <v>0</v>
      </c>
      <c r="I151" s="72">
        <v>458</v>
      </c>
      <c r="J151" s="79">
        <v>149283</v>
      </c>
      <c r="K151" s="72">
        <v>0</v>
      </c>
      <c r="L151" s="79">
        <v>0</v>
      </c>
      <c r="M151" s="72">
        <v>0</v>
      </c>
      <c r="N151" s="79">
        <v>0</v>
      </c>
      <c r="O151" s="72">
        <v>0</v>
      </c>
      <c r="P151" s="79">
        <v>0</v>
      </c>
      <c r="Q151" s="72">
        <v>41</v>
      </c>
      <c r="R151" s="73">
        <v>12401</v>
      </c>
    </row>
    <row r="152" spans="1:18" ht="10.5" customHeight="1" x14ac:dyDescent="0.15">
      <c r="C152" s="257"/>
    </row>
    <row r="153" spans="1:18" ht="10.5" customHeight="1" thickBot="1" x14ac:dyDescent="0.2">
      <c r="C153" s="257"/>
    </row>
    <row r="154" spans="1:18" ht="20.399999999999999" customHeight="1" x14ac:dyDescent="0.15">
      <c r="A154" s="270" t="s">
        <v>139</v>
      </c>
      <c r="B154" s="271"/>
      <c r="C154" s="271"/>
      <c r="D154" s="272"/>
      <c r="E154" s="277" t="s">
        <v>140</v>
      </c>
      <c r="F154" s="263"/>
      <c r="G154" s="278" t="s">
        <v>141</v>
      </c>
      <c r="H154" s="262"/>
      <c r="I154" s="262" t="s">
        <v>142</v>
      </c>
      <c r="J154" s="262"/>
      <c r="K154" s="267" t="s">
        <v>239</v>
      </c>
      <c r="L154" s="268"/>
      <c r="M154" s="267" t="s">
        <v>238</v>
      </c>
      <c r="N154" s="268"/>
      <c r="O154" s="269" t="s">
        <v>240</v>
      </c>
      <c r="P154" s="262"/>
      <c r="Q154" s="262" t="s">
        <v>143</v>
      </c>
      <c r="R154" s="263"/>
    </row>
    <row r="155" spans="1:18" ht="10.5" customHeight="1" thickBot="1" x14ac:dyDescent="0.2">
      <c r="A155" s="273"/>
      <c r="B155" s="274"/>
      <c r="C155" s="274"/>
      <c r="D155" s="275"/>
      <c r="E155" s="34" t="s">
        <v>144</v>
      </c>
      <c r="F155" s="35" t="s">
        <v>145</v>
      </c>
      <c r="G155" s="36" t="s">
        <v>144</v>
      </c>
      <c r="H155" s="37" t="s">
        <v>145</v>
      </c>
      <c r="I155" s="37" t="s">
        <v>144</v>
      </c>
      <c r="J155" s="37" t="s">
        <v>145</v>
      </c>
      <c r="K155" s="37" t="s">
        <v>144</v>
      </c>
      <c r="L155" s="37" t="s">
        <v>145</v>
      </c>
      <c r="M155" s="37" t="s">
        <v>144</v>
      </c>
      <c r="N155" s="37" t="s">
        <v>145</v>
      </c>
      <c r="O155" s="37" t="s">
        <v>144</v>
      </c>
      <c r="P155" s="37" t="s">
        <v>145</v>
      </c>
      <c r="Q155" s="37" t="s">
        <v>144</v>
      </c>
      <c r="R155" s="35" t="s">
        <v>145</v>
      </c>
    </row>
    <row r="156" spans="1:18" s="46" customFormat="1" ht="10.5" customHeight="1" x14ac:dyDescent="0.15">
      <c r="A156" s="80"/>
      <c r="B156" s="264" t="s">
        <v>205</v>
      </c>
      <c r="C156" s="264"/>
      <c r="D156" s="39"/>
      <c r="E156" s="215">
        <f>SUM(E158+E160+E162+E164+E166+E168+E170+E172+E174+E176+E178+E180)</f>
        <v>7549</v>
      </c>
      <c r="F156" s="186">
        <f t="shared" ref="F156:R157" si="21">SUM(F158+F160+F162+F164+F166+F168+F170+F172+F174+F176+F178+F180)</f>
        <v>2460006.8706303341</v>
      </c>
      <c r="G156" s="223">
        <f t="shared" si="21"/>
        <v>2034</v>
      </c>
      <c r="H156" s="194">
        <f t="shared" si="21"/>
        <v>768299.29021035286</v>
      </c>
      <c r="I156" s="188">
        <f t="shared" si="21"/>
        <v>1128</v>
      </c>
      <c r="J156" s="194">
        <f t="shared" si="21"/>
        <v>50098.348703885247</v>
      </c>
      <c r="K156" s="194">
        <f t="shared" si="21"/>
        <v>31</v>
      </c>
      <c r="L156" s="194">
        <f t="shared" si="21"/>
        <v>92392.914093792439</v>
      </c>
      <c r="M156" s="194">
        <f t="shared" si="21"/>
        <v>999</v>
      </c>
      <c r="N156" s="194">
        <f t="shared" si="21"/>
        <v>804198.65402916586</v>
      </c>
      <c r="O156" s="194">
        <f t="shared" si="21"/>
        <v>1638</v>
      </c>
      <c r="P156" s="194">
        <f t="shared" si="21"/>
        <v>725002.02073106263</v>
      </c>
      <c r="Q156" s="194">
        <f t="shared" si="21"/>
        <v>1719</v>
      </c>
      <c r="R156" s="186">
        <f t="shared" si="21"/>
        <v>20015.642862074608</v>
      </c>
    </row>
    <row r="157" spans="1:18" s="46" customFormat="1" ht="10.5" customHeight="1" x14ac:dyDescent="0.15">
      <c r="A157" s="69"/>
      <c r="B157" s="265"/>
      <c r="C157" s="265"/>
      <c r="D157" s="61"/>
      <c r="E157" s="196">
        <f>SUM(E159+E161+E163+E165+E167+E169+E171+E173+E175+E177+E179+E181)</f>
        <v>17829</v>
      </c>
      <c r="F157" s="200">
        <f t="shared" si="21"/>
        <v>25680212.82710791</v>
      </c>
      <c r="G157" s="224">
        <f t="shared" si="21"/>
        <v>3856</v>
      </c>
      <c r="H157" s="197">
        <f t="shared" si="21"/>
        <v>5893849.1361217583</v>
      </c>
      <c r="I157" s="199">
        <f t="shared" si="21"/>
        <v>2242</v>
      </c>
      <c r="J157" s="197">
        <f t="shared" si="21"/>
        <v>985396.11518240953</v>
      </c>
      <c r="K157" s="197">
        <f t="shared" si="21"/>
        <v>448</v>
      </c>
      <c r="L157" s="197">
        <f t="shared" si="21"/>
        <v>8031322.5330233695</v>
      </c>
      <c r="M157" s="197">
        <f t="shared" si="21"/>
        <v>5791</v>
      </c>
      <c r="N157" s="197">
        <f t="shared" si="21"/>
        <v>5657252.0340715991</v>
      </c>
      <c r="O157" s="197">
        <f t="shared" si="21"/>
        <v>3566</v>
      </c>
      <c r="P157" s="197">
        <f t="shared" si="21"/>
        <v>4693568.1855466375</v>
      </c>
      <c r="Q157" s="197">
        <f t="shared" si="21"/>
        <v>1926</v>
      </c>
      <c r="R157" s="200">
        <f t="shared" si="21"/>
        <v>418824.8231621359</v>
      </c>
    </row>
    <row r="158" spans="1:18" ht="10.5" customHeight="1" x14ac:dyDescent="0.15">
      <c r="A158" s="42"/>
      <c r="B158" s="43"/>
      <c r="C158" s="286" t="s">
        <v>287</v>
      </c>
      <c r="D158" s="43"/>
      <c r="E158" s="201">
        <f t="shared" ref="E158:F181" si="22">SUM(G158+I158+K158+M158+O158+Q158)</f>
        <v>2855</v>
      </c>
      <c r="F158" s="216">
        <f t="shared" si="22"/>
        <v>62668.536130333734</v>
      </c>
      <c r="G158" s="50">
        <v>209</v>
      </c>
      <c r="H158" s="109">
        <v>3978.6048103528888</v>
      </c>
      <c r="I158" s="44">
        <v>699</v>
      </c>
      <c r="J158" s="109">
        <v>5072.242703885252</v>
      </c>
      <c r="K158" s="44">
        <v>25</v>
      </c>
      <c r="L158" s="109">
        <v>453.91409379243851</v>
      </c>
      <c r="M158" s="44">
        <v>187</v>
      </c>
      <c r="N158" s="109">
        <v>23255.054029165884</v>
      </c>
      <c r="O158" s="44">
        <v>481</v>
      </c>
      <c r="P158" s="109">
        <v>18562.862731062662</v>
      </c>
      <c r="Q158" s="109">
        <v>1254</v>
      </c>
      <c r="R158" s="45">
        <v>11345.857762074605</v>
      </c>
    </row>
    <row r="159" spans="1:18" ht="10.5" customHeight="1" x14ac:dyDescent="0.15">
      <c r="A159" s="42"/>
      <c r="B159" s="43"/>
      <c r="C159" s="286"/>
      <c r="D159" s="43"/>
      <c r="E159" s="217">
        <f t="shared" si="22"/>
        <v>2521</v>
      </c>
      <c r="F159" s="218">
        <f t="shared" si="22"/>
        <v>919725.04030790983</v>
      </c>
      <c r="G159" s="51">
        <v>102</v>
      </c>
      <c r="H159" s="110">
        <v>39665.434621758272</v>
      </c>
      <c r="I159" s="111">
        <v>357</v>
      </c>
      <c r="J159" s="110">
        <v>74383.820182409632</v>
      </c>
      <c r="K159" s="111">
        <v>26</v>
      </c>
      <c r="L159" s="110">
        <v>3553.8700233697891</v>
      </c>
      <c r="M159" s="111">
        <v>877</v>
      </c>
      <c r="N159" s="110">
        <v>608603.47807159869</v>
      </c>
      <c r="O159" s="111">
        <v>389</v>
      </c>
      <c r="P159" s="110">
        <v>129480.7685466375</v>
      </c>
      <c r="Q159" s="110">
        <v>770</v>
      </c>
      <c r="R159" s="119">
        <v>64037.668862135921</v>
      </c>
    </row>
    <row r="160" spans="1:18" ht="10.5" customHeight="1" x14ac:dyDescent="0.15">
      <c r="A160" s="42"/>
      <c r="B160" s="43"/>
      <c r="C160" s="286" t="s">
        <v>288</v>
      </c>
      <c r="D160" s="43"/>
      <c r="E160" s="201">
        <f t="shared" si="22"/>
        <v>25</v>
      </c>
      <c r="F160" s="216">
        <f t="shared" si="22"/>
        <v>1152</v>
      </c>
      <c r="G160" s="108">
        <v>1</v>
      </c>
      <c r="H160" s="109">
        <v>2</v>
      </c>
      <c r="I160" s="44">
        <v>19</v>
      </c>
      <c r="J160" s="109">
        <v>1110</v>
      </c>
      <c r="K160" s="44">
        <v>0</v>
      </c>
      <c r="L160" s="109">
        <v>0</v>
      </c>
      <c r="M160" s="44">
        <v>0</v>
      </c>
      <c r="N160" s="109">
        <v>0</v>
      </c>
      <c r="O160" s="44">
        <v>0</v>
      </c>
      <c r="P160" s="109">
        <v>0</v>
      </c>
      <c r="Q160" s="109">
        <v>5</v>
      </c>
      <c r="R160" s="45">
        <v>40</v>
      </c>
    </row>
    <row r="161" spans="1:18" ht="10.5" customHeight="1" x14ac:dyDescent="0.15">
      <c r="A161" s="42"/>
      <c r="B161" s="43"/>
      <c r="C161" s="286"/>
      <c r="D161" s="43"/>
      <c r="E161" s="217">
        <f t="shared" si="22"/>
        <v>907</v>
      </c>
      <c r="F161" s="218">
        <f t="shared" si="22"/>
        <v>2439384</v>
      </c>
      <c r="G161" s="51">
        <v>194</v>
      </c>
      <c r="H161" s="110">
        <v>1510346</v>
      </c>
      <c r="I161" s="111">
        <v>351</v>
      </c>
      <c r="J161" s="110">
        <v>157203</v>
      </c>
      <c r="K161" s="111">
        <v>8</v>
      </c>
      <c r="L161" s="110">
        <v>4184</v>
      </c>
      <c r="M161" s="111">
        <v>37</v>
      </c>
      <c r="N161" s="110">
        <v>17687</v>
      </c>
      <c r="O161" s="111">
        <v>263</v>
      </c>
      <c r="P161" s="110">
        <v>689006</v>
      </c>
      <c r="Q161" s="110">
        <v>54</v>
      </c>
      <c r="R161" s="119">
        <v>60958</v>
      </c>
    </row>
    <row r="162" spans="1:18" ht="10.5" customHeight="1" x14ac:dyDescent="0.15">
      <c r="A162" s="42"/>
      <c r="B162" s="43"/>
      <c r="C162" s="257" t="s">
        <v>206</v>
      </c>
      <c r="D162" s="43"/>
      <c r="E162" s="201">
        <f t="shared" si="22"/>
        <v>437</v>
      </c>
      <c r="F162" s="216">
        <f t="shared" si="22"/>
        <v>426502</v>
      </c>
      <c r="G162" s="50">
        <v>1</v>
      </c>
      <c r="H162" s="109">
        <v>390</v>
      </c>
      <c r="I162" s="44">
        <v>0</v>
      </c>
      <c r="J162" s="109">
        <v>0</v>
      </c>
      <c r="K162" s="44">
        <v>0</v>
      </c>
      <c r="L162" s="109">
        <v>0</v>
      </c>
      <c r="M162" s="44">
        <v>194</v>
      </c>
      <c r="N162" s="109">
        <v>261537</v>
      </c>
      <c r="O162" s="44">
        <v>242</v>
      </c>
      <c r="P162" s="109">
        <v>164575</v>
      </c>
      <c r="Q162" s="109">
        <v>0</v>
      </c>
      <c r="R162" s="45">
        <v>0</v>
      </c>
    </row>
    <row r="163" spans="1:18" ht="10.5" customHeight="1" x14ac:dyDescent="0.15">
      <c r="A163" s="42"/>
      <c r="B163" s="43"/>
      <c r="C163" s="257"/>
      <c r="D163" s="43"/>
      <c r="E163" s="217">
        <f t="shared" si="22"/>
        <v>3158</v>
      </c>
      <c r="F163" s="218">
        <f t="shared" si="22"/>
        <v>2768596.6669999999</v>
      </c>
      <c r="G163" s="51">
        <v>498</v>
      </c>
      <c r="H163" s="110">
        <v>297798</v>
      </c>
      <c r="I163" s="111">
        <v>498</v>
      </c>
      <c r="J163" s="110">
        <v>229041.1</v>
      </c>
      <c r="K163" s="111">
        <v>57</v>
      </c>
      <c r="L163" s="110">
        <v>100131.2</v>
      </c>
      <c r="M163" s="111">
        <v>1169</v>
      </c>
      <c r="N163" s="110">
        <v>1110224.5</v>
      </c>
      <c r="O163" s="111">
        <v>695</v>
      </c>
      <c r="P163" s="110">
        <v>852931.86699999997</v>
      </c>
      <c r="Q163" s="110">
        <v>241</v>
      </c>
      <c r="R163" s="119">
        <v>178470</v>
      </c>
    </row>
    <row r="164" spans="1:18" ht="10.5" customHeight="1" x14ac:dyDescent="0.15">
      <c r="A164" s="42"/>
      <c r="B164" s="43"/>
      <c r="C164" s="257" t="s">
        <v>207</v>
      </c>
      <c r="D164" s="43"/>
      <c r="E164" s="201">
        <f t="shared" si="22"/>
        <v>2368</v>
      </c>
      <c r="F164" s="216">
        <f t="shared" si="22"/>
        <v>514655.06740000006</v>
      </c>
      <c r="G164" s="50">
        <v>961</v>
      </c>
      <c r="H164" s="109">
        <v>5636.5353999999998</v>
      </c>
      <c r="I164" s="44">
        <v>340</v>
      </c>
      <c r="J164" s="109">
        <v>1489.9059999999999</v>
      </c>
      <c r="K164" s="44">
        <v>0</v>
      </c>
      <c r="L164" s="109">
        <v>0</v>
      </c>
      <c r="M164" s="44">
        <v>336</v>
      </c>
      <c r="N164" s="109">
        <v>330924.56</v>
      </c>
      <c r="O164" s="44">
        <v>358</v>
      </c>
      <c r="P164" s="109">
        <v>173143.95800000001</v>
      </c>
      <c r="Q164" s="109">
        <v>373</v>
      </c>
      <c r="R164" s="45">
        <v>3460.1080000000002</v>
      </c>
    </row>
    <row r="165" spans="1:18" ht="10.5" customHeight="1" x14ac:dyDescent="0.15">
      <c r="A165" s="42"/>
      <c r="B165" s="43"/>
      <c r="C165" s="257"/>
      <c r="D165" s="43"/>
      <c r="E165" s="217">
        <f t="shared" si="22"/>
        <v>3402</v>
      </c>
      <c r="F165" s="218">
        <f t="shared" si="22"/>
        <v>1768424.6169999999</v>
      </c>
      <c r="G165" s="51">
        <v>972</v>
      </c>
      <c r="H165" s="110">
        <v>152621.77900000001</v>
      </c>
      <c r="I165" s="111">
        <v>235</v>
      </c>
      <c r="J165" s="110">
        <v>24694.494999999999</v>
      </c>
      <c r="K165" s="111">
        <v>31</v>
      </c>
      <c r="L165" s="110">
        <v>1807.463</v>
      </c>
      <c r="M165" s="111">
        <v>1007</v>
      </c>
      <c r="N165" s="110">
        <v>879379.15599999996</v>
      </c>
      <c r="O165" s="111">
        <v>673</v>
      </c>
      <c r="P165" s="110">
        <v>677634.1</v>
      </c>
      <c r="Q165" s="110">
        <v>484</v>
      </c>
      <c r="R165" s="119">
        <v>32287.624</v>
      </c>
    </row>
    <row r="166" spans="1:18" ht="10.5" customHeight="1" x14ac:dyDescent="0.15">
      <c r="A166" s="42"/>
      <c r="B166" s="121"/>
      <c r="C166" s="257" t="s">
        <v>208</v>
      </c>
      <c r="D166" s="43"/>
      <c r="E166" s="201">
        <f t="shared" si="22"/>
        <v>42</v>
      </c>
      <c r="F166" s="216">
        <f t="shared" si="22"/>
        <v>48620</v>
      </c>
      <c r="G166" s="50">
        <v>0</v>
      </c>
      <c r="H166" s="109">
        <v>0</v>
      </c>
      <c r="I166" s="44">
        <v>0</v>
      </c>
      <c r="J166" s="109">
        <v>0</v>
      </c>
      <c r="K166" s="44">
        <v>0</v>
      </c>
      <c r="L166" s="109">
        <v>0</v>
      </c>
      <c r="M166" s="44">
        <v>9</v>
      </c>
      <c r="N166" s="109">
        <v>11440</v>
      </c>
      <c r="O166" s="44">
        <v>33</v>
      </c>
      <c r="P166" s="109">
        <v>37180</v>
      </c>
      <c r="Q166" s="109">
        <v>0</v>
      </c>
      <c r="R166" s="45">
        <v>0</v>
      </c>
    </row>
    <row r="167" spans="1:18" ht="10.5" customHeight="1" x14ac:dyDescent="0.2">
      <c r="A167" s="42"/>
      <c r="B167" s="77"/>
      <c r="C167" s="257"/>
      <c r="D167" s="43"/>
      <c r="E167" s="217">
        <f t="shared" si="22"/>
        <v>376</v>
      </c>
      <c r="F167" s="218">
        <f t="shared" si="22"/>
        <v>457928</v>
      </c>
      <c r="G167" s="51">
        <v>0</v>
      </c>
      <c r="H167" s="110">
        <v>0</v>
      </c>
      <c r="I167" s="111">
        <v>151</v>
      </c>
      <c r="J167" s="110">
        <v>134325</v>
      </c>
      <c r="K167" s="111">
        <v>0</v>
      </c>
      <c r="L167" s="110">
        <v>0</v>
      </c>
      <c r="M167" s="111">
        <v>183</v>
      </c>
      <c r="N167" s="110">
        <v>301505</v>
      </c>
      <c r="O167" s="111">
        <v>12</v>
      </c>
      <c r="P167" s="110">
        <v>17925</v>
      </c>
      <c r="Q167" s="110">
        <v>30</v>
      </c>
      <c r="R167" s="119">
        <v>4173</v>
      </c>
    </row>
    <row r="168" spans="1:18" ht="10.5" customHeight="1" x14ac:dyDescent="0.15">
      <c r="A168" s="42"/>
      <c r="B168" s="43"/>
      <c r="C168" s="257" t="s">
        <v>209</v>
      </c>
      <c r="D168" s="43"/>
      <c r="E168" s="201">
        <f t="shared" si="22"/>
        <v>91</v>
      </c>
      <c r="F168" s="216">
        <f t="shared" si="22"/>
        <v>21531</v>
      </c>
      <c r="G168" s="50">
        <v>0</v>
      </c>
      <c r="H168" s="109">
        <v>0</v>
      </c>
      <c r="I168" s="44">
        <v>0</v>
      </c>
      <c r="J168" s="109">
        <v>0</v>
      </c>
      <c r="K168" s="44">
        <v>0</v>
      </c>
      <c r="L168" s="109">
        <v>0</v>
      </c>
      <c r="M168" s="44">
        <v>28</v>
      </c>
      <c r="N168" s="109">
        <v>5643</v>
      </c>
      <c r="O168" s="44">
        <v>63</v>
      </c>
      <c r="P168" s="109">
        <v>15888</v>
      </c>
      <c r="Q168" s="109">
        <v>0</v>
      </c>
      <c r="R168" s="45">
        <v>0</v>
      </c>
    </row>
    <row r="169" spans="1:18" ht="10.5" customHeight="1" x14ac:dyDescent="0.15">
      <c r="A169" s="42"/>
      <c r="B169" s="43"/>
      <c r="C169" s="257"/>
      <c r="D169" s="43"/>
      <c r="E169" s="217">
        <f t="shared" si="22"/>
        <v>325</v>
      </c>
      <c r="F169" s="218">
        <f t="shared" si="22"/>
        <v>412506</v>
      </c>
      <c r="G169" s="51">
        <v>236</v>
      </c>
      <c r="H169" s="110">
        <v>368161</v>
      </c>
      <c r="I169" s="111">
        <v>0</v>
      </c>
      <c r="J169" s="110">
        <v>0</v>
      </c>
      <c r="K169" s="111">
        <v>0</v>
      </c>
      <c r="L169" s="110">
        <v>0</v>
      </c>
      <c r="M169" s="111">
        <v>68</v>
      </c>
      <c r="N169" s="110">
        <v>35158</v>
      </c>
      <c r="O169" s="111">
        <v>19</v>
      </c>
      <c r="P169" s="110">
        <v>9187</v>
      </c>
      <c r="Q169" s="110">
        <v>2</v>
      </c>
      <c r="R169" s="119">
        <v>0</v>
      </c>
    </row>
    <row r="170" spans="1:18" ht="10.5" customHeight="1" x14ac:dyDescent="0.15">
      <c r="A170" s="42"/>
      <c r="B170" s="43"/>
      <c r="C170" s="257" t="s">
        <v>210</v>
      </c>
      <c r="D170" s="43"/>
      <c r="E170" s="201">
        <f t="shared" si="22"/>
        <v>633</v>
      </c>
      <c r="F170" s="216">
        <f t="shared" si="22"/>
        <v>756464.9</v>
      </c>
      <c r="G170" s="50">
        <v>574</v>
      </c>
      <c r="H170" s="109">
        <v>717539.9</v>
      </c>
      <c r="I170" s="44">
        <v>59</v>
      </c>
      <c r="J170" s="109">
        <v>38925</v>
      </c>
      <c r="K170" s="44">
        <v>0</v>
      </c>
      <c r="L170" s="109">
        <v>0</v>
      </c>
      <c r="M170" s="44">
        <v>0</v>
      </c>
      <c r="N170" s="109">
        <v>0</v>
      </c>
      <c r="O170" s="44">
        <v>0</v>
      </c>
      <c r="P170" s="109">
        <v>0</v>
      </c>
      <c r="Q170" s="109">
        <v>0</v>
      </c>
      <c r="R170" s="45">
        <v>0</v>
      </c>
    </row>
    <row r="171" spans="1:18" ht="10.5" customHeight="1" x14ac:dyDescent="0.15">
      <c r="A171" s="42"/>
      <c r="B171" s="43"/>
      <c r="C171" s="257"/>
      <c r="D171" s="43"/>
      <c r="E171" s="217">
        <f t="shared" si="22"/>
        <v>59</v>
      </c>
      <c r="F171" s="218">
        <f t="shared" si="22"/>
        <v>73130.899999999994</v>
      </c>
      <c r="G171" s="51">
        <v>59</v>
      </c>
      <c r="H171" s="110">
        <v>73130.899999999994</v>
      </c>
      <c r="I171" s="111">
        <v>0</v>
      </c>
      <c r="J171" s="110">
        <v>0</v>
      </c>
      <c r="K171" s="111">
        <v>0</v>
      </c>
      <c r="L171" s="110">
        <v>0</v>
      </c>
      <c r="M171" s="111">
        <v>0</v>
      </c>
      <c r="N171" s="110">
        <v>0</v>
      </c>
      <c r="O171" s="111">
        <v>0</v>
      </c>
      <c r="P171" s="110">
        <v>0</v>
      </c>
      <c r="Q171" s="110">
        <v>0</v>
      </c>
      <c r="R171" s="119">
        <v>0</v>
      </c>
    </row>
    <row r="172" spans="1:18" ht="10.5" customHeight="1" x14ac:dyDescent="0.15">
      <c r="A172" s="42"/>
      <c r="B172" s="43"/>
      <c r="C172" s="257" t="s">
        <v>211</v>
      </c>
      <c r="D172" s="43"/>
      <c r="E172" s="201">
        <f t="shared" si="22"/>
        <v>311</v>
      </c>
      <c r="F172" s="216">
        <f t="shared" si="22"/>
        <v>35451</v>
      </c>
      <c r="G172" s="50">
        <v>220</v>
      </c>
      <c r="H172" s="109">
        <v>2783</v>
      </c>
      <c r="I172" s="44">
        <v>0</v>
      </c>
      <c r="J172" s="109">
        <v>0</v>
      </c>
      <c r="K172" s="44">
        <v>0</v>
      </c>
      <c r="L172" s="109">
        <v>0</v>
      </c>
      <c r="M172" s="44">
        <v>13</v>
      </c>
      <c r="N172" s="109">
        <v>3940</v>
      </c>
      <c r="O172" s="44">
        <v>78</v>
      </c>
      <c r="P172" s="109">
        <v>28728</v>
      </c>
      <c r="Q172" s="109">
        <v>0</v>
      </c>
      <c r="R172" s="45">
        <v>0</v>
      </c>
    </row>
    <row r="173" spans="1:18" ht="10.5" customHeight="1" x14ac:dyDescent="0.15">
      <c r="A173" s="42"/>
      <c r="B173" s="43"/>
      <c r="C173" s="257"/>
      <c r="D173" s="43"/>
      <c r="E173" s="217">
        <f t="shared" si="22"/>
        <v>731</v>
      </c>
      <c r="F173" s="218">
        <f t="shared" si="22"/>
        <v>231916</v>
      </c>
      <c r="G173" s="51">
        <v>362</v>
      </c>
      <c r="H173" s="110">
        <v>21245</v>
      </c>
      <c r="I173" s="111">
        <v>0</v>
      </c>
      <c r="J173" s="110">
        <v>0</v>
      </c>
      <c r="K173" s="111">
        <v>0</v>
      </c>
      <c r="L173" s="110">
        <v>0</v>
      </c>
      <c r="M173" s="111">
        <v>280</v>
      </c>
      <c r="N173" s="110">
        <v>200646</v>
      </c>
      <c r="O173" s="111">
        <v>89</v>
      </c>
      <c r="P173" s="110">
        <v>10025</v>
      </c>
      <c r="Q173" s="110">
        <v>0</v>
      </c>
      <c r="R173" s="119">
        <v>0</v>
      </c>
    </row>
    <row r="174" spans="1:18" ht="10.5" customHeight="1" x14ac:dyDescent="0.15">
      <c r="A174" s="42"/>
      <c r="B174" s="43"/>
      <c r="C174" s="257" t="s">
        <v>212</v>
      </c>
      <c r="D174" s="43"/>
      <c r="E174" s="201">
        <f t="shared" si="22"/>
        <v>32</v>
      </c>
      <c r="F174" s="216">
        <f t="shared" si="22"/>
        <v>6653</v>
      </c>
      <c r="G174" s="50">
        <v>0</v>
      </c>
      <c r="H174" s="109">
        <v>0</v>
      </c>
      <c r="I174" s="44">
        <v>0</v>
      </c>
      <c r="J174" s="109">
        <v>0</v>
      </c>
      <c r="K174" s="44">
        <v>0</v>
      </c>
      <c r="L174" s="109">
        <v>0</v>
      </c>
      <c r="M174" s="44">
        <v>0</v>
      </c>
      <c r="N174" s="109">
        <v>0</v>
      </c>
      <c r="O174" s="44">
        <v>32</v>
      </c>
      <c r="P174" s="109">
        <v>6653</v>
      </c>
      <c r="Q174" s="109">
        <v>0</v>
      </c>
      <c r="R174" s="45">
        <v>0</v>
      </c>
    </row>
    <row r="175" spans="1:18" ht="10.5" customHeight="1" x14ac:dyDescent="0.15">
      <c r="A175" s="42"/>
      <c r="B175" s="43"/>
      <c r="C175" s="257"/>
      <c r="D175" s="43"/>
      <c r="E175" s="217">
        <f t="shared" si="22"/>
        <v>154</v>
      </c>
      <c r="F175" s="218">
        <f t="shared" si="22"/>
        <v>38271</v>
      </c>
      <c r="G175" s="51">
        <v>2</v>
      </c>
      <c r="H175" s="110">
        <v>1.2</v>
      </c>
      <c r="I175" s="111">
        <v>0</v>
      </c>
      <c r="J175" s="110">
        <v>0</v>
      </c>
      <c r="K175" s="111">
        <v>0</v>
      </c>
      <c r="L175" s="110">
        <v>0</v>
      </c>
      <c r="M175" s="111">
        <v>107</v>
      </c>
      <c r="N175" s="110">
        <v>38075</v>
      </c>
      <c r="O175" s="111">
        <v>0</v>
      </c>
      <c r="P175" s="110">
        <v>0</v>
      </c>
      <c r="Q175" s="110">
        <v>45</v>
      </c>
      <c r="R175" s="119">
        <v>194.8</v>
      </c>
    </row>
    <row r="176" spans="1:18" ht="10.5" customHeight="1" x14ac:dyDescent="0.15">
      <c r="A176" s="42"/>
      <c r="B176" s="43"/>
      <c r="C176" s="257" t="s">
        <v>213</v>
      </c>
      <c r="D176" s="43"/>
      <c r="E176" s="201">
        <f t="shared" si="22"/>
        <v>6</v>
      </c>
      <c r="F176" s="216">
        <f t="shared" si="22"/>
        <v>66.877099999999999</v>
      </c>
      <c r="G176" s="50">
        <v>0</v>
      </c>
      <c r="H176" s="109">
        <v>0</v>
      </c>
      <c r="I176" s="44">
        <v>1</v>
      </c>
      <c r="J176" s="109">
        <v>0.2</v>
      </c>
      <c r="K176" s="44">
        <v>0</v>
      </c>
      <c r="L176" s="109">
        <v>0</v>
      </c>
      <c r="M176" s="44">
        <v>2</v>
      </c>
      <c r="N176" s="109">
        <v>66</v>
      </c>
      <c r="O176" s="44">
        <v>0</v>
      </c>
      <c r="P176" s="109">
        <v>0</v>
      </c>
      <c r="Q176" s="109">
        <v>3</v>
      </c>
      <c r="R176" s="45">
        <v>0.67710000000000004</v>
      </c>
    </row>
    <row r="177" spans="1:18" ht="10.5" customHeight="1" x14ac:dyDescent="0.15">
      <c r="A177" s="42"/>
      <c r="B177" s="43"/>
      <c r="C177" s="257"/>
      <c r="D177" s="43"/>
      <c r="E177" s="217">
        <f t="shared" si="22"/>
        <v>190</v>
      </c>
      <c r="F177" s="218">
        <f t="shared" si="22"/>
        <v>3012.9228000000003</v>
      </c>
      <c r="G177" s="51">
        <v>86</v>
      </c>
      <c r="H177" s="110">
        <v>254.95249999999999</v>
      </c>
      <c r="I177" s="111">
        <v>6</v>
      </c>
      <c r="J177" s="110">
        <v>25.7</v>
      </c>
      <c r="K177" s="111">
        <v>0</v>
      </c>
      <c r="L177" s="110">
        <v>0</v>
      </c>
      <c r="M177" s="111">
        <v>46</v>
      </c>
      <c r="N177" s="110">
        <v>2400.4899999999998</v>
      </c>
      <c r="O177" s="111">
        <v>26</v>
      </c>
      <c r="P177" s="110">
        <v>309.05</v>
      </c>
      <c r="Q177" s="110">
        <v>26</v>
      </c>
      <c r="R177" s="119">
        <v>22.7303</v>
      </c>
    </row>
    <row r="178" spans="1:18" ht="10.5" customHeight="1" x14ac:dyDescent="0.15">
      <c r="A178" s="42"/>
      <c r="B178" s="43"/>
      <c r="C178" s="257" t="s">
        <v>214</v>
      </c>
      <c r="D178" s="43"/>
      <c r="E178" s="201">
        <f t="shared" si="22"/>
        <v>705</v>
      </c>
      <c r="F178" s="216">
        <f t="shared" si="22"/>
        <v>586234</v>
      </c>
      <c r="G178" s="50">
        <v>59</v>
      </c>
      <c r="H178" s="109">
        <v>37967</v>
      </c>
      <c r="I178" s="44">
        <v>10</v>
      </c>
      <c r="J178" s="109">
        <v>3501</v>
      </c>
      <c r="K178" s="44">
        <v>6</v>
      </c>
      <c r="L178" s="109">
        <v>91939</v>
      </c>
      <c r="M178" s="44">
        <v>214</v>
      </c>
      <c r="N178" s="109">
        <v>167391</v>
      </c>
      <c r="O178" s="44">
        <v>332</v>
      </c>
      <c r="P178" s="109">
        <v>280267</v>
      </c>
      <c r="Q178" s="109">
        <v>84</v>
      </c>
      <c r="R178" s="45">
        <v>5169</v>
      </c>
    </row>
    <row r="179" spans="1:18" ht="10.5" customHeight="1" x14ac:dyDescent="0.15">
      <c r="A179" s="42"/>
      <c r="B179" s="43"/>
      <c r="C179" s="257"/>
      <c r="D179" s="43"/>
      <c r="E179" s="217">
        <f t="shared" si="22"/>
        <v>5539</v>
      </c>
      <c r="F179" s="218">
        <f t="shared" si="22"/>
        <v>16567143</v>
      </c>
      <c r="G179" s="51">
        <v>1218</v>
      </c>
      <c r="H179" s="110">
        <v>3430568</v>
      </c>
      <c r="I179" s="111">
        <v>644</v>
      </c>
      <c r="J179" s="110">
        <v>365723</v>
      </c>
      <c r="K179" s="111">
        <v>326</v>
      </c>
      <c r="L179" s="110">
        <v>7921646</v>
      </c>
      <c r="M179" s="111">
        <v>1758</v>
      </c>
      <c r="N179" s="110">
        <v>2463509</v>
      </c>
      <c r="O179" s="111">
        <v>1319</v>
      </c>
      <c r="P179" s="110">
        <v>2307016</v>
      </c>
      <c r="Q179" s="110">
        <v>274</v>
      </c>
      <c r="R179" s="119">
        <v>78681</v>
      </c>
    </row>
    <row r="180" spans="1:18" ht="10.5" customHeight="1" x14ac:dyDescent="0.15">
      <c r="A180" s="42"/>
      <c r="B180" s="43"/>
      <c r="C180" s="257" t="s">
        <v>215</v>
      </c>
      <c r="D180" s="43"/>
      <c r="E180" s="201">
        <f t="shared" si="22"/>
        <v>44</v>
      </c>
      <c r="F180" s="216">
        <f t="shared" si="22"/>
        <v>8.49</v>
      </c>
      <c r="G180" s="50">
        <v>9</v>
      </c>
      <c r="H180" s="109">
        <v>2.25</v>
      </c>
      <c r="I180" s="44">
        <v>0</v>
      </c>
      <c r="J180" s="109">
        <v>0</v>
      </c>
      <c r="K180" s="44">
        <v>0</v>
      </c>
      <c r="L180" s="109">
        <v>0</v>
      </c>
      <c r="M180" s="44">
        <v>16</v>
      </c>
      <c r="N180" s="109">
        <v>2.04</v>
      </c>
      <c r="O180" s="44">
        <v>19</v>
      </c>
      <c r="P180" s="109">
        <v>4.2</v>
      </c>
      <c r="Q180" s="109">
        <v>0</v>
      </c>
      <c r="R180" s="45">
        <v>0</v>
      </c>
    </row>
    <row r="181" spans="1:18" ht="10.5" customHeight="1" x14ac:dyDescent="0.15">
      <c r="A181" s="64"/>
      <c r="B181" s="65"/>
      <c r="C181" s="258"/>
      <c r="D181" s="65"/>
      <c r="E181" s="219">
        <f t="shared" si="22"/>
        <v>467</v>
      </c>
      <c r="F181" s="220">
        <f t="shared" si="22"/>
        <v>174.68</v>
      </c>
      <c r="G181" s="81">
        <v>127</v>
      </c>
      <c r="H181" s="76">
        <v>56.87</v>
      </c>
      <c r="I181" s="67">
        <v>0</v>
      </c>
      <c r="J181" s="76">
        <v>0</v>
      </c>
      <c r="K181" s="67">
        <v>0</v>
      </c>
      <c r="L181" s="76">
        <v>0</v>
      </c>
      <c r="M181" s="67">
        <v>259</v>
      </c>
      <c r="N181" s="76">
        <v>64.41</v>
      </c>
      <c r="O181" s="67">
        <v>81</v>
      </c>
      <c r="P181" s="76">
        <v>53.4</v>
      </c>
      <c r="Q181" s="76">
        <v>0</v>
      </c>
      <c r="R181" s="68">
        <v>0</v>
      </c>
    </row>
    <row r="182" spans="1:18" s="46" customFormat="1" ht="10.5" customHeight="1" x14ac:dyDescent="0.15">
      <c r="A182" s="82"/>
      <c r="B182" s="276" t="s">
        <v>216</v>
      </c>
      <c r="C182" s="276"/>
      <c r="D182" s="105"/>
      <c r="E182" s="193">
        <f>SUM(E184+E186+E188+E190+E192+E194)</f>
        <v>216</v>
      </c>
      <c r="F182" s="195">
        <f>SUM(F184+F186+F188+F190+F192+F194)</f>
        <v>262263.68400000001</v>
      </c>
      <c r="G182" s="225">
        <f t="shared" ref="G182:R182" si="23">SUM(G184+G186+G188+G190+G192+G194)</f>
        <v>0</v>
      </c>
      <c r="H182" s="210">
        <f t="shared" si="23"/>
        <v>0</v>
      </c>
      <c r="I182" s="212">
        <f t="shared" si="23"/>
        <v>9</v>
      </c>
      <c r="J182" s="210">
        <f t="shared" si="23"/>
        <v>35.1</v>
      </c>
      <c r="K182" s="210">
        <f t="shared" si="23"/>
        <v>0</v>
      </c>
      <c r="L182" s="210">
        <f t="shared" si="23"/>
        <v>0</v>
      </c>
      <c r="M182" s="210">
        <f t="shared" si="23"/>
        <v>68</v>
      </c>
      <c r="N182" s="210">
        <f t="shared" si="23"/>
        <v>74772</v>
      </c>
      <c r="O182" s="210">
        <f t="shared" si="23"/>
        <v>130</v>
      </c>
      <c r="P182" s="210">
        <f t="shared" si="23"/>
        <v>187418.18400000001</v>
      </c>
      <c r="Q182" s="210">
        <f t="shared" si="23"/>
        <v>9</v>
      </c>
      <c r="R182" s="195">
        <f t="shared" si="23"/>
        <v>38.4</v>
      </c>
    </row>
    <row r="183" spans="1:18" s="46" customFormat="1" ht="10.5" customHeight="1" x14ac:dyDescent="0.15">
      <c r="A183" s="69"/>
      <c r="B183" s="265"/>
      <c r="C183" s="265"/>
      <c r="D183" s="61"/>
      <c r="E183" s="196">
        <f>SUM(E185+E187+E189+E191+E193+E195)</f>
        <v>708</v>
      </c>
      <c r="F183" s="200">
        <f t="shared" ref="F183:R183" si="24">SUM(F185+F187+F189+F191+F193+F195)</f>
        <v>653702.56721999997</v>
      </c>
      <c r="G183" s="224">
        <f t="shared" si="24"/>
        <v>32</v>
      </c>
      <c r="H183" s="197">
        <f t="shared" si="24"/>
        <v>878.92899999999997</v>
      </c>
      <c r="I183" s="199">
        <f t="shared" si="24"/>
        <v>155</v>
      </c>
      <c r="J183" s="197">
        <f t="shared" si="24"/>
        <v>82797.104999999996</v>
      </c>
      <c r="K183" s="197">
        <f t="shared" si="24"/>
        <v>0</v>
      </c>
      <c r="L183" s="197">
        <f t="shared" si="24"/>
        <v>0</v>
      </c>
      <c r="M183" s="197">
        <f t="shared" si="24"/>
        <v>217</v>
      </c>
      <c r="N183" s="197">
        <f t="shared" si="24"/>
        <v>353019</v>
      </c>
      <c r="O183" s="197">
        <f t="shared" si="24"/>
        <v>243</v>
      </c>
      <c r="P183" s="197">
        <f t="shared" si="24"/>
        <v>215299.924</v>
      </c>
      <c r="Q183" s="197">
        <f t="shared" si="24"/>
        <v>61</v>
      </c>
      <c r="R183" s="200">
        <f t="shared" si="24"/>
        <v>1707.6092200000001</v>
      </c>
    </row>
    <row r="184" spans="1:18" ht="10.5" customHeight="1" x14ac:dyDescent="0.15">
      <c r="A184" s="42"/>
      <c r="B184" s="43"/>
      <c r="C184" s="257" t="s">
        <v>217</v>
      </c>
      <c r="D184" s="43"/>
      <c r="E184" s="201">
        <f t="shared" ref="E184:F195" si="25">SUM(G184+I184+K184+M184+O184+Q184)</f>
        <v>18</v>
      </c>
      <c r="F184" s="216">
        <f t="shared" si="25"/>
        <v>75.884</v>
      </c>
      <c r="G184" s="50">
        <v>0</v>
      </c>
      <c r="H184" s="109">
        <v>0</v>
      </c>
      <c r="I184" s="44">
        <v>9</v>
      </c>
      <c r="J184" s="109">
        <v>35.1</v>
      </c>
      <c r="K184" s="44">
        <v>0</v>
      </c>
      <c r="L184" s="109">
        <v>0</v>
      </c>
      <c r="M184" s="44">
        <v>0</v>
      </c>
      <c r="N184" s="109">
        <v>0</v>
      </c>
      <c r="O184" s="44">
        <v>3</v>
      </c>
      <c r="P184" s="109">
        <v>3.3839999999999999</v>
      </c>
      <c r="Q184" s="109">
        <v>6</v>
      </c>
      <c r="R184" s="45">
        <v>37.4</v>
      </c>
    </row>
    <row r="185" spans="1:18" ht="10.5" customHeight="1" x14ac:dyDescent="0.15">
      <c r="A185" s="42"/>
      <c r="B185" s="43"/>
      <c r="C185" s="257"/>
      <c r="D185" s="43"/>
      <c r="E185" s="217">
        <f t="shared" si="25"/>
        <v>74</v>
      </c>
      <c r="F185" s="218">
        <f t="shared" si="25"/>
        <v>933.43822</v>
      </c>
      <c r="G185" s="51">
        <v>1</v>
      </c>
      <c r="H185" s="110">
        <v>2</v>
      </c>
      <c r="I185" s="111">
        <v>19</v>
      </c>
      <c r="J185" s="110">
        <v>257.505</v>
      </c>
      <c r="K185" s="111">
        <v>0</v>
      </c>
      <c r="L185" s="110">
        <v>0</v>
      </c>
      <c r="M185" s="111">
        <v>0</v>
      </c>
      <c r="N185" s="110">
        <v>0</v>
      </c>
      <c r="O185" s="111">
        <v>14</v>
      </c>
      <c r="P185" s="110">
        <v>85.323999999999998</v>
      </c>
      <c r="Q185" s="110">
        <v>40</v>
      </c>
      <c r="R185" s="119">
        <v>588.60922000000005</v>
      </c>
    </row>
    <row r="186" spans="1:18" ht="10.5" customHeight="1" x14ac:dyDescent="0.15">
      <c r="A186" s="42"/>
      <c r="B186" s="121"/>
      <c r="C186" s="257" t="s">
        <v>218</v>
      </c>
      <c r="D186" s="43"/>
      <c r="E186" s="201">
        <f t="shared" si="25"/>
        <v>2</v>
      </c>
      <c r="F186" s="216">
        <f t="shared" si="25"/>
        <v>1</v>
      </c>
      <c r="G186" s="50">
        <v>0</v>
      </c>
      <c r="H186" s="109">
        <v>0</v>
      </c>
      <c r="I186" s="44">
        <v>0</v>
      </c>
      <c r="J186" s="109">
        <v>0</v>
      </c>
      <c r="K186" s="44">
        <v>0</v>
      </c>
      <c r="L186" s="109">
        <v>0</v>
      </c>
      <c r="M186" s="44">
        <v>0</v>
      </c>
      <c r="N186" s="109">
        <v>0</v>
      </c>
      <c r="O186" s="44">
        <v>0</v>
      </c>
      <c r="P186" s="109">
        <v>0</v>
      </c>
      <c r="Q186" s="109">
        <v>2</v>
      </c>
      <c r="R186" s="45">
        <v>1</v>
      </c>
    </row>
    <row r="187" spans="1:18" ht="10.5" customHeight="1" x14ac:dyDescent="0.2">
      <c r="A187" s="42"/>
      <c r="B187" s="77"/>
      <c r="C187" s="257"/>
      <c r="D187" s="43"/>
      <c r="E187" s="217">
        <f t="shared" si="25"/>
        <v>1</v>
      </c>
      <c r="F187" s="218">
        <f t="shared" si="25"/>
        <v>1</v>
      </c>
      <c r="G187" s="51">
        <v>0</v>
      </c>
      <c r="H187" s="110">
        <v>0</v>
      </c>
      <c r="I187" s="111">
        <v>0</v>
      </c>
      <c r="J187" s="110">
        <v>0</v>
      </c>
      <c r="K187" s="111">
        <v>0</v>
      </c>
      <c r="L187" s="110">
        <v>0</v>
      </c>
      <c r="M187" s="111">
        <v>0</v>
      </c>
      <c r="N187" s="110">
        <v>0</v>
      </c>
      <c r="O187" s="111">
        <v>0</v>
      </c>
      <c r="P187" s="110">
        <v>0</v>
      </c>
      <c r="Q187" s="110">
        <v>1</v>
      </c>
      <c r="R187" s="119">
        <v>1</v>
      </c>
    </row>
    <row r="188" spans="1:18" ht="10.5" customHeight="1" x14ac:dyDescent="0.15">
      <c r="A188" s="42"/>
      <c r="B188" s="43"/>
      <c r="C188" s="257" t="s">
        <v>219</v>
      </c>
      <c r="D188" s="43"/>
      <c r="E188" s="201">
        <f t="shared" si="25"/>
        <v>2</v>
      </c>
      <c r="F188" s="216">
        <f t="shared" si="25"/>
        <v>23.8</v>
      </c>
      <c r="G188" s="50">
        <v>0</v>
      </c>
      <c r="H188" s="109">
        <v>0</v>
      </c>
      <c r="I188" s="44">
        <v>0</v>
      </c>
      <c r="J188" s="109">
        <v>0</v>
      </c>
      <c r="K188" s="44">
        <v>0</v>
      </c>
      <c r="L188" s="109">
        <v>0</v>
      </c>
      <c r="M188" s="44">
        <v>0</v>
      </c>
      <c r="N188" s="109">
        <v>0</v>
      </c>
      <c r="O188" s="44">
        <v>2</v>
      </c>
      <c r="P188" s="109">
        <v>23.8</v>
      </c>
      <c r="Q188" s="109">
        <v>0</v>
      </c>
      <c r="R188" s="45">
        <v>0</v>
      </c>
    </row>
    <row r="189" spans="1:18" ht="10.5" customHeight="1" x14ac:dyDescent="0.15">
      <c r="A189" s="42"/>
      <c r="B189" s="43"/>
      <c r="C189" s="257"/>
      <c r="D189" s="43"/>
      <c r="E189" s="217">
        <f t="shared" si="25"/>
        <v>103</v>
      </c>
      <c r="F189" s="218">
        <f t="shared" si="25"/>
        <v>34215.199999999997</v>
      </c>
      <c r="G189" s="51">
        <v>2</v>
      </c>
      <c r="H189" s="110">
        <v>1</v>
      </c>
      <c r="I189" s="111">
        <v>55</v>
      </c>
      <c r="J189" s="110">
        <v>20288.599999999999</v>
      </c>
      <c r="K189" s="111">
        <v>0</v>
      </c>
      <c r="L189" s="110">
        <v>0</v>
      </c>
      <c r="M189" s="111">
        <v>8</v>
      </c>
      <c r="N189" s="110">
        <v>9610</v>
      </c>
      <c r="O189" s="111">
        <v>21</v>
      </c>
      <c r="P189" s="110">
        <v>3199.6</v>
      </c>
      <c r="Q189" s="110">
        <v>17</v>
      </c>
      <c r="R189" s="119">
        <v>1116</v>
      </c>
    </row>
    <row r="190" spans="1:18" ht="10.5" customHeight="1" x14ac:dyDescent="0.15">
      <c r="A190" s="42"/>
      <c r="B190" s="43"/>
      <c r="C190" s="257" t="s">
        <v>220</v>
      </c>
      <c r="D190" s="43"/>
      <c r="E190" s="201">
        <f t="shared" si="25"/>
        <v>60</v>
      </c>
      <c r="F190" s="216">
        <f t="shared" si="25"/>
        <v>129628</v>
      </c>
      <c r="G190" s="50">
        <v>0</v>
      </c>
      <c r="H190" s="109">
        <v>0</v>
      </c>
      <c r="I190" s="44">
        <v>0</v>
      </c>
      <c r="J190" s="109">
        <v>0</v>
      </c>
      <c r="K190" s="44">
        <v>0</v>
      </c>
      <c r="L190" s="109">
        <v>0</v>
      </c>
      <c r="M190" s="44">
        <v>6</v>
      </c>
      <c r="N190" s="109">
        <v>4390</v>
      </c>
      <c r="O190" s="44">
        <v>54</v>
      </c>
      <c r="P190" s="109">
        <v>125238</v>
      </c>
      <c r="Q190" s="109">
        <v>0</v>
      </c>
      <c r="R190" s="45">
        <v>0</v>
      </c>
    </row>
    <row r="191" spans="1:18" ht="10.5" customHeight="1" x14ac:dyDescent="0.15">
      <c r="A191" s="42"/>
      <c r="B191" s="43"/>
      <c r="C191" s="257"/>
      <c r="D191" s="43"/>
      <c r="E191" s="217">
        <f t="shared" si="25"/>
        <v>245</v>
      </c>
      <c r="F191" s="218">
        <f t="shared" si="25"/>
        <v>297908</v>
      </c>
      <c r="G191" s="51">
        <v>0</v>
      </c>
      <c r="H191" s="110">
        <v>0</v>
      </c>
      <c r="I191" s="111">
        <v>55</v>
      </c>
      <c r="J191" s="110">
        <v>38914</v>
      </c>
      <c r="K191" s="111">
        <v>0</v>
      </c>
      <c r="L191" s="110">
        <v>0</v>
      </c>
      <c r="M191" s="111">
        <v>90</v>
      </c>
      <c r="N191" s="110">
        <v>184743</v>
      </c>
      <c r="O191" s="111">
        <v>100</v>
      </c>
      <c r="P191" s="110">
        <v>74251</v>
      </c>
      <c r="Q191" s="110">
        <v>0</v>
      </c>
      <c r="R191" s="119">
        <v>0</v>
      </c>
    </row>
    <row r="192" spans="1:18" ht="10.5" customHeight="1" x14ac:dyDescent="0.15">
      <c r="A192" s="42"/>
      <c r="B192" s="121"/>
      <c r="C192" s="257" t="s">
        <v>221</v>
      </c>
      <c r="D192" s="43"/>
      <c r="E192" s="201">
        <f t="shared" si="25"/>
        <v>134</v>
      </c>
      <c r="F192" s="216">
        <f t="shared" si="25"/>
        <v>132535</v>
      </c>
      <c r="G192" s="50">
        <v>0</v>
      </c>
      <c r="H192" s="109">
        <v>0</v>
      </c>
      <c r="I192" s="44">
        <v>0</v>
      </c>
      <c r="J192" s="109">
        <v>0</v>
      </c>
      <c r="K192" s="44">
        <v>0</v>
      </c>
      <c r="L192" s="109">
        <v>0</v>
      </c>
      <c r="M192" s="44">
        <v>62</v>
      </c>
      <c r="N192" s="109">
        <v>70382</v>
      </c>
      <c r="O192" s="44">
        <v>71</v>
      </c>
      <c r="P192" s="109">
        <v>62153</v>
      </c>
      <c r="Q192" s="109">
        <v>1</v>
      </c>
      <c r="R192" s="45">
        <v>0</v>
      </c>
    </row>
    <row r="193" spans="1:18" ht="10.5" customHeight="1" x14ac:dyDescent="0.15">
      <c r="A193" s="42"/>
      <c r="B193" s="83"/>
      <c r="C193" s="257"/>
      <c r="D193" s="43"/>
      <c r="E193" s="217">
        <f t="shared" si="25"/>
        <v>283</v>
      </c>
      <c r="F193" s="218">
        <f t="shared" si="25"/>
        <v>320641.75</v>
      </c>
      <c r="G193" s="51">
        <v>27</v>
      </c>
      <c r="H193" s="110">
        <v>872.75</v>
      </c>
      <c r="I193" s="111">
        <v>26</v>
      </c>
      <c r="J193" s="110">
        <v>23337</v>
      </c>
      <c r="K193" s="111">
        <v>0</v>
      </c>
      <c r="L193" s="110">
        <v>0</v>
      </c>
      <c r="M193" s="111">
        <v>119</v>
      </c>
      <c r="N193" s="110">
        <v>158666</v>
      </c>
      <c r="O193" s="111">
        <v>108</v>
      </c>
      <c r="P193" s="110">
        <v>137764</v>
      </c>
      <c r="Q193" s="110">
        <v>3</v>
      </c>
      <c r="R193" s="119">
        <v>2</v>
      </c>
    </row>
    <row r="194" spans="1:18" ht="10.5" customHeight="1" x14ac:dyDescent="0.15">
      <c r="A194" s="42"/>
      <c r="B194" s="43"/>
      <c r="C194" s="257" t="s">
        <v>222</v>
      </c>
      <c r="D194" s="43"/>
      <c r="E194" s="201">
        <f t="shared" si="25"/>
        <v>0</v>
      </c>
      <c r="F194" s="216">
        <f t="shared" si="25"/>
        <v>0</v>
      </c>
      <c r="G194" s="50">
        <v>0</v>
      </c>
      <c r="H194" s="109">
        <v>0</v>
      </c>
      <c r="I194" s="44">
        <v>0</v>
      </c>
      <c r="J194" s="109">
        <v>0</v>
      </c>
      <c r="K194" s="44">
        <v>0</v>
      </c>
      <c r="L194" s="109">
        <v>0</v>
      </c>
      <c r="M194" s="44">
        <v>0</v>
      </c>
      <c r="N194" s="109">
        <v>0</v>
      </c>
      <c r="O194" s="44">
        <v>0</v>
      </c>
      <c r="P194" s="109">
        <v>0</v>
      </c>
      <c r="Q194" s="109">
        <v>0</v>
      </c>
      <c r="R194" s="45">
        <v>0</v>
      </c>
    </row>
    <row r="195" spans="1:18" ht="10.5" customHeight="1" x14ac:dyDescent="0.15">
      <c r="A195" s="64"/>
      <c r="B195" s="65"/>
      <c r="C195" s="258"/>
      <c r="D195" s="65"/>
      <c r="E195" s="219">
        <f t="shared" si="25"/>
        <v>2</v>
      </c>
      <c r="F195" s="220">
        <f t="shared" si="25"/>
        <v>3.1789999999999998</v>
      </c>
      <c r="G195" s="81">
        <v>2</v>
      </c>
      <c r="H195" s="76">
        <v>3.1789999999999998</v>
      </c>
      <c r="I195" s="67">
        <v>0</v>
      </c>
      <c r="J195" s="76">
        <v>0</v>
      </c>
      <c r="K195" s="67">
        <v>0</v>
      </c>
      <c r="L195" s="76">
        <v>0</v>
      </c>
      <c r="M195" s="67">
        <v>0</v>
      </c>
      <c r="N195" s="76">
        <v>0</v>
      </c>
      <c r="O195" s="67">
        <v>0</v>
      </c>
      <c r="P195" s="76">
        <v>0</v>
      </c>
      <c r="Q195" s="76">
        <v>0</v>
      </c>
      <c r="R195" s="68">
        <v>0</v>
      </c>
    </row>
    <row r="196" spans="1:18" s="46" customFormat="1" ht="10.5" customHeight="1" x14ac:dyDescent="0.15">
      <c r="A196" s="69"/>
      <c r="B196" s="276" t="s">
        <v>223</v>
      </c>
      <c r="C196" s="276"/>
      <c r="D196" s="61"/>
      <c r="E196" s="193">
        <f>SUM(E198+E200+E202+E204+E206+E208)</f>
        <v>2115</v>
      </c>
      <c r="F196" s="195">
        <f>SUM(F198+F200+F202+F204+F206+F208)</f>
        <v>1302064.8694</v>
      </c>
      <c r="G196" s="225">
        <f t="shared" ref="G196:R196" si="26">SUM(G198+G200+G202+G204+G206+G208)</f>
        <v>413</v>
      </c>
      <c r="H196" s="210">
        <f t="shared" si="26"/>
        <v>60789.342400000001</v>
      </c>
      <c r="I196" s="212">
        <f t="shared" si="26"/>
        <v>271</v>
      </c>
      <c r="J196" s="210">
        <f t="shared" si="26"/>
        <v>3449.5439999999999</v>
      </c>
      <c r="K196" s="210">
        <f t="shared" si="26"/>
        <v>15</v>
      </c>
      <c r="L196" s="210">
        <f t="shared" si="26"/>
        <v>100</v>
      </c>
      <c r="M196" s="210">
        <f t="shared" si="26"/>
        <v>553</v>
      </c>
      <c r="N196" s="210">
        <f t="shared" si="26"/>
        <v>607113</v>
      </c>
      <c r="O196" s="210">
        <f t="shared" si="26"/>
        <v>680</v>
      </c>
      <c r="P196" s="210">
        <f t="shared" si="26"/>
        <v>629043.54949999996</v>
      </c>
      <c r="Q196" s="210">
        <f t="shared" si="26"/>
        <v>183</v>
      </c>
      <c r="R196" s="195">
        <f t="shared" si="26"/>
        <v>1569.4335000000001</v>
      </c>
    </row>
    <row r="197" spans="1:18" s="46" customFormat="1" ht="10.5" customHeight="1" x14ac:dyDescent="0.15">
      <c r="A197" s="69"/>
      <c r="B197" s="265"/>
      <c r="C197" s="265"/>
      <c r="D197" s="61"/>
      <c r="E197" s="196">
        <f>SUM(E199+E201+E203+E205+E207+E209)</f>
        <v>3146</v>
      </c>
      <c r="F197" s="200">
        <f t="shared" ref="F197:R197" si="27">SUM(F199+F201+F203+F205+F207+F209)</f>
        <v>9126343.8519000001</v>
      </c>
      <c r="G197" s="224">
        <f t="shared" si="27"/>
        <v>1070</v>
      </c>
      <c r="H197" s="197">
        <f t="shared" si="27"/>
        <v>6144241.0300000003</v>
      </c>
      <c r="I197" s="199">
        <f t="shared" si="27"/>
        <v>199</v>
      </c>
      <c r="J197" s="197">
        <f t="shared" si="27"/>
        <v>133475.08300000001</v>
      </c>
      <c r="K197" s="197">
        <f t="shared" si="27"/>
        <v>127</v>
      </c>
      <c r="L197" s="197">
        <f t="shared" si="27"/>
        <v>180291.198</v>
      </c>
      <c r="M197" s="197">
        <f t="shared" si="27"/>
        <v>831</v>
      </c>
      <c r="N197" s="197">
        <f t="shared" si="27"/>
        <v>1355131.78</v>
      </c>
      <c r="O197" s="197">
        <f t="shared" si="27"/>
        <v>796</v>
      </c>
      <c r="P197" s="197">
        <f t="shared" si="27"/>
        <v>1310547.388</v>
      </c>
      <c r="Q197" s="197">
        <f t="shared" si="27"/>
        <v>123</v>
      </c>
      <c r="R197" s="200">
        <f t="shared" si="27"/>
        <v>2657.3729000000003</v>
      </c>
    </row>
    <row r="198" spans="1:18" ht="10.5" customHeight="1" x14ac:dyDescent="0.15">
      <c r="A198" s="42"/>
      <c r="B198" s="43"/>
      <c r="C198" s="257" t="s">
        <v>224</v>
      </c>
      <c r="D198" s="43"/>
      <c r="E198" s="201">
        <f t="shared" ref="E198:F209" si="28">SUM(G198+I198+K198+M198+O198+Q198)</f>
        <v>1162</v>
      </c>
      <c r="F198" s="216">
        <f t="shared" si="28"/>
        <v>581109</v>
      </c>
      <c r="G198" s="50">
        <v>234</v>
      </c>
      <c r="H198" s="109">
        <v>33546</v>
      </c>
      <c r="I198" s="44">
        <v>268</v>
      </c>
      <c r="J198" s="109">
        <v>3436</v>
      </c>
      <c r="K198" s="44">
        <v>12</v>
      </c>
      <c r="L198" s="109">
        <v>87</v>
      </c>
      <c r="M198" s="44">
        <v>195</v>
      </c>
      <c r="N198" s="109">
        <v>259697</v>
      </c>
      <c r="O198" s="44">
        <v>330</v>
      </c>
      <c r="P198" s="109">
        <v>282843</v>
      </c>
      <c r="Q198" s="109">
        <v>123</v>
      </c>
      <c r="R198" s="45">
        <v>1500</v>
      </c>
    </row>
    <row r="199" spans="1:18" ht="10.5" customHeight="1" x14ac:dyDescent="0.15">
      <c r="A199" s="42"/>
      <c r="B199" s="43"/>
      <c r="C199" s="257"/>
      <c r="D199" s="43"/>
      <c r="E199" s="217">
        <f t="shared" si="28"/>
        <v>1414</v>
      </c>
      <c r="F199" s="218">
        <f t="shared" si="28"/>
        <v>3895418</v>
      </c>
      <c r="G199" s="51">
        <v>503</v>
      </c>
      <c r="H199" s="110">
        <v>2555385</v>
      </c>
      <c r="I199" s="111">
        <v>171</v>
      </c>
      <c r="J199" s="110">
        <v>125555</v>
      </c>
      <c r="K199" s="111">
        <v>39</v>
      </c>
      <c r="L199" s="110">
        <v>46783</v>
      </c>
      <c r="M199" s="111">
        <v>318</v>
      </c>
      <c r="N199" s="110">
        <v>602748</v>
      </c>
      <c r="O199" s="111">
        <v>352</v>
      </c>
      <c r="P199" s="110">
        <v>563736</v>
      </c>
      <c r="Q199" s="110">
        <v>31</v>
      </c>
      <c r="R199" s="119">
        <v>1211</v>
      </c>
    </row>
    <row r="200" spans="1:18" ht="10.5" customHeight="1" x14ac:dyDescent="0.15">
      <c r="A200" s="42"/>
      <c r="B200" s="43"/>
      <c r="C200" s="257" t="s">
        <v>225</v>
      </c>
      <c r="D200" s="43"/>
      <c r="E200" s="201">
        <f t="shared" si="28"/>
        <v>185</v>
      </c>
      <c r="F200" s="216">
        <f t="shared" si="28"/>
        <v>9116</v>
      </c>
      <c r="G200" s="50">
        <v>130</v>
      </c>
      <c r="H200" s="109">
        <v>319</v>
      </c>
      <c r="I200" s="44">
        <v>0</v>
      </c>
      <c r="J200" s="109">
        <v>0</v>
      </c>
      <c r="K200" s="44">
        <v>1</v>
      </c>
      <c r="L200" s="109">
        <v>2</v>
      </c>
      <c r="M200" s="44">
        <v>7</v>
      </c>
      <c r="N200" s="109">
        <v>1780</v>
      </c>
      <c r="O200" s="44">
        <v>22</v>
      </c>
      <c r="P200" s="109">
        <v>6983</v>
      </c>
      <c r="Q200" s="109">
        <v>25</v>
      </c>
      <c r="R200" s="45">
        <v>32</v>
      </c>
    </row>
    <row r="201" spans="1:18" ht="10.5" customHeight="1" x14ac:dyDescent="0.15">
      <c r="A201" s="42"/>
      <c r="B201" s="43"/>
      <c r="C201" s="257"/>
      <c r="D201" s="43"/>
      <c r="E201" s="217">
        <f t="shared" si="28"/>
        <v>438</v>
      </c>
      <c r="F201" s="218">
        <f t="shared" si="28"/>
        <v>35993</v>
      </c>
      <c r="G201" s="51">
        <v>292</v>
      </c>
      <c r="H201" s="110">
        <v>2618</v>
      </c>
      <c r="I201" s="111">
        <v>3</v>
      </c>
      <c r="J201" s="110">
        <v>21</v>
      </c>
      <c r="K201" s="111">
        <v>12</v>
      </c>
      <c r="L201" s="110">
        <v>13</v>
      </c>
      <c r="M201" s="111">
        <v>58</v>
      </c>
      <c r="N201" s="110">
        <v>15810</v>
      </c>
      <c r="O201" s="111">
        <v>52</v>
      </c>
      <c r="P201" s="110">
        <v>17453</v>
      </c>
      <c r="Q201" s="110">
        <v>21</v>
      </c>
      <c r="R201" s="119">
        <v>78</v>
      </c>
    </row>
    <row r="202" spans="1:18" ht="10.5" customHeight="1" x14ac:dyDescent="0.15">
      <c r="A202" s="42"/>
      <c r="B202" s="43"/>
      <c r="C202" s="257" t="s">
        <v>226</v>
      </c>
      <c r="D202" s="43"/>
      <c r="E202" s="201">
        <f t="shared" si="28"/>
        <v>166</v>
      </c>
      <c r="F202" s="216">
        <f t="shared" si="28"/>
        <v>158384</v>
      </c>
      <c r="G202" s="50">
        <v>3</v>
      </c>
      <c r="H202" s="109">
        <v>7</v>
      </c>
      <c r="I202" s="44">
        <v>2</v>
      </c>
      <c r="J202" s="109">
        <v>2</v>
      </c>
      <c r="K202" s="44">
        <v>2</v>
      </c>
      <c r="L202" s="109">
        <v>11</v>
      </c>
      <c r="M202" s="44">
        <v>93</v>
      </c>
      <c r="N202" s="109">
        <v>112662</v>
      </c>
      <c r="O202" s="44">
        <v>33</v>
      </c>
      <c r="P202" s="109">
        <v>45702</v>
      </c>
      <c r="Q202" s="109">
        <v>33</v>
      </c>
      <c r="R202" s="45">
        <v>0</v>
      </c>
    </row>
    <row r="203" spans="1:18" ht="10.5" customHeight="1" x14ac:dyDescent="0.15">
      <c r="A203" s="42"/>
      <c r="B203" s="43"/>
      <c r="C203" s="257"/>
      <c r="D203" s="43"/>
      <c r="E203" s="217">
        <f t="shared" si="28"/>
        <v>312</v>
      </c>
      <c r="F203" s="218">
        <f t="shared" si="28"/>
        <v>3248851</v>
      </c>
      <c r="G203" s="51">
        <v>54</v>
      </c>
      <c r="H203" s="110">
        <v>2778165</v>
      </c>
      <c r="I203" s="111">
        <v>7</v>
      </c>
      <c r="J203" s="110">
        <v>1020</v>
      </c>
      <c r="K203" s="111">
        <v>74</v>
      </c>
      <c r="L203" s="110">
        <v>133495</v>
      </c>
      <c r="M203" s="111">
        <v>66</v>
      </c>
      <c r="N203" s="110">
        <v>121876</v>
      </c>
      <c r="O203" s="111">
        <v>97</v>
      </c>
      <c r="P203" s="110">
        <v>214077</v>
      </c>
      <c r="Q203" s="110">
        <v>14</v>
      </c>
      <c r="R203" s="119">
        <v>218</v>
      </c>
    </row>
    <row r="204" spans="1:18" ht="10.5" customHeight="1" x14ac:dyDescent="0.15">
      <c r="A204" s="42"/>
      <c r="B204" s="43"/>
      <c r="C204" s="257" t="s">
        <v>242</v>
      </c>
      <c r="D204" s="43"/>
      <c r="E204" s="201">
        <f t="shared" si="28"/>
        <v>158</v>
      </c>
      <c r="F204" s="216">
        <f t="shared" si="28"/>
        <v>173994</v>
      </c>
      <c r="G204" s="50">
        <v>0</v>
      </c>
      <c r="H204" s="109">
        <v>0</v>
      </c>
      <c r="I204" s="44">
        <v>0</v>
      </c>
      <c r="J204" s="109">
        <v>0</v>
      </c>
      <c r="K204" s="44">
        <v>0</v>
      </c>
      <c r="L204" s="109">
        <v>0</v>
      </c>
      <c r="M204" s="44">
        <v>55</v>
      </c>
      <c r="N204" s="109">
        <v>71126</v>
      </c>
      <c r="O204" s="44">
        <v>103</v>
      </c>
      <c r="P204" s="109">
        <v>102868</v>
      </c>
      <c r="Q204" s="109">
        <v>0</v>
      </c>
      <c r="R204" s="45">
        <v>0</v>
      </c>
    </row>
    <row r="205" spans="1:18" ht="10.5" customHeight="1" x14ac:dyDescent="0.15">
      <c r="A205" s="42"/>
      <c r="B205" s="43"/>
      <c r="C205" s="257"/>
      <c r="D205" s="43"/>
      <c r="E205" s="217">
        <f t="shared" si="28"/>
        <v>270</v>
      </c>
      <c r="F205" s="218">
        <f t="shared" si="28"/>
        <v>858539.19799999997</v>
      </c>
      <c r="G205" s="51">
        <v>7</v>
      </c>
      <c r="H205" s="110">
        <v>440800</v>
      </c>
      <c r="I205" s="111">
        <v>0</v>
      </c>
      <c r="J205" s="110">
        <v>0</v>
      </c>
      <c r="K205" s="111">
        <v>2</v>
      </c>
      <c r="L205" s="110">
        <v>0.19800000000000001</v>
      </c>
      <c r="M205" s="111">
        <v>177</v>
      </c>
      <c r="N205" s="110">
        <v>254211</v>
      </c>
      <c r="O205" s="111">
        <v>84</v>
      </c>
      <c r="P205" s="110">
        <v>163528</v>
      </c>
      <c r="Q205" s="110">
        <v>0</v>
      </c>
      <c r="R205" s="119">
        <v>0</v>
      </c>
    </row>
    <row r="206" spans="1:18" s="43" customFormat="1" ht="10.5" customHeight="1" x14ac:dyDescent="0.15">
      <c r="A206" s="42"/>
      <c r="C206" s="257" t="s">
        <v>227</v>
      </c>
      <c r="E206" s="201">
        <f t="shared" si="28"/>
        <v>16</v>
      </c>
      <c r="F206" s="216">
        <f t="shared" si="28"/>
        <v>20930</v>
      </c>
      <c r="G206" s="50">
        <v>16</v>
      </c>
      <c r="H206" s="109">
        <v>20930</v>
      </c>
      <c r="I206" s="44">
        <v>0</v>
      </c>
      <c r="J206" s="109">
        <v>0</v>
      </c>
      <c r="K206" s="44">
        <v>0</v>
      </c>
      <c r="L206" s="109">
        <v>0</v>
      </c>
      <c r="M206" s="44">
        <v>0</v>
      </c>
      <c r="N206" s="109">
        <v>0</v>
      </c>
      <c r="O206" s="44">
        <v>0</v>
      </c>
      <c r="P206" s="109">
        <v>0</v>
      </c>
      <c r="Q206" s="109">
        <v>0</v>
      </c>
      <c r="R206" s="45">
        <v>0</v>
      </c>
    </row>
    <row r="207" spans="1:18" s="43" customFormat="1" ht="10.5" customHeight="1" x14ac:dyDescent="0.15">
      <c r="A207" s="42"/>
      <c r="C207" s="257"/>
      <c r="E207" s="217">
        <f t="shared" si="28"/>
        <v>88</v>
      </c>
      <c r="F207" s="218">
        <f t="shared" si="28"/>
        <v>303106.91000000003</v>
      </c>
      <c r="G207" s="51">
        <v>84</v>
      </c>
      <c r="H207" s="110">
        <v>303105.13</v>
      </c>
      <c r="I207" s="111">
        <v>0</v>
      </c>
      <c r="J207" s="110">
        <v>0</v>
      </c>
      <c r="K207" s="111">
        <v>0</v>
      </c>
      <c r="L207" s="110">
        <v>0</v>
      </c>
      <c r="M207" s="111">
        <v>0</v>
      </c>
      <c r="N207" s="110">
        <v>0</v>
      </c>
      <c r="O207" s="111">
        <v>0</v>
      </c>
      <c r="P207" s="110">
        <v>0</v>
      </c>
      <c r="Q207" s="110">
        <v>4</v>
      </c>
      <c r="R207" s="119">
        <v>1.78</v>
      </c>
    </row>
    <row r="208" spans="1:18" ht="10.5" customHeight="1" x14ac:dyDescent="0.15">
      <c r="A208" s="42"/>
      <c r="B208" s="43"/>
      <c r="C208" s="257" t="s">
        <v>228</v>
      </c>
      <c r="D208" s="43"/>
      <c r="E208" s="201">
        <f t="shared" si="28"/>
        <v>428</v>
      </c>
      <c r="F208" s="216">
        <f t="shared" si="28"/>
        <v>358531.86939999997</v>
      </c>
      <c r="G208" s="50">
        <v>30</v>
      </c>
      <c r="H208" s="109">
        <v>5987.3424000000005</v>
      </c>
      <c r="I208" s="44">
        <v>1</v>
      </c>
      <c r="J208" s="109">
        <v>11.544</v>
      </c>
      <c r="K208" s="44">
        <v>0</v>
      </c>
      <c r="L208" s="109">
        <v>0</v>
      </c>
      <c r="M208" s="44">
        <v>203</v>
      </c>
      <c r="N208" s="109">
        <v>161848</v>
      </c>
      <c r="O208" s="44">
        <v>192</v>
      </c>
      <c r="P208" s="109">
        <v>190647.54949999999</v>
      </c>
      <c r="Q208" s="109">
        <v>2</v>
      </c>
      <c r="R208" s="45">
        <v>37.433500000000002</v>
      </c>
    </row>
    <row r="209" spans="1:18" ht="10.5" customHeight="1" x14ac:dyDescent="0.15">
      <c r="A209" s="64"/>
      <c r="B209" s="65"/>
      <c r="C209" s="258"/>
      <c r="D209" s="65"/>
      <c r="E209" s="219">
        <f t="shared" si="28"/>
        <v>624</v>
      </c>
      <c r="F209" s="220">
        <f t="shared" si="28"/>
        <v>784435.74390000012</v>
      </c>
      <c r="G209" s="81">
        <v>130</v>
      </c>
      <c r="H209" s="76">
        <v>64167.9</v>
      </c>
      <c r="I209" s="67">
        <v>18</v>
      </c>
      <c r="J209" s="76">
        <v>6879.0829999999996</v>
      </c>
      <c r="K209" s="67">
        <v>0</v>
      </c>
      <c r="L209" s="76">
        <v>0</v>
      </c>
      <c r="M209" s="67">
        <v>212</v>
      </c>
      <c r="N209" s="76">
        <v>360486.78</v>
      </c>
      <c r="O209" s="67">
        <v>211</v>
      </c>
      <c r="P209" s="76">
        <v>351753.38799999998</v>
      </c>
      <c r="Q209" s="76">
        <v>53</v>
      </c>
      <c r="R209" s="68">
        <v>1148.5929000000001</v>
      </c>
    </row>
    <row r="210" spans="1:18" s="46" customFormat="1" ht="10.5" customHeight="1" x14ac:dyDescent="0.15">
      <c r="A210" s="69"/>
      <c r="B210" s="276" t="s">
        <v>229</v>
      </c>
      <c r="C210" s="276"/>
      <c r="D210" s="61"/>
      <c r="E210" s="193">
        <f>SUM(E212+E214+E216+E218+E220+E222)</f>
        <v>5121</v>
      </c>
      <c r="F210" s="195">
        <f>SUM(F212+F214+F216+F218+F220+F222)</f>
        <v>638312.11775349989</v>
      </c>
      <c r="G210" s="225">
        <f>SUM(G212+G214+G216+G218+G220+G222)</f>
        <v>1159</v>
      </c>
      <c r="H210" s="210">
        <f t="shared" ref="H210:R210" si="29">SUM(H212+H214+H216+H218+H220+H222)</f>
        <v>8585.4200734999995</v>
      </c>
      <c r="I210" s="212">
        <f t="shared" si="29"/>
        <v>899</v>
      </c>
      <c r="J210" s="210">
        <f t="shared" si="29"/>
        <v>6334.9415599999993</v>
      </c>
      <c r="K210" s="210">
        <f t="shared" si="29"/>
        <v>67</v>
      </c>
      <c r="L210" s="210">
        <f t="shared" si="29"/>
        <v>85.700299999999999</v>
      </c>
      <c r="M210" s="210">
        <f t="shared" si="29"/>
        <v>1262</v>
      </c>
      <c r="N210" s="210">
        <f t="shared" si="29"/>
        <v>322957.28727999993</v>
      </c>
      <c r="O210" s="210">
        <f t="shared" si="29"/>
        <v>834</v>
      </c>
      <c r="P210" s="210">
        <f t="shared" si="29"/>
        <v>296952.43509999994</v>
      </c>
      <c r="Q210" s="210">
        <f t="shared" si="29"/>
        <v>900</v>
      </c>
      <c r="R210" s="195">
        <f t="shared" si="29"/>
        <v>3396.3334399999999</v>
      </c>
    </row>
    <row r="211" spans="1:18" s="46" customFormat="1" ht="10.5" customHeight="1" x14ac:dyDescent="0.15">
      <c r="A211" s="69"/>
      <c r="B211" s="265"/>
      <c r="C211" s="265"/>
      <c r="D211" s="61"/>
      <c r="E211" s="196">
        <f>SUM(E213+E215+E217+E219+E221+E223)</f>
        <v>5311</v>
      </c>
      <c r="F211" s="200">
        <f>SUM(F213+F215+F217+F219+F221+F223)</f>
        <v>54504771.094860002</v>
      </c>
      <c r="G211" s="224">
        <f t="shared" ref="G211:R211" si="30">SUM(G213+G215+G217+G219+G221+G223)</f>
        <v>1814</v>
      </c>
      <c r="H211" s="197">
        <f t="shared" si="30"/>
        <v>321695.32939999999</v>
      </c>
      <c r="I211" s="199">
        <f t="shared" si="30"/>
        <v>279</v>
      </c>
      <c r="J211" s="197">
        <f t="shared" si="30"/>
        <v>38012.074739999989</v>
      </c>
      <c r="K211" s="197">
        <f t="shared" si="30"/>
        <v>508</v>
      </c>
      <c r="L211" s="197">
        <f t="shared" si="30"/>
        <v>52815502.8072</v>
      </c>
      <c r="M211" s="197">
        <f t="shared" si="30"/>
        <v>898</v>
      </c>
      <c r="N211" s="197">
        <f t="shared" si="30"/>
        <v>761531.27869999991</v>
      </c>
      <c r="O211" s="197">
        <f t="shared" si="30"/>
        <v>1609</v>
      </c>
      <c r="P211" s="197">
        <f t="shared" si="30"/>
        <v>533716.02405999997</v>
      </c>
      <c r="Q211" s="197">
        <f t="shared" si="30"/>
        <v>203</v>
      </c>
      <c r="R211" s="200">
        <f t="shared" si="30"/>
        <v>34313.580759999997</v>
      </c>
    </row>
    <row r="212" spans="1:18" ht="10.5" customHeight="1" x14ac:dyDescent="0.15">
      <c r="A212" s="42"/>
      <c r="B212" s="43"/>
      <c r="C212" s="257" t="s">
        <v>230</v>
      </c>
      <c r="D212" s="43"/>
      <c r="E212" s="201">
        <f>SUM(G212+I212+K212+M212+O212+Q212)</f>
        <v>2901</v>
      </c>
      <c r="F212" s="216">
        <f>SUM(H212+J212+L212+N212+P212+R212)</f>
        <v>325430.03294349991</v>
      </c>
      <c r="G212" s="50">
        <v>669</v>
      </c>
      <c r="H212" s="109">
        <v>5901.2942634999999</v>
      </c>
      <c r="I212" s="44">
        <v>522</v>
      </c>
      <c r="J212" s="109">
        <v>5383.3895599999996</v>
      </c>
      <c r="K212" s="44">
        <v>51</v>
      </c>
      <c r="L212" s="109">
        <v>53.273499999999999</v>
      </c>
      <c r="M212" s="44">
        <v>580</v>
      </c>
      <c r="N212" s="109">
        <v>142496.06927999997</v>
      </c>
      <c r="O212" s="44">
        <v>527</v>
      </c>
      <c r="P212" s="109">
        <v>170788.95809999996</v>
      </c>
      <c r="Q212" s="109">
        <v>552</v>
      </c>
      <c r="R212" s="45">
        <v>807.04823999999951</v>
      </c>
    </row>
    <row r="213" spans="1:18" ht="10.5" customHeight="1" x14ac:dyDescent="0.15">
      <c r="A213" s="42"/>
      <c r="B213" s="43"/>
      <c r="C213" s="257"/>
      <c r="D213" s="43"/>
      <c r="E213" s="217">
        <f>SUM(G213+I213+K213+M213+O213+Q213)</f>
        <v>3242</v>
      </c>
      <c r="F213" s="218">
        <f>SUM(H213+J213+L213+N213+P213+R213)</f>
        <v>947219.79448999977</v>
      </c>
      <c r="G213" s="51">
        <v>1647</v>
      </c>
      <c r="H213" s="110">
        <v>268409.31939999998</v>
      </c>
      <c r="I213" s="111">
        <v>109</v>
      </c>
      <c r="J213" s="110">
        <v>253.79714000000001</v>
      </c>
      <c r="K213" s="111">
        <v>86</v>
      </c>
      <c r="L213" s="110">
        <v>537.16719999999987</v>
      </c>
      <c r="M213" s="111">
        <v>418</v>
      </c>
      <c r="N213" s="110">
        <v>439751.55869999988</v>
      </c>
      <c r="O213" s="111">
        <v>879</v>
      </c>
      <c r="P213" s="110">
        <v>238144.46928999992</v>
      </c>
      <c r="Q213" s="110">
        <v>103</v>
      </c>
      <c r="R213" s="119">
        <v>123.48275999999998</v>
      </c>
    </row>
    <row r="214" spans="1:18" ht="10.5" customHeight="1" x14ac:dyDescent="0.15">
      <c r="A214" s="42"/>
      <c r="B214" s="43"/>
      <c r="C214" s="257" t="s">
        <v>231</v>
      </c>
      <c r="D214" s="43"/>
      <c r="E214" s="201">
        <f t="shared" ref="E214:F223" si="31">SUM(G214+I214+K214+M214+O214+Q214)</f>
        <v>0</v>
      </c>
      <c r="F214" s="216">
        <f t="shared" si="31"/>
        <v>0</v>
      </c>
      <c r="G214" s="50">
        <v>0</v>
      </c>
      <c r="H214" s="109">
        <v>0</v>
      </c>
      <c r="I214" s="44">
        <v>0</v>
      </c>
      <c r="J214" s="109">
        <v>0</v>
      </c>
      <c r="K214" s="44">
        <v>0</v>
      </c>
      <c r="L214" s="109">
        <v>0</v>
      </c>
      <c r="M214" s="44">
        <v>0</v>
      </c>
      <c r="N214" s="109">
        <v>0</v>
      </c>
      <c r="O214" s="44">
        <v>0</v>
      </c>
      <c r="P214" s="109">
        <v>0</v>
      </c>
      <c r="Q214" s="109">
        <v>0</v>
      </c>
      <c r="R214" s="45">
        <v>0</v>
      </c>
    </row>
    <row r="215" spans="1:18" ht="10.5" customHeight="1" x14ac:dyDescent="0.15">
      <c r="A215" s="42"/>
      <c r="B215" s="43"/>
      <c r="C215" s="257"/>
      <c r="D215" s="43"/>
      <c r="E215" s="217">
        <f t="shared" si="31"/>
        <v>334</v>
      </c>
      <c r="F215" s="218">
        <f t="shared" si="31"/>
        <v>52814848</v>
      </c>
      <c r="G215" s="51">
        <v>0</v>
      </c>
      <c r="H215" s="110">
        <v>0</v>
      </c>
      <c r="I215" s="111">
        <v>0</v>
      </c>
      <c r="J215" s="110">
        <v>0</v>
      </c>
      <c r="K215" s="111">
        <v>334</v>
      </c>
      <c r="L215" s="110">
        <v>52814848</v>
      </c>
      <c r="M215" s="111">
        <v>0</v>
      </c>
      <c r="N215" s="110">
        <v>0</v>
      </c>
      <c r="O215" s="111">
        <v>0</v>
      </c>
      <c r="P215" s="110">
        <v>0</v>
      </c>
      <c r="Q215" s="110">
        <v>0</v>
      </c>
      <c r="R215" s="119">
        <v>0</v>
      </c>
    </row>
    <row r="216" spans="1:18" ht="10.5" customHeight="1" x14ac:dyDescent="0.15">
      <c r="A216" s="42"/>
      <c r="B216" s="43"/>
      <c r="C216" s="257" t="s">
        <v>232</v>
      </c>
      <c r="D216" s="43"/>
      <c r="E216" s="201">
        <f t="shared" si="31"/>
        <v>0</v>
      </c>
      <c r="F216" s="216">
        <f t="shared" si="31"/>
        <v>0</v>
      </c>
      <c r="G216" s="50">
        <v>0</v>
      </c>
      <c r="H216" s="109">
        <v>0</v>
      </c>
      <c r="I216" s="44">
        <v>0</v>
      </c>
      <c r="J216" s="109">
        <v>0</v>
      </c>
      <c r="K216" s="44">
        <v>0</v>
      </c>
      <c r="L216" s="109">
        <v>0</v>
      </c>
      <c r="M216" s="44">
        <v>0</v>
      </c>
      <c r="N216" s="109">
        <v>0</v>
      </c>
      <c r="O216" s="44">
        <v>0</v>
      </c>
      <c r="P216" s="109">
        <v>0</v>
      </c>
      <c r="Q216" s="109">
        <v>0</v>
      </c>
      <c r="R216" s="45">
        <v>0</v>
      </c>
    </row>
    <row r="217" spans="1:18" ht="10.5" customHeight="1" x14ac:dyDescent="0.15">
      <c r="A217" s="42"/>
      <c r="B217" s="43"/>
      <c r="C217" s="257"/>
      <c r="D217" s="43"/>
      <c r="E217" s="217">
        <f t="shared" si="31"/>
        <v>0</v>
      </c>
      <c r="F217" s="218">
        <f t="shared" si="31"/>
        <v>0</v>
      </c>
      <c r="G217" s="51">
        <v>0</v>
      </c>
      <c r="H217" s="110">
        <v>0</v>
      </c>
      <c r="I217" s="111">
        <v>0</v>
      </c>
      <c r="J217" s="110">
        <v>0</v>
      </c>
      <c r="K217" s="111">
        <v>0</v>
      </c>
      <c r="L217" s="110">
        <v>0</v>
      </c>
      <c r="M217" s="111">
        <v>0</v>
      </c>
      <c r="N217" s="110">
        <v>0</v>
      </c>
      <c r="O217" s="111">
        <v>0</v>
      </c>
      <c r="P217" s="110">
        <v>0</v>
      </c>
      <c r="Q217" s="110">
        <v>0</v>
      </c>
      <c r="R217" s="119">
        <v>0</v>
      </c>
    </row>
    <row r="218" spans="1:18" ht="10.5" customHeight="1" x14ac:dyDescent="0.15">
      <c r="A218" s="42"/>
      <c r="B218" s="43"/>
      <c r="C218" s="257" t="s">
        <v>283</v>
      </c>
      <c r="D218" s="43"/>
      <c r="E218" s="201">
        <f>SUM(G218+I218+K218+M218+O218+Q218)</f>
        <v>460</v>
      </c>
      <c r="F218" s="216">
        <f>SUM(H218+J218+L218+N218+P218+R218)</f>
        <v>220418.88661000002</v>
      </c>
      <c r="G218" s="50">
        <v>27</v>
      </c>
      <c r="H218" s="109">
        <v>441.31580999999989</v>
      </c>
      <c r="I218" s="44">
        <v>27</v>
      </c>
      <c r="J218" s="109">
        <v>561.40600000000018</v>
      </c>
      <c r="K218" s="44">
        <v>5</v>
      </c>
      <c r="L218" s="109">
        <v>26.331800000000001</v>
      </c>
      <c r="M218" s="44">
        <v>256</v>
      </c>
      <c r="N218" s="109">
        <v>155207.42600000001</v>
      </c>
      <c r="O218" s="44">
        <v>120</v>
      </c>
      <c r="P218" s="109">
        <v>63630.903000000006</v>
      </c>
      <c r="Q218" s="109">
        <v>25</v>
      </c>
      <c r="R218" s="45">
        <v>551.50400000000002</v>
      </c>
    </row>
    <row r="219" spans="1:18" ht="10.5" customHeight="1" x14ac:dyDescent="0.15">
      <c r="A219" s="42"/>
      <c r="B219" s="43"/>
      <c r="C219" s="257"/>
      <c r="D219" s="43"/>
      <c r="E219" s="217">
        <f>SUM(G219+I219+K219+M219+O219+Q219)</f>
        <v>828</v>
      </c>
      <c r="F219" s="218">
        <f>SUM(H219+J219+L219+N219+P219+R219)</f>
        <v>567424.41036999994</v>
      </c>
      <c r="G219" s="51">
        <v>52</v>
      </c>
      <c r="H219" s="110">
        <v>17565.009999999998</v>
      </c>
      <c r="I219" s="111">
        <v>95</v>
      </c>
      <c r="J219" s="110">
        <v>35420.277599999987</v>
      </c>
      <c r="K219" s="111">
        <v>1</v>
      </c>
      <c r="L219" s="110">
        <v>12.64</v>
      </c>
      <c r="M219" s="111">
        <v>317</v>
      </c>
      <c r="N219" s="110">
        <v>238536.91999999998</v>
      </c>
      <c r="O219" s="111">
        <v>277</v>
      </c>
      <c r="P219" s="110">
        <v>243235.47477000003</v>
      </c>
      <c r="Q219" s="110">
        <v>86</v>
      </c>
      <c r="R219" s="119">
        <v>32654.087999999996</v>
      </c>
    </row>
    <row r="220" spans="1:18" ht="10.5" customHeight="1" x14ac:dyDescent="0.15">
      <c r="A220" s="42"/>
      <c r="B220" s="43"/>
      <c r="C220" s="257" t="s">
        <v>233</v>
      </c>
      <c r="D220" s="43"/>
      <c r="E220" s="201">
        <f t="shared" si="31"/>
        <v>167</v>
      </c>
      <c r="F220" s="216">
        <f t="shared" si="31"/>
        <v>80839.962999999989</v>
      </c>
      <c r="G220" s="50">
        <v>0</v>
      </c>
      <c r="H220" s="109">
        <v>0</v>
      </c>
      <c r="I220" s="44">
        <v>0</v>
      </c>
      <c r="J220" s="109">
        <v>0</v>
      </c>
      <c r="K220" s="44">
        <v>0</v>
      </c>
      <c r="L220" s="109">
        <v>0</v>
      </c>
      <c r="M220" s="44">
        <v>35</v>
      </c>
      <c r="N220" s="109">
        <v>20082.78</v>
      </c>
      <c r="O220" s="44">
        <v>128</v>
      </c>
      <c r="P220" s="109">
        <v>59137.18</v>
      </c>
      <c r="Q220" s="109">
        <v>4</v>
      </c>
      <c r="R220" s="45">
        <v>1620.0029999999999</v>
      </c>
    </row>
    <row r="221" spans="1:18" ht="10.5" customHeight="1" x14ac:dyDescent="0.15">
      <c r="A221" s="42"/>
      <c r="B221" s="43"/>
      <c r="C221" s="257"/>
      <c r="D221" s="43"/>
      <c r="E221" s="217">
        <f t="shared" si="31"/>
        <v>217</v>
      </c>
      <c r="F221" s="218">
        <f t="shared" si="31"/>
        <v>160722.89000000001</v>
      </c>
      <c r="G221" s="51">
        <v>53</v>
      </c>
      <c r="H221" s="110">
        <v>33845</v>
      </c>
      <c r="I221" s="111">
        <v>8</v>
      </c>
      <c r="J221" s="110">
        <v>2290</v>
      </c>
      <c r="K221" s="111">
        <v>0</v>
      </c>
      <c r="L221" s="110">
        <v>0</v>
      </c>
      <c r="M221" s="111">
        <v>87</v>
      </c>
      <c r="N221" s="110">
        <v>77432.800000000003</v>
      </c>
      <c r="O221" s="111">
        <v>61</v>
      </c>
      <c r="P221" s="110">
        <v>45625.08</v>
      </c>
      <c r="Q221" s="110">
        <v>8</v>
      </c>
      <c r="R221" s="119">
        <v>1530.01</v>
      </c>
    </row>
    <row r="222" spans="1:18" ht="10.5" customHeight="1" x14ac:dyDescent="0.15">
      <c r="A222" s="42"/>
      <c r="B222" s="43"/>
      <c r="C222" s="257" t="s">
        <v>234</v>
      </c>
      <c r="D222" s="43"/>
      <c r="E222" s="201">
        <f t="shared" si="31"/>
        <v>1593</v>
      </c>
      <c r="F222" s="216">
        <f t="shared" si="31"/>
        <v>11623.235200000001</v>
      </c>
      <c r="G222" s="50">
        <v>463</v>
      </c>
      <c r="H222" s="109">
        <v>2242.81</v>
      </c>
      <c r="I222" s="44">
        <v>350</v>
      </c>
      <c r="J222" s="109">
        <v>390.14600000000002</v>
      </c>
      <c r="K222" s="44">
        <v>11</v>
      </c>
      <c r="L222" s="109">
        <v>6.0949999999999998</v>
      </c>
      <c r="M222" s="44">
        <v>391</v>
      </c>
      <c r="N222" s="109">
        <v>5171.0119999999997</v>
      </c>
      <c r="O222" s="44">
        <v>59</v>
      </c>
      <c r="P222" s="109">
        <v>3395.3939999999998</v>
      </c>
      <c r="Q222" s="109">
        <v>319</v>
      </c>
      <c r="R222" s="45">
        <v>417.77820000000003</v>
      </c>
    </row>
    <row r="223" spans="1:18" ht="10.5" customHeight="1" thickBot="1" x14ac:dyDescent="0.2">
      <c r="A223" s="40"/>
      <c r="B223" s="70"/>
      <c r="C223" s="266"/>
      <c r="D223" s="70"/>
      <c r="E223" s="221">
        <f t="shared" si="31"/>
        <v>690</v>
      </c>
      <c r="F223" s="222">
        <f t="shared" si="31"/>
        <v>14556</v>
      </c>
      <c r="G223" s="84">
        <v>62</v>
      </c>
      <c r="H223" s="79">
        <v>1876</v>
      </c>
      <c r="I223" s="72">
        <v>67</v>
      </c>
      <c r="J223" s="79">
        <v>48</v>
      </c>
      <c r="K223" s="72">
        <v>87</v>
      </c>
      <c r="L223" s="79">
        <v>105</v>
      </c>
      <c r="M223" s="72">
        <v>76</v>
      </c>
      <c r="N223" s="79">
        <v>5810</v>
      </c>
      <c r="O223" s="72">
        <v>392</v>
      </c>
      <c r="P223" s="79">
        <v>6711</v>
      </c>
      <c r="Q223" s="79">
        <v>6</v>
      </c>
      <c r="R223" s="73">
        <v>6</v>
      </c>
    </row>
    <row r="224" spans="1:18" ht="10.5" customHeight="1" x14ac:dyDescent="0.15">
      <c r="C224" s="257"/>
    </row>
    <row r="225" spans="1:18" ht="10.5" customHeight="1" x14ac:dyDescent="0.15">
      <c r="C225" s="257"/>
    </row>
    <row r="226" spans="1:18" ht="10.5" customHeight="1" x14ac:dyDescent="0.15"/>
    <row r="227" spans="1:18" ht="10.5" customHeight="1" x14ac:dyDescent="0.15"/>
    <row r="228" spans="1:18" ht="10.5" customHeight="1" x14ac:dyDescent="0.15"/>
    <row r="229" spans="1:18" ht="10.5" customHeight="1" x14ac:dyDescent="0.15"/>
    <row r="230" spans="1:18" ht="10.5" customHeight="1" x14ac:dyDescent="0.15"/>
    <row r="231" spans="1:18" ht="10.5" customHeight="1" thickBot="1" x14ac:dyDescent="0.2"/>
    <row r="232" spans="1:18" ht="20.399999999999999" customHeight="1" x14ac:dyDescent="0.15">
      <c r="A232" s="270" t="s">
        <v>139</v>
      </c>
      <c r="B232" s="271"/>
      <c r="C232" s="271"/>
      <c r="D232" s="272"/>
      <c r="E232" s="277" t="s">
        <v>140</v>
      </c>
      <c r="F232" s="263"/>
      <c r="G232" s="278" t="s">
        <v>141</v>
      </c>
      <c r="H232" s="262"/>
      <c r="I232" s="262" t="s">
        <v>142</v>
      </c>
      <c r="J232" s="262"/>
      <c r="K232" s="267" t="s">
        <v>239</v>
      </c>
      <c r="L232" s="268"/>
      <c r="M232" s="267" t="s">
        <v>238</v>
      </c>
      <c r="N232" s="268"/>
      <c r="O232" s="269" t="s">
        <v>240</v>
      </c>
      <c r="P232" s="262"/>
      <c r="Q232" s="262" t="s">
        <v>143</v>
      </c>
      <c r="R232" s="263"/>
    </row>
    <row r="233" spans="1:18" ht="10.5" customHeight="1" thickBot="1" x14ac:dyDescent="0.2">
      <c r="A233" s="273"/>
      <c r="B233" s="274"/>
      <c r="C233" s="274"/>
      <c r="D233" s="275"/>
      <c r="E233" s="34" t="s">
        <v>144</v>
      </c>
      <c r="F233" s="35" t="s">
        <v>145</v>
      </c>
      <c r="G233" s="36" t="s">
        <v>144</v>
      </c>
      <c r="H233" s="37" t="s">
        <v>145</v>
      </c>
      <c r="I233" s="37" t="s">
        <v>144</v>
      </c>
      <c r="J233" s="37" t="s">
        <v>145</v>
      </c>
      <c r="K233" s="37" t="s">
        <v>144</v>
      </c>
      <c r="L233" s="37" t="s">
        <v>145</v>
      </c>
      <c r="M233" s="37" t="s">
        <v>144</v>
      </c>
      <c r="N233" s="37" t="s">
        <v>145</v>
      </c>
      <c r="O233" s="37" t="s">
        <v>144</v>
      </c>
      <c r="P233" s="37" t="s">
        <v>145</v>
      </c>
      <c r="Q233" s="37" t="s">
        <v>144</v>
      </c>
      <c r="R233" s="35" t="s">
        <v>145</v>
      </c>
    </row>
    <row r="234" spans="1:18" s="46" customFormat="1" ht="10.5" customHeight="1" x14ac:dyDescent="0.15">
      <c r="A234" s="80"/>
      <c r="B234" s="264" t="s">
        <v>235</v>
      </c>
      <c r="C234" s="264"/>
      <c r="D234" s="39"/>
      <c r="E234" s="193">
        <f t="shared" ref="E234:R235" si="32">SUM(E236+E238)</f>
        <v>9854</v>
      </c>
      <c r="F234" s="186">
        <f>SUM(F236+F238)</f>
        <v>990126.21000000008</v>
      </c>
      <c r="G234" s="215">
        <f>SUM(G236+G238)</f>
        <v>3236</v>
      </c>
      <c r="H234" s="194">
        <f t="shared" si="32"/>
        <v>10795.054</v>
      </c>
      <c r="I234" s="212">
        <f t="shared" si="32"/>
        <v>1955</v>
      </c>
      <c r="J234" s="194">
        <f t="shared" si="32"/>
        <v>431.84399999999999</v>
      </c>
      <c r="K234" s="194">
        <f t="shared" si="32"/>
        <v>1273</v>
      </c>
      <c r="L234" s="194">
        <f t="shared" si="32"/>
        <v>749808.43499999994</v>
      </c>
      <c r="M234" s="194">
        <f t="shared" si="32"/>
        <v>786</v>
      </c>
      <c r="N234" s="194">
        <f t="shared" si="32"/>
        <v>133755.30299999999</v>
      </c>
      <c r="O234" s="194">
        <f t="shared" si="32"/>
        <v>766</v>
      </c>
      <c r="P234" s="194">
        <f t="shared" si="32"/>
        <v>94864.316999999995</v>
      </c>
      <c r="Q234" s="194">
        <f t="shared" si="32"/>
        <v>1838</v>
      </c>
      <c r="R234" s="186">
        <f t="shared" si="32"/>
        <v>471.25700000000001</v>
      </c>
    </row>
    <row r="235" spans="1:18" s="46" customFormat="1" ht="10.5" customHeight="1" x14ac:dyDescent="0.15">
      <c r="A235" s="69"/>
      <c r="B235" s="265"/>
      <c r="C235" s="265"/>
      <c r="D235" s="61"/>
      <c r="E235" s="196">
        <f t="shared" si="32"/>
        <v>3176</v>
      </c>
      <c r="F235" s="200">
        <f>SUM(F237+F239)</f>
        <v>3761853.1780000003</v>
      </c>
      <c r="G235" s="196">
        <f t="shared" si="32"/>
        <v>1054</v>
      </c>
      <c r="H235" s="199">
        <f t="shared" si="32"/>
        <v>322407.23</v>
      </c>
      <c r="I235" s="224">
        <f t="shared" si="32"/>
        <v>222</v>
      </c>
      <c r="J235" s="197">
        <f t="shared" si="32"/>
        <v>2779.34</v>
      </c>
      <c r="K235" s="197">
        <f t="shared" si="32"/>
        <v>32</v>
      </c>
      <c r="L235" s="197">
        <f t="shared" si="32"/>
        <v>1838681.916</v>
      </c>
      <c r="M235" s="197">
        <f t="shared" si="32"/>
        <v>755</v>
      </c>
      <c r="N235" s="197">
        <f t="shared" si="32"/>
        <v>412085.554</v>
      </c>
      <c r="O235" s="197">
        <f t="shared" si="32"/>
        <v>879</v>
      </c>
      <c r="P235" s="197">
        <f t="shared" si="32"/>
        <v>1184840.983</v>
      </c>
      <c r="Q235" s="197">
        <f t="shared" si="32"/>
        <v>234</v>
      </c>
      <c r="R235" s="200">
        <f t="shared" si="32"/>
        <v>1058.155</v>
      </c>
    </row>
    <row r="236" spans="1:18" ht="10.5" customHeight="1" x14ac:dyDescent="0.15">
      <c r="A236" s="42"/>
      <c r="B236" s="43"/>
      <c r="C236" s="257" t="s">
        <v>236</v>
      </c>
      <c r="D236" s="43"/>
      <c r="E236" s="201">
        <f>SUM(G236+I236+K236+M236+O236+Q236)</f>
        <v>9754</v>
      </c>
      <c r="F236" s="216">
        <f>0+SUM(H236+J236+L236+N236+P236+R236)</f>
        <v>2774.31</v>
      </c>
      <c r="G236" s="62">
        <v>3205</v>
      </c>
      <c r="H236" s="109">
        <v>1248.0540000000001</v>
      </c>
      <c r="I236" s="44">
        <v>1955</v>
      </c>
      <c r="J236" s="109">
        <v>431.84399999999999</v>
      </c>
      <c r="K236" s="44">
        <v>1269</v>
      </c>
      <c r="L236" s="109">
        <v>55.734999999999999</v>
      </c>
      <c r="M236" s="44">
        <v>763</v>
      </c>
      <c r="N236" s="109">
        <v>173.00299999999999</v>
      </c>
      <c r="O236" s="44">
        <v>724</v>
      </c>
      <c r="P236" s="109">
        <v>394.41699999999997</v>
      </c>
      <c r="Q236" s="109">
        <v>1838</v>
      </c>
      <c r="R236" s="45">
        <v>471.25700000000001</v>
      </c>
    </row>
    <row r="237" spans="1:18" ht="10.5" customHeight="1" x14ac:dyDescent="0.15">
      <c r="A237" s="42"/>
      <c r="B237" s="43"/>
      <c r="C237" s="257"/>
      <c r="D237" s="43"/>
      <c r="E237" s="203">
        <f>0+SUM(G237+I237+K237+M237+O237+Q237)</f>
        <v>2459</v>
      </c>
      <c r="F237" s="218">
        <f>0+SUM(H237+J237+L237+N237+P237+R237)</f>
        <v>397208.07800000004</v>
      </c>
      <c r="G237" s="63">
        <v>879</v>
      </c>
      <c r="H237" s="111">
        <v>2322.23</v>
      </c>
      <c r="I237" s="111">
        <v>217</v>
      </c>
      <c r="J237" s="111">
        <v>989.34</v>
      </c>
      <c r="K237" s="111">
        <v>25</v>
      </c>
      <c r="L237" s="111">
        <v>145.916</v>
      </c>
      <c r="M237" s="111">
        <v>598</v>
      </c>
      <c r="N237" s="111">
        <v>22502.454000000002</v>
      </c>
      <c r="O237" s="111">
        <v>506</v>
      </c>
      <c r="P237" s="111">
        <v>370189.98300000001</v>
      </c>
      <c r="Q237" s="111">
        <v>234</v>
      </c>
      <c r="R237" s="119">
        <v>1058.155</v>
      </c>
    </row>
    <row r="238" spans="1:18" ht="10.5" customHeight="1" x14ac:dyDescent="0.15">
      <c r="A238" s="42"/>
      <c r="B238" s="43"/>
      <c r="C238" s="257" t="s">
        <v>237</v>
      </c>
      <c r="D238" s="43"/>
      <c r="E238" s="201">
        <f>SUM(G238+I238+K238+M238+O238+Q238)</f>
        <v>100</v>
      </c>
      <c r="F238" s="216">
        <f>0+SUM(H238+J238+L238+N238+P238+R238)</f>
        <v>987351.9</v>
      </c>
      <c r="G238" s="62">
        <v>31</v>
      </c>
      <c r="H238" s="109">
        <v>9547</v>
      </c>
      <c r="I238" s="44">
        <v>0</v>
      </c>
      <c r="J238" s="109">
        <v>0</v>
      </c>
      <c r="K238" s="44">
        <v>4</v>
      </c>
      <c r="L238" s="109">
        <v>749752.7</v>
      </c>
      <c r="M238" s="44">
        <v>23</v>
      </c>
      <c r="N238" s="109">
        <v>133582.29999999999</v>
      </c>
      <c r="O238" s="44">
        <v>42</v>
      </c>
      <c r="P238" s="109">
        <v>94469.9</v>
      </c>
      <c r="Q238" s="109">
        <v>0</v>
      </c>
      <c r="R238" s="45">
        <v>0</v>
      </c>
    </row>
    <row r="239" spans="1:18" ht="10.5" customHeight="1" thickBot="1" x14ac:dyDescent="0.2">
      <c r="A239" s="40"/>
      <c r="B239" s="70"/>
      <c r="C239" s="266"/>
      <c r="D239" s="70"/>
      <c r="E239" s="205">
        <f>0+SUM(G239+I239+K239+M239+O239+Q239)</f>
        <v>717</v>
      </c>
      <c r="F239" s="220">
        <f>0+SUM(H239+J239+L239+N239+P239+R239)</f>
        <v>3364645.1</v>
      </c>
      <c r="G239" s="71">
        <v>175</v>
      </c>
      <c r="H239" s="72">
        <v>320085</v>
      </c>
      <c r="I239" s="72">
        <v>5</v>
      </c>
      <c r="J239" s="72">
        <v>1790</v>
      </c>
      <c r="K239" s="72">
        <v>7</v>
      </c>
      <c r="L239" s="72">
        <v>1838536</v>
      </c>
      <c r="M239" s="72">
        <v>157</v>
      </c>
      <c r="N239" s="72">
        <v>389583.1</v>
      </c>
      <c r="O239" s="72">
        <v>373</v>
      </c>
      <c r="P239" s="72">
        <v>814651</v>
      </c>
      <c r="Q239" s="72">
        <v>0</v>
      </c>
      <c r="R239" s="73">
        <v>0</v>
      </c>
    </row>
    <row r="240" spans="1:18" ht="30" customHeight="1" x14ac:dyDescent="0.15">
      <c r="B240" s="259" t="s">
        <v>292</v>
      </c>
      <c r="C240" s="260"/>
      <c r="D240" s="260"/>
      <c r="E240" s="260"/>
      <c r="F240" s="260"/>
      <c r="G240" s="260"/>
      <c r="H240" s="260"/>
      <c r="I240" s="260"/>
      <c r="J240" s="260"/>
      <c r="K240" s="260"/>
      <c r="L240" s="260"/>
      <c r="M240" s="260"/>
      <c r="N240" s="260"/>
      <c r="O240" s="260"/>
      <c r="P240" s="260"/>
      <c r="Q240" s="260"/>
      <c r="R240" s="260"/>
    </row>
    <row r="241" spans="2:18" ht="43.95" customHeight="1" x14ac:dyDescent="0.15">
      <c r="B241" s="261"/>
      <c r="C241" s="261"/>
      <c r="D241" s="261"/>
      <c r="E241" s="261"/>
      <c r="F241" s="261"/>
      <c r="G241" s="261"/>
      <c r="H241" s="261"/>
      <c r="I241" s="261"/>
      <c r="J241" s="261"/>
      <c r="K241" s="261"/>
      <c r="L241" s="261"/>
      <c r="M241" s="261"/>
      <c r="N241" s="261"/>
      <c r="O241" s="261"/>
      <c r="P241" s="261"/>
      <c r="Q241" s="261"/>
      <c r="R241" s="261"/>
    </row>
  </sheetData>
  <mergeCells count="144">
    <mergeCell ref="C46:C47"/>
    <mergeCell ref="B82:C83"/>
    <mergeCell ref="C86:C87"/>
    <mergeCell ref="C88:C89"/>
    <mergeCell ref="A80:D81"/>
    <mergeCell ref="C84:C85"/>
    <mergeCell ref="C76:C77"/>
    <mergeCell ref="C58:C59"/>
    <mergeCell ref="C60:C61"/>
    <mergeCell ref="C62:C63"/>
    <mergeCell ref="C64:C65"/>
    <mergeCell ref="C66:C67"/>
    <mergeCell ref="C68:C69"/>
    <mergeCell ref="C52:C53"/>
    <mergeCell ref="B48:C49"/>
    <mergeCell ref="O80:P80"/>
    <mergeCell ref="C54:C55"/>
    <mergeCell ref="C74:C75"/>
    <mergeCell ref="C56:C57"/>
    <mergeCell ref="C70:C71"/>
    <mergeCell ref="C72:C73"/>
    <mergeCell ref="Q80:R80"/>
    <mergeCell ref="E154:F154"/>
    <mergeCell ref="G154:H154"/>
    <mergeCell ref="I154:J154"/>
    <mergeCell ref="K154:L154"/>
    <mergeCell ref="M154:N154"/>
    <mergeCell ref="O154:P154"/>
    <mergeCell ref="E80:F80"/>
    <mergeCell ref="Q154:R154"/>
    <mergeCell ref="G80:H80"/>
    <mergeCell ref="I80:J80"/>
    <mergeCell ref="K80:L80"/>
    <mergeCell ref="M80:N80"/>
    <mergeCell ref="C114:C115"/>
    <mergeCell ref="C90:C91"/>
    <mergeCell ref="B92:C93"/>
    <mergeCell ref="C124:C125"/>
    <mergeCell ref="C126:C127"/>
    <mergeCell ref="C128:C129"/>
    <mergeCell ref="C116:C117"/>
    <mergeCell ref="C120:C121"/>
    <mergeCell ref="C122:C123"/>
    <mergeCell ref="C94:C95"/>
    <mergeCell ref="C96:C97"/>
    <mergeCell ref="C98:C99"/>
    <mergeCell ref="C100:C101"/>
    <mergeCell ref="C102:C103"/>
    <mergeCell ref="C104:C105"/>
    <mergeCell ref="C112:C113"/>
    <mergeCell ref="C106:C107"/>
    <mergeCell ref="C108:C109"/>
    <mergeCell ref="C110:C111"/>
    <mergeCell ref="C138:C139"/>
    <mergeCell ref="C140:C141"/>
    <mergeCell ref="C142:C143"/>
    <mergeCell ref="C144:C145"/>
    <mergeCell ref="C130:C131"/>
    <mergeCell ref="C132:C133"/>
    <mergeCell ref="C134:C135"/>
    <mergeCell ref="C136:C137"/>
    <mergeCell ref="C158:C159"/>
    <mergeCell ref="C164:C165"/>
    <mergeCell ref="C146:C147"/>
    <mergeCell ref="C148:C149"/>
    <mergeCell ref="C150:C151"/>
    <mergeCell ref="C152:C153"/>
    <mergeCell ref="C200:C201"/>
    <mergeCell ref="C192:C193"/>
    <mergeCell ref="B196:C197"/>
    <mergeCell ref="C184:C185"/>
    <mergeCell ref="C186:C187"/>
    <mergeCell ref="C188:C189"/>
    <mergeCell ref="C190:C191"/>
    <mergeCell ref="B156:C157"/>
    <mergeCell ref="A154:D155"/>
    <mergeCell ref="C160:C161"/>
    <mergeCell ref="C162:C163"/>
    <mergeCell ref="E232:F232"/>
    <mergeCell ref="G232:H232"/>
    <mergeCell ref="C216:C217"/>
    <mergeCell ref="C220:C221"/>
    <mergeCell ref="C222:C223"/>
    <mergeCell ref="C224:C225"/>
    <mergeCell ref="C218:C219"/>
    <mergeCell ref="C202:C203"/>
    <mergeCell ref="C170:C171"/>
    <mergeCell ref="C172:C173"/>
    <mergeCell ref="C208:C209"/>
    <mergeCell ref="C212:C213"/>
    <mergeCell ref="C214:C215"/>
    <mergeCell ref="B210:C211"/>
    <mergeCell ref="C204:C205"/>
    <mergeCell ref="C206:C207"/>
    <mergeCell ref="C194:C195"/>
    <mergeCell ref="C198:C199"/>
    <mergeCell ref="C36:C37"/>
    <mergeCell ref="C38:C39"/>
    <mergeCell ref="C40:C41"/>
    <mergeCell ref="C42:C43"/>
    <mergeCell ref="C44:C45"/>
    <mergeCell ref="C50:C51"/>
    <mergeCell ref="O2:P2"/>
    <mergeCell ref="Q2:R2"/>
    <mergeCell ref="E2:F2"/>
    <mergeCell ref="G2:H2"/>
    <mergeCell ref="I2:J2"/>
    <mergeCell ref="K2:L2"/>
    <mergeCell ref="B6:C7"/>
    <mergeCell ref="B4:C5"/>
    <mergeCell ref="B26:C27"/>
    <mergeCell ref="M2:N2"/>
    <mergeCell ref="C18:C19"/>
    <mergeCell ref="C20:C21"/>
    <mergeCell ref="C10:C11"/>
    <mergeCell ref="A2:D3"/>
    <mergeCell ref="C34:C35"/>
    <mergeCell ref="C8:C9"/>
    <mergeCell ref="C12:C13"/>
    <mergeCell ref="C14:C15"/>
    <mergeCell ref="C16:C17"/>
    <mergeCell ref="C28:C29"/>
    <mergeCell ref="C30:C31"/>
    <mergeCell ref="C32:C33"/>
    <mergeCell ref="C22:C23"/>
    <mergeCell ref="C24:C25"/>
    <mergeCell ref="B240:R241"/>
    <mergeCell ref="Q232:R232"/>
    <mergeCell ref="B234:C235"/>
    <mergeCell ref="C236:C237"/>
    <mergeCell ref="C238:C239"/>
    <mergeCell ref="I232:J232"/>
    <mergeCell ref="K232:L232"/>
    <mergeCell ref="M232:N232"/>
    <mergeCell ref="O232:P232"/>
    <mergeCell ref="A232:D233"/>
    <mergeCell ref="B118:C119"/>
    <mergeCell ref="B182:C183"/>
    <mergeCell ref="C174:C175"/>
    <mergeCell ref="C176:C177"/>
    <mergeCell ref="C178:C179"/>
    <mergeCell ref="C180:C181"/>
    <mergeCell ref="C166:C167"/>
    <mergeCell ref="C168:C169"/>
  </mergeCells>
  <phoneticPr fontId="2"/>
  <printOptions horizontalCentered="1"/>
  <pageMargins left="0.27" right="0.17" top="0.72" bottom="0.84" header="0" footer="0.51181102362204722"/>
  <pageSetup paperSize="9" scale="93" orientation="portrait" r:id="rId1"/>
  <headerFooter alignWithMargins="0"/>
  <rowBreaks count="3" manualBreakCount="3">
    <brk id="79" max="16383" man="1"/>
    <brk id="153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総-港務統計</vt:lpstr>
      <vt:lpstr>1 港別港務</vt:lpstr>
      <vt:lpstr>2 港別入港</vt:lpstr>
      <vt:lpstr>3 港別外国船入港</vt:lpstr>
      <vt:lpstr>4 港別危険物</vt:lpstr>
      <vt:lpstr>'1 港別港務'!Print_Area</vt:lpstr>
      <vt:lpstr>'2 港別入港'!Print_Area</vt:lpstr>
      <vt:lpstr>'4 港別危険物'!Print_Area</vt:lpstr>
      <vt:lpstr>'1 港別港務'!Print_Titles</vt:lpstr>
      <vt:lpstr>'2 港別入港'!Print_Titles</vt:lpstr>
      <vt:lpstr>'3 港別外国船入港'!Print_Titles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2024-06-10T08:10:37Z</cp:lastPrinted>
  <dcterms:created xsi:type="dcterms:W3CDTF">1999-01-27T10:04:15Z</dcterms:created>
  <dcterms:modified xsi:type="dcterms:W3CDTF">2024-07-01T04:59:06Z</dcterms:modified>
</cp:coreProperties>
</file>