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hg01142\02企画係\004_各案件フォルダ（五十音順）\（と）統計\統計年報\統計年報(第73巻)\03_統合作業\"/>
    </mc:Choice>
  </mc:AlternateContent>
  <bookViews>
    <workbookView xWindow="10032" yWindow="132" windowWidth="10500" windowHeight="12636"/>
  </bookViews>
  <sheets>
    <sheet name="総-港務統計P42" sheetId="48941" r:id="rId1"/>
    <sheet name="1 港別港務P43-44" sheetId="3348" r:id="rId2"/>
    <sheet name="2 港別入港P45-46" sheetId="48940" r:id="rId3"/>
    <sheet name="3 港別外国船入港P47-48" sheetId="188" r:id="rId4"/>
    <sheet name="4 港別危険物P49-52" sheetId="16" r:id="rId5"/>
  </sheets>
  <definedNames>
    <definedName name="_xlnm._FilterDatabase" localSheetId="1" hidden="1">'1 港別港務P43-44'!$A$4:$M$4</definedName>
    <definedName name="_xlnm._FilterDatabase" localSheetId="2" hidden="1">'2 港別入港P45-46'!$A$4:$J$4</definedName>
    <definedName name="_xlnm._FilterDatabase" localSheetId="3" hidden="1">'3 港別外国船入港P47-48'!$A$3:$O$3</definedName>
    <definedName name="_xlnm._FilterDatabase" localSheetId="4" hidden="1">'4 港別危険物P49-52'!$E$5:$R$5</definedName>
    <definedName name="_xlnm.Print_Area" localSheetId="1">'1 港別港務P43-44'!$A$1:$N$108</definedName>
    <definedName name="_xlnm.Print_Area" localSheetId="2">'2 港別入港P45-46'!$A$1:$J$108</definedName>
    <definedName name="_xlnm.Print_Area" localSheetId="4">'4 港別危険物P49-52'!$A$1:$R$241</definedName>
    <definedName name="_xlnm.Print_Area" localSheetId="0">'総-港務統計P42'!$A$1:$E$30</definedName>
    <definedName name="_xlnm.Print_Titles" localSheetId="1">'1 港別港務P43-44'!$2:$3</definedName>
    <definedName name="_xlnm.Print_Titles" localSheetId="2">'2 港別入港P45-46'!$2:$3</definedName>
    <definedName name="_xlnm.Print_Titles" localSheetId="3">'3 港別外国船入港P47-48'!$2:$2</definedName>
  </definedNames>
  <calcPr calcId="162913"/>
</workbook>
</file>

<file path=xl/calcChain.xml><?xml version="1.0" encoding="utf-8"?>
<calcChain xmlns="http://schemas.openxmlformats.org/spreadsheetml/2006/main">
  <c r="F69" i="16" l="1"/>
  <c r="F49" i="16" s="1"/>
  <c r="N27" i="16" l="1"/>
  <c r="E16" i="3348"/>
  <c r="D6" i="3348" l="1"/>
  <c r="E236" i="16" l="1"/>
  <c r="E237" i="16"/>
  <c r="B6" i="48940"/>
  <c r="C5" i="48940"/>
  <c r="C5" i="3348" l="1"/>
  <c r="E5" i="3348"/>
  <c r="F5" i="3348"/>
  <c r="G5" i="3348"/>
  <c r="H5" i="3348"/>
  <c r="I5" i="3348"/>
  <c r="J5" i="3348"/>
  <c r="K5" i="3348"/>
  <c r="L5" i="3348"/>
  <c r="M5" i="3348"/>
  <c r="R6" i="16" l="1"/>
  <c r="J37" i="48940"/>
  <c r="J5" i="48940"/>
  <c r="B5" i="3348"/>
  <c r="B108" i="48940"/>
  <c r="C71" i="188" l="1"/>
  <c r="D71" i="188"/>
  <c r="E71" i="188"/>
  <c r="F71" i="188"/>
  <c r="G71" i="188"/>
  <c r="H71" i="188"/>
  <c r="I71" i="188"/>
  <c r="J71" i="188"/>
  <c r="K71" i="188"/>
  <c r="L71" i="188"/>
  <c r="M71" i="188"/>
  <c r="N71" i="188"/>
  <c r="O71" i="188"/>
  <c r="D16" i="3348" l="1"/>
  <c r="D17" i="3348"/>
  <c r="D18" i="3348"/>
  <c r="D19" i="3348"/>
  <c r="D20" i="3348"/>
  <c r="D21" i="3348"/>
  <c r="D22" i="3348"/>
  <c r="D23" i="3348"/>
  <c r="D24" i="3348"/>
  <c r="D25" i="3348"/>
  <c r="D79" i="3348" l="1"/>
  <c r="D94" i="3348"/>
  <c r="D93" i="3348"/>
  <c r="B107" i="188" l="1"/>
  <c r="B106" i="188"/>
  <c r="O105" i="188"/>
  <c r="N105" i="188"/>
  <c r="M105" i="188"/>
  <c r="L105" i="188"/>
  <c r="K105" i="188"/>
  <c r="J105" i="188"/>
  <c r="I105" i="188"/>
  <c r="H105" i="188"/>
  <c r="G105" i="188"/>
  <c r="F105" i="188"/>
  <c r="E105" i="188"/>
  <c r="D105" i="188"/>
  <c r="C105" i="188"/>
  <c r="B104" i="188"/>
  <c r="B103" i="188"/>
  <c r="B102" i="188"/>
  <c r="B101" i="188"/>
  <c r="B100" i="188"/>
  <c r="B99" i="188"/>
  <c r="O98" i="188"/>
  <c r="N98" i="188"/>
  <c r="M98" i="188"/>
  <c r="L98" i="188"/>
  <c r="K98" i="188"/>
  <c r="J98" i="188"/>
  <c r="I98" i="188"/>
  <c r="H98" i="188"/>
  <c r="G98" i="188"/>
  <c r="F98" i="188"/>
  <c r="E98" i="188"/>
  <c r="D98" i="188"/>
  <c r="C98" i="188"/>
  <c r="B97" i="188"/>
  <c r="B96" i="188"/>
  <c r="B95" i="188"/>
  <c r="B94" i="188"/>
  <c r="B93" i="188"/>
  <c r="B92" i="188"/>
  <c r="O91" i="188"/>
  <c r="N91" i="188"/>
  <c r="M91" i="188"/>
  <c r="L91" i="188"/>
  <c r="K91" i="188"/>
  <c r="J91" i="188"/>
  <c r="I91" i="188"/>
  <c r="H91" i="188"/>
  <c r="G91" i="188"/>
  <c r="F91" i="188"/>
  <c r="E91" i="188"/>
  <c r="D91" i="188"/>
  <c r="C91" i="188"/>
  <c r="B90" i="188"/>
  <c r="B89" i="188"/>
  <c r="B88" i="188"/>
  <c r="B87" i="188"/>
  <c r="B86" i="188"/>
  <c r="B85" i="188"/>
  <c r="O84" i="188"/>
  <c r="N84" i="188"/>
  <c r="M84" i="188"/>
  <c r="L84" i="188"/>
  <c r="K84" i="188"/>
  <c r="J84" i="188"/>
  <c r="I84" i="188"/>
  <c r="H84" i="188"/>
  <c r="G84" i="188"/>
  <c r="F84" i="188"/>
  <c r="E84" i="188"/>
  <c r="D84" i="188"/>
  <c r="C84" i="188"/>
  <c r="B83" i="188"/>
  <c r="B82" i="188"/>
  <c r="B81" i="188"/>
  <c r="B80" i="188"/>
  <c r="B79" i="188"/>
  <c r="B78" i="188"/>
  <c r="B77" i="188"/>
  <c r="B76" i="188"/>
  <c r="B75" i="188"/>
  <c r="B74" i="188"/>
  <c r="B73" i="188"/>
  <c r="B72" i="188"/>
  <c r="B70" i="188"/>
  <c r="B69" i="188"/>
  <c r="B68" i="188"/>
  <c r="B67" i="188"/>
  <c r="B66" i="188"/>
  <c r="B65" i="188"/>
  <c r="B64" i="188"/>
  <c r="B63" i="188"/>
  <c r="B62" i="188"/>
  <c r="B61" i="188"/>
  <c r="B60" i="188"/>
  <c r="B59" i="188"/>
  <c r="B58" i="188"/>
  <c r="B57" i="188"/>
  <c r="B56" i="188"/>
  <c r="B55" i="188"/>
  <c r="O54" i="188"/>
  <c r="N54" i="188"/>
  <c r="M54" i="188"/>
  <c r="L54" i="188"/>
  <c r="K54" i="188"/>
  <c r="J54" i="188"/>
  <c r="I54" i="188"/>
  <c r="H54" i="188"/>
  <c r="G54" i="188"/>
  <c r="F54" i="188"/>
  <c r="E54" i="188"/>
  <c r="D54" i="188"/>
  <c r="C54" i="188"/>
  <c r="B53" i="188"/>
  <c r="B52" i="188"/>
  <c r="B51" i="188"/>
  <c r="B50" i="188"/>
  <c r="B49" i="188"/>
  <c r="B48" i="188"/>
  <c r="B47" i="188"/>
  <c r="B46" i="188"/>
  <c r="B45" i="188"/>
  <c r="B44" i="188"/>
  <c r="B43" i="188"/>
  <c r="B42" i="188"/>
  <c r="O41" i="188"/>
  <c r="N41" i="188"/>
  <c r="M41" i="188"/>
  <c r="L41" i="188"/>
  <c r="K41" i="188"/>
  <c r="J41" i="188"/>
  <c r="I41" i="188"/>
  <c r="H41" i="188"/>
  <c r="G41" i="188"/>
  <c r="F41" i="188"/>
  <c r="E41" i="188"/>
  <c r="D41" i="188"/>
  <c r="C41" i="188"/>
  <c r="B40" i="188"/>
  <c r="B39" i="188"/>
  <c r="B38" i="188"/>
  <c r="B37" i="188"/>
  <c r="O36" i="188"/>
  <c r="N36" i="188"/>
  <c r="M36" i="188"/>
  <c r="L36" i="188"/>
  <c r="K36" i="188"/>
  <c r="J36" i="188"/>
  <c r="I36" i="188"/>
  <c r="H36" i="188"/>
  <c r="G36" i="188"/>
  <c r="F36" i="188"/>
  <c r="E36" i="188"/>
  <c r="D36" i="188"/>
  <c r="C36" i="188"/>
  <c r="B35" i="188"/>
  <c r="B34" i="188"/>
  <c r="B33" i="188"/>
  <c r="B32" i="188"/>
  <c r="B31" i="188"/>
  <c r="B30" i="188"/>
  <c r="B29" i="188"/>
  <c r="B28" i="188"/>
  <c r="B27" i="188"/>
  <c r="B26" i="188"/>
  <c r="O25" i="188"/>
  <c r="N25" i="188"/>
  <c r="M25" i="188"/>
  <c r="L25" i="188"/>
  <c r="K25" i="188"/>
  <c r="J25" i="188"/>
  <c r="I25" i="188"/>
  <c r="H25" i="188"/>
  <c r="G25" i="188"/>
  <c r="F25" i="188"/>
  <c r="E25" i="188"/>
  <c r="D25" i="188"/>
  <c r="C25" i="188"/>
  <c r="B24" i="188"/>
  <c r="B23" i="188"/>
  <c r="B22" i="188"/>
  <c r="B21" i="188"/>
  <c r="B20" i="188"/>
  <c r="B19" i="188"/>
  <c r="B18" i="188"/>
  <c r="B17" i="188"/>
  <c r="B16" i="188"/>
  <c r="B15" i="188"/>
  <c r="O14" i="188"/>
  <c r="N14" i="188"/>
  <c r="M14" i="188"/>
  <c r="L14" i="188"/>
  <c r="K14" i="188"/>
  <c r="J14" i="188"/>
  <c r="I14" i="188"/>
  <c r="H14" i="188"/>
  <c r="G14" i="188"/>
  <c r="F14" i="188"/>
  <c r="E14" i="188"/>
  <c r="D14" i="188"/>
  <c r="C14" i="188"/>
  <c r="B13" i="188"/>
  <c r="B12" i="188"/>
  <c r="B11" i="188"/>
  <c r="B10" i="188"/>
  <c r="B9" i="188"/>
  <c r="B8" i="188"/>
  <c r="B7" i="188"/>
  <c r="B6" i="188"/>
  <c r="B5" i="188"/>
  <c r="O4" i="188"/>
  <c r="N4" i="188"/>
  <c r="M4" i="188"/>
  <c r="L4" i="188"/>
  <c r="K4" i="188"/>
  <c r="J4" i="188"/>
  <c r="I4" i="188"/>
  <c r="H4" i="188"/>
  <c r="G4" i="188"/>
  <c r="F4" i="188"/>
  <c r="E4" i="188"/>
  <c r="D4" i="188"/>
  <c r="C4" i="188"/>
  <c r="B107" i="48940"/>
  <c r="B106" i="48940" s="1"/>
  <c r="J106" i="48940"/>
  <c r="I106" i="48940"/>
  <c r="H106" i="48940"/>
  <c r="G106" i="48940"/>
  <c r="F106" i="48940"/>
  <c r="E106" i="48940"/>
  <c r="D106" i="48940"/>
  <c r="C106" i="48940"/>
  <c r="B105" i="48940"/>
  <c r="B104" i="48940"/>
  <c r="B103" i="48940"/>
  <c r="B102" i="48940"/>
  <c r="B101" i="48940"/>
  <c r="B100" i="48940"/>
  <c r="J99" i="48940"/>
  <c r="I99" i="48940"/>
  <c r="H99" i="48940"/>
  <c r="G99" i="48940"/>
  <c r="F99" i="48940"/>
  <c r="E99" i="48940"/>
  <c r="D99" i="48940"/>
  <c r="C99" i="48940"/>
  <c r="B98" i="48940"/>
  <c r="B97" i="48940"/>
  <c r="B96" i="48940"/>
  <c r="B95" i="48940"/>
  <c r="B94" i="48940"/>
  <c r="B93" i="48940"/>
  <c r="J92" i="48940"/>
  <c r="I92" i="48940"/>
  <c r="H92" i="48940"/>
  <c r="G92" i="48940"/>
  <c r="F92" i="48940"/>
  <c r="E92" i="48940"/>
  <c r="D92" i="48940"/>
  <c r="C92" i="48940"/>
  <c r="B91" i="48940"/>
  <c r="B90" i="48940"/>
  <c r="B89" i="48940"/>
  <c r="B88" i="48940"/>
  <c r="B87" i="48940"/>
  <c r="B86" i="48940"/>
  <c r="J85" i="48940"/>
  <c r="I85" i="48940"/>
  <c r="H85" i="48940"/>
  <c r="G85" i="48940"/>
  <c r="F85" i="48940"/>
  <c r="E85" i="48940"/>
  <c r="D85" i="48940"/>
  <c r="C85" i="48940"/>
  <c r="B84" i="48940"/>
  <c r="B83" i="48940"/>
  <c r="B82" i="48940"/>
  <c r="B81" i="48940"/>
  <c r="B80" i="48940"/>
  <c r="B79" i="48940"/>
  <c r="B78" i="48940"/>
  <c r="B77" i="48940"/>
  <c r="B76" i="48940"/>
  <c r="B75" i="48940"/>
  <c r="B74" i="48940"/>
  <c r="B73" i="48940"/>
  <c r="J72" i="48940"/>
  <c r="I72" i="48940"/>
  <c r="H72" i="48940"/>
  <c r="G72" i="48940"/>
  <c r="F72" i="48940"/>
  <c r="E72" i="48940"/>
  <c r="D72" i="48940"/>
  <c r="C72" i="48940"/>
  <c r="B71" i="48940"/>
  <c r="B70" i="48940"/>
  <c r="B69" i="48940"/>
  <c r="B68" i="48940"/>
  <c r="B67" i="48940"/>
  <c r="B66" i="48940"/>
  <c r="B65" i="48940"/>
  <c r="B64" i="48940"/>
  <c r="B63" i="48940"/>
  <c r="B62" i="48940"/>
  <c r="B61" i="48940"/>
  <c r="B60" i="48940"/>
  <c r="B59" i="48940"/>
  <c r="B58" i="48940"/>
  <c r="B57" i="48940"/>
  <c r="B56" i="48940"/>
  <c r="J55" i="48940"/>
  <c r="I55" i="48940"/>
  <c r="H55" i="48940"/>
  <c r="G55" i="48940"/>
  <c r="F55" i="48940"/>
  <c r="E55" i="48940"/>
  <c r="D55" i="48940"/>
  <c r="C55" i="48940"/>
  <c r="B54" i="48940"/>
  <c r="B53" i="48940"/>
  <c r="B52" i="48940"/>
  <c r="B51" i="48940"/>
  <c r="B50" i="48940"/>
  <c r="B49" i="48940"/>
  <c r="B48" i="48940"/>
  <c r="B47" i="48940"/>
  <c r="B46" i="48940"/>
  <c r="B45" i="48940"/>
  <c r="B44" i="48940"/>
  <c r="B43" i="48940"/>
  <c r="J42" i="48940"/>
  <c r="I42" i="48940"/>
  <c r="H42" i="48940"/>
  <c r="G42" i="48940"/>
  <c r="F42" i="48940"/>
  <c r="E42" i="48940"/>
  <c r="D42" i="48940"/>
  <c r="C42" i="48940"/>
  <c r="B41" i="48940"/>
  <c r="B40" i="48940"/>
  <c r="B39" i="48940"/>
  <c r="B38" i="48940"/>
  <c r="I37" i="48940"/>
  <c r="H37" i="48940"/>
  <c r="G37" i="48940"/>
  <c r="F37" i="48940"/>
  <c r="E37" i="48940"/>
  <c r="D37" i="48940"/>
  <c r="C37" i="48940"/>
  <c r="B36" i="48940"/>
  <c r="B35" i="48940"/>
  <c r="B34" i="48940"/>
  <c r="B33" i="48940"/>
  <c r="B32" i="48940"/>
  <c r="B31" i="48940"/>
  <c r="B30" i="48940"/>
  <c r="B29" i="48940"/>
  <c r="B28" i="48940"/>
  <c r="B27" i="48940"/>
  <c r="J26" i="48940"/>
  <c r="I26" i="48940"/>
  <c r="H26" i="48940"/>
  <c r="G26" i="48940"/>
  <c r="F26" i="48940"/>
  <c r="E26" i="48940"/>
  <c r="D26" i="48940"/>
  <c r="C26" i="48940"/>
  <c r="B25" i="48940"/>
  <c r="B24" i="48940"/>
  <c r="B23" i="48940"/>
  <c r="B22" i="48940"/>
  <c r="B21" i="48940"/>
  <c r="B20" i="48940"/>
  <c r="B19" i="48940"/>
  <c r="B18" i="48940"/>
  <c r="B17" i="48940"/>
  <c r="B16" i="48940"/>
  <c r="J15" i="48940"/>
  <c r="I15" i="48940"/>
  <c r="H15" i="48940"/>
  <c r="G15" i="48940"/>
  <c r="F15" i="48940"/>
  <c r="E15" i="48940"/>
  <c r="D15" i="48940"/>
  <c r="C15" i="48940"/>
  <c r="B14" i="48940"/>
  <c r="B13" i="48940"/>
  <c r="B12" i="48940"/>
  <c r="B11" i="48940"/>
  <c r="B10" i="48940"/>
  <c r="B9" i="48940"/>
  <c r="B8" i="48940"/>
  <c r="B7" i="48940"/>
  <c r="I5" i="48940"/>
  <c r="H5" i="48940"/>
  <c r="G5" i="48940"/>
  <c r="F5" i="48940"/>
  <c r="E5" i="48940"/>
  <c r="D5" i="48940"/>
  <c r="D108" i="3348"/>
  <c r="D107" i="3348"/>
  <c r="M106" i="3348"/>
  <c r="L106" i="3348"/>
  <c r="K106" i="3348"/>
  <c r="J106" i="3348"/>
  <c r="I106" i="3348"/>
  <c r="H106" i="3348"/>
  <c r="G106" i="3348"/>
  <c r="F106" i="3348"/>
  <c r="E106" i="3348"/>
  <c r="C106" i="3348"/>
  <c r="B106" i="3348"/>
  <c r="D105" i="3348"/>
  <c r="D104" i="3348"/>
  <c r="D103" i="3348"/>
  <c r="D102" i="3348"/>
  <c r="D101" i="3348"/>
  <c r="D100" i="3348"/>
  <c r="M99" i="3348"/>
  <c r="L99" i="3348"/>
  <c r="K99" i="3348"/>
  <c r="J99" i="3348"/>
  <c r="I99" i="3348"/>
  <c r="H99" i="3348"/>
  <c r="G99" i="3348"/>
  <c r="F99" i="3348"/>
  <c r="E99" i="3348"/>
  <c r="C99" i="3348"/>
  <c r="B99" i="3348"/>
  <c r="D98" i="3348"/>
  <c r="D97" i="3348"/>
  <c r="D96" i="3348"/>
  <c r="D95" i="3348"/>
  <c r="M92" i="3348"/>
  <c r="L92" i="3348"/>
  <c r="K92" i="3348"/>
  <c r="J92" i="3348"/>
  <c r="I92" i="3348"/>
  <c r="H92" i="3348"/>
  <c r="G92" i="3348"/>
  <c r="F92" i="3348"/>
  <c r="E92" i="3348"/>
  <c r="C92" i="3348"/>
  <c r="B92" i="3348"/>
  <c r="D91" i="3348"/>
  <c r="D90" i="3348"/>
  <c r="D89" i="3348"/>
  <c r="D88" i="3348"/>
  <c r="D87" i="3348"/>
  <c r="D86" i="3348"/>
  <c r="M85" i="3348"/>
  <c r="L85" i="3348"/>
  <c r="K85" i="3348"/>
  <c r="J85" i="3348"/>
  <c r="I85" i="3348"/>
  <c r="H85" i="3348"/>
  <c r="G85" i="3348"/>
  <c r="F85" i="3348"/>
  <c r="E85" i="3348"/>
  <c r="C85" i="3348"/>
  <c r="B85" i="3348"/>
  <c r="D84" i="3348"/>
  <c r="D83" i="3348"/>
  <c r="D82" i="3348"/>
  <c r="D81" i="3348"/>
  <c r="D80" i="3348"/>
  <c r="D78" i="3348"/>
  <c r="D77" i="3348"/>
  <c r="D76" i="3348"/>
  <c r="D75" i="3348"/>
  <c r="D74" i="3348"/>
  <c r="D73" i="3348"/>
  <c r="M72" i="3348"/>
  <c r="L72" i="3348"/>
  <c r="K72" i="3348"/>
  <c r="J72" i="3348"/>
  <c r="I72" i="3348"/>
  <c r="H72" i="3348"/>
  <c r="G72" i="3348"/>
  <c r="F72" i="3348"/>
  <c r="E72" i="3348"/>
  <c r="C72" i="3348"/>
  <c r="B72" i="3348"/>
  <c r="D71" i="3348"/>
  <c r="D70" i="3348"/>
  <c r="D69" i="3348"/>
  <c r="D68" i="3348"/>
  <c r="D67" i="3348"/>
  <c r="D66" i="3348"/>
  <c r="D65" i="3348"/>
  <c r="D64" i="3348"/>
  <c r="D63" i="3348"/>
  <c r="D62" i="3348"/>
  <c r="D61" i="3348"/>
  <c r="D60" i="3348"/>
  <c r="D59" i="3348"/>
  <c r="D58" i="3348"/>
  <c r="D57" i="3348"/>
  <c r="D56" i="3348"/>
  <c r="M55" i="3348"/>
  <c r="L55" i="3348"/>
  <c r="K55" i="3348"/>
  <c r="J55" i="3348"/>
  <c r="I55" i="3348"/>
  <c r="H55" i="3348"/>
  <c r="G55" i="3348"/>
  <c r="F55" i="3348"/>
  <c r="E55" i="3348"/>
  <c r="C55" i="3348"/>
  <c r="B55" i="3348"/>
  <c r="D54" i="3348"/>
  <c r="D53" i="3348"/>
  <c r="D52" i="3348"/>
  <c r="D51" i="3348"/>
  <c r="D50" i="3348"/>
  <c r="D49" i="3348"/>
  <c r="D48" i="3348"/>
  <c r="D47" i="3348"/>
  <c r="D46" i="3348"/>
  <c r="D45" i="3348"/>
  <c r="D44" i="3348"/>
  <c r="D43" i="3348"/>
  <c r="M42" i="3348"/>
  <c r="L42" i="3348"/>
  <c r="K42" i="3348"/>
  <c r="J42" i="3348"/>
  <c r="I42" i="3348"/>
  <c r="H42" i="3348"/>
  <c r="G42" i="3348"/>
  <c r="F42" i="3348"/>
  <c r="E42" i="3348"/>
  <c r="C42" i="3348"/>
  <c r="B42" i="3348"/>
  <c r="D41" i="3348"/>
  <c r="D40" i="3348"/>
  <c r="D39" i="3348"/>
  <c r="D38" i="3348"/>
  <c r="M37" i="3348"/>
  <c r="L37" i="3348"/>
  <c r="K37" i="3348"/>
  <c r="J37" i="3348"/>
  <c r="I37" i="3348"/>
  <c r="H37" i="3348"/>
  <c r="G37" i="3348"/>
  <c r="F37" i="3348"/>
  <c r="E37" i="3348"/>
  <c r="C37" i="3348"/>
  <c r="B37" i="3348"/>
  <c r="D36" i="3348"/>
  <c r="D35" i="3348"/>
  <c r="D34" i="3348"/>
  <c r="D33" i="3348"/>
  <c r="D32" i="3348"/>
  <c r="D31" i="3348"/>
  <c r="D30" i="3348"/>
  <c r="D29" i="3348"/>
  <c r="D28" i="3348"/>
  <c r="D27" i="3348"/>
  <c r="M26" i="3348"/>
  <c r="L26" i="3348"/>
  <c r="K26" i="3348"/>
  <c r="J26" i="3348"/>
  <c r="I26" i="3348"/>
  <c r="H26" i="3348"/>
  <c r="G26" i="3348"/>
  <c r="F26" i="3348"/>
  <c r="E26" i="3348"/>
  <c r="C26" i="3348"/>
  <c r="B26" i="3348"/>
  <c r="M15" i="3348"/>
  <c r="L15" i="3348"/>
  <c r="K15" i="3348"/>
  <c r="J15" i="3348"/>
  <c r="I15" i="3348"/>
  <c r="H15" i="3348"/>
  <c r="G15" i="3348"/>
  <c r="F15" i="3348"/>
  <c r="E15" i="3348"/>
  <c r="C15" i="3348"/>
  <c r="B15" i="3348"/>
  <c r="D14" i="3348"/>
  <c r="D13" i="3348"/>
  <c r="D12" i="3348"/>
  <c r="D11" i="3348"/>
  <c r="D10" i="3348"/>
  <c r="D9" i="3348"/>
  <c r="D8" i="3348"/>
  <c r="D7" i="3348"/>
  <c r="B5" i="48940" l="1"/>
  <c r="C4" i="3348"/>
  <c r="B105" i="188"/>
  <c r="B15" i="48940"/>
  <c r="E4" i="3348"/>
  <c r="D72" i="3348"/>
  <c r="B4" i="3348"/>
  <c r="D15" i="3348"/>
  <c r="D5" i="3348"/>
  <c r="B84" i="188"/>
  <c r="B71" i="188"/>
  <c r="B36" i="188"/>
  <c r="B14" i="188"/>
  <c r="B99" i="48940"/>
  <c r="B55" i="48940"/>
  <c r="B42" i="48940"/>
  <c r="B26" i="48940"/>
  <c r="D106" i="3348"/>
  <c r="D85" i="3348"/>
  <c r="D55" i="3348"/>
  <c r="D42" i="3348"/>
  <c r="D37" i="3348"/>
  <c r="D99" i="3348"/>
  <c r="B37" i="48940"/>
  <c r="B25" i="188"/>
  <c r="B85" i="48940"/>
  <c r="B41" i="188"/>
  <c r="B98" i="188"/>
  <c r="B4" i="188"/>
  <c r="D26" i="3348"/>
  <c r="B72" i="48940"/>
  <c r="B54" i="188"/>
  <c r="B91" i="188"/>
  <c r="B92" i="48940"/>
  <c r="D92" i="3348"/>
  <c r="F186" i="16"/>
  <c r="R183" i="16"/>
  <c r="R27" i="16" l="1"/>
  <c r="R26" i="16"/>
  <c r="Q27" i="16"/>
  <c r="Q26" i="16"/>
  <c r="P27" i="16"/>
  <c r="P26" i="16"/>
  <c r="O27" i="16"/>
  <c r="O26" i="16"/>
  <c r="N26" i="16"/>
  <c r="M27" i="16"/>
  <c r="M26" i="16"/>
  <c r="L27" i="16"/>
  <c r="L26" i="16"/>
  <c r="K27" i="16"/>
  <c r="K26" i="16"/>
  <c r="J27" i="16"/>
  <c r="J26" i="16"/>
  <c r="I27" i="16"/>
  <c r="I26" i="16"/>
  <c r="H27" i="16"/>
  <c r="H26" i="16"/>
  <c r="G27" i="16"/>
  <c r="G26" i="16"/>
  <c r="F47" i="16"/>
  <c r="F46" i="16"/>
  <c r="E47" i="16"/>
  <c r="E46" i="16"/>
  <c r="F151" i="16" l="1"/>
  <c r="E151" i="16"/>
  <c r="F150" i="16"/>
  <c r="E150" i="16"/>
  <c r="F149" i="16"/>
  <c r="E149" i="16"/>
  <c r="F148" i="16"/>
  <c r="E148" i="16"/>
  <c r="F147" i="16"/>
  <c r="E147" i="16"/>
  <c r="F146" i="16"/>
  <c r="E146" i="16"/>
  <c r="F145" i="16"/>
  <c r="E145" i="16"/>
  <c r="F144" i="16"/>
  <c r="E144" i="16"/>
  <c r="F143" i="16"/>
  <c r="E143" i="16"/>
  <c r="F142" i="16"/>
  <c r="E142" i="16"/>
  <c r="F141" i="16"/>
  <c r="E141" i="16"/>
  <c r="F140" i="16"/>
  <c r="E140" i="16"/>
  <c r="F139" i="16"/>
  <c r="E139" i="16"/>
  <c r="F138" i="16"/>
  <c r="E138" i="16"/>
  <c r="F137" i="16"/>
  <c r="E137" i="16"/>
  <c r="F136" i="16"/>
  <c r="E136" i="16"/>
  <c r="F135" i="16"/>
  <c r="E135" i="16"/>
  <c r="F134" i="16"/>
  <c r="E134" i="16"/>
  <c r="F133" i="16"/>
  <c r="E133" i="16"/>
  <c r="F132" i="16"/>
  <c r="E132" i="16"/>
  <c r="F131" i="16"/>
  <c r="E131" i="16"/>
  <c r="F130" i="16"/>
  <c r="E130" i="16"/>
  <c r="F129" i="16"/>
  <c r="E129" i="16"/>
  <c r="F128" i="16"/>
  <c r="E128" i="16"/>
  <c r="F127" i="16"/>
  <c r="E127" i="16"/>
  <c r="F126" i="16"/>
  <c r="E126" i="16"/>
  <c r="F125" i="16"/>
  <c r="E125" i="16"/>
  <c r="F124" i="16"/>
  <c r="E124" i="16"/>
  <c r="F123" i="16"/>
  <c r="E123" i="16"/>
  <c r="F122" i="16"/>
  <c r="E122" i="16"/>
  <c r="F121" i="16"/>
  <c r="E121" i="16"/>
  <c r="F120" i="16"/>
  <c r="E120" i="16"/>
  <c r="R119" i="16"/>
  <c r="Q119" i="16"/>
  <c r="P119" i="16"/>
  <c r="O119" i="16"/>
  <c r="N119" i="16"/>
  <c r="M119" i="16"/>
  <c r="L119" i="16"/>
  <c r="K119" i="16"/>
  <c r="J119" i="16"/>
  <c r="I119" i="16"/>
  <c r="H119" i="16"/>
  <c r="G119" i="16"/>
  <c r="R118" i="16"/>
  <c r="Q118" i="16"/>
  <c r="P118" i="16"/>
  <c r="O118" i="16"/>
  <c r="N118" i="16"/>
  <c r="M118" i="16"/>
  <c r="L118" i="16"/>
  <c r="K118" i="16"/>
  <c r="J118" i="16"/>
  <c r="I118" i="16"/>
  <c r="H118" i="16"/>
  <c r="G118" i="16"/>
  <c r="E16" i="16"/>
  <c r="E8" i="16"/>
  <c r="E10" i="16"/>
  <c r="E12" i="16"/>
  <c r="E14" i="16"/>
  <c r="E18" i="16"/>
  <c r="E20" i="16"/>
  <c r="E22" i="16"/>
  <c r="E24" i="16"/>
  <c r="E50" i="16"/>
  <c r="E52" i="16"/>
  <c r="E54" i="16"/>
  <c r="E56" i="16"/>
  <c r="E58" i="16"/>
  <c r="E60" i="16"/>
  <c r="E62" i="16"/>
  <c r="E64" i="16"/>
  <c r="E66" i="16"/>
  <c r="E68" i="16"/>
  <c r="E84" i="16"/>
  <c r="E86" i="16"/>
  <c r="E88" i="16"/>
  <c r="E90" i="16"/>
  <c r="E94" i="16"/>
  <c r="E96" i="16"/>
  <c r="E98" i="16"/>
  <c r="E100" i="16"/>
  <c r="E102" i="16"/>
  <c r="E104" i="16"/>
  <c r="E106" i="16"/>
  <c r="E108" i="16"/>
  <c r="E110" i="16"/>
  <c r="E112" i="16"/>
  <c r="E114" i="16"/>
  <c r="E116" i="16"/>
  <c r="E158" i="16"/>
  <c r="E160" i="16"/>
  <c r="E162" i="16"/>
  <c r="E164" i="16"/>
  <c r="E166" i="16"/>
  <c r="E168" i="16"/>
  <c r="E170" i="16"/>
  <c r="E172" i="16"/>
  <c r="E174" i="16"/>
  <c r="E176" i="16"/>
  <c r="E178" i="16"/>
  <c r="E180" i="16"/>
  <c r="E184" i="16"/>
  <c r="E186" i="16"/>
  <c r="E188" i="16"/>
  <c r="E190" i="16"/>
  <c r="E192" i="16"/>
  <c r="E194" i="16"/>
  <c r="E198" i="16"/>
  <c r="E200" i="16"/>
  <c r="E202" i="16"/>
  <c r="E204" i="16"/>
  <c r="E206" i="16"/>
  <c r="E208" i="16"/>
  <c r="E238" i="16"/>
  <c r="E28" i="16"/>
  <c r="E30" i="16"/>
  <c r="E32" i="16"/>
  <c r="E34" i="16"/>
  <c r="E36" i="16"/>
  <c r="E38" i="16"/>
  <c r="E40" i="16"/>
  <c r="E42" i="16"/>
  <c r="E44" i="16"/>
  <c r="E212" i="16"/>
  <c r="E214" i="16"/>
  <c r="E216" i="16"/>
  <c r="E218" i="16"/>
  <c r="E220" i="16"/>
  <c r="E222" i="16"/>
  <c r="F55" i="16"/>
  <c r="F54" i="16"/>
  <c r="E55" i="16"/>
  <c r="E69" i="16"/>
  <c r="F68" i="16"/>
  <c r="F67" i="16"/>
  <c r="E67" i="16"/>
  <c r="F66" i="16"/>
  <c r="F65" i="16"/>
  <c r="E65" i="16"/>
  <c r="F64" i="16"/>
  <c r="F63" i="16"/>
  <c r="E63" i="16"/>
  <c r="F62" i="16"/>
  <c r="F61" i="16"/>
  <c r="E61" i="16"/>
  <c r="F60" i="16"/>
  <c r="F59" i="16"/>
  <c r="E59" i="16"/>
  <c r="F58" i="16"/>
  <c r="F57" i="16"/>
  <c r="E57" i="16"/>
  <c r="F56" i="16"/>
  <c r="F53" i="16"/>
  <c r="E53" i="16"/>
  <c r="F52" i="16"/>
  <c r="F50" i="16"/>
  <c r="F51" i="16"/>
  <c r="E51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237" i="16"/>
  <c r="F239" i="16"/>
  <c r="F236" i="16"/>
  <c r="F238" i="16"/>
  <c r="G234" i="16"/>
  <c r="G210" i="16"/>
  <c r="F212" i="16"/>
  <c r="F214" i="16"/>
  <c r="F216" i="16"/>
  <c r="F218" i="16"/>
  <c r="F220" i="16"/>
  <c r="F222" i="16"/>
  <c r="R211" i="16"/>
  <c r="Q211" i="16"/>
  <c r="P211" i="16"/>
  <c r="O211" i="16"/>
  <c r="N211" i="16"/>
  <c r="M211" i="16"/>
  <c r="L211" i="16"/>
  <c r="K211" i="16"/>
  <c r="J211" i="16"/>
  <c r="I211" i="16"/>
  <c r="H211" i="16"/>
  <c r="G211" i="16"/>
  <c r="R210" i="16"/>
  <c r="Q210" i="16"/>
  <c r="P210" i="16"/>
  <c r="O210" i="16"/>
  <c r="N210" i="16"/>
  <c r="M210" i="16"/>
  <c r="L210" i="16"/>
  <c r="K210" i="16"/>
  <c r="J210" i="16"/>
  <c r="I210" i="16"/>
  <c r="H210" i="16"/>
  <c r="F213" i="16"/>
  <c r="F215" i="16"/>
  <c r="F217" i="16"/>
  <c r="F219" i="16"/>
  <c r="F221" i="16"/>
  <c r="F223" i="16"/>
  <c r="E213" i="16"/>
  <c r="E215" i="16"/>
  <c r="E217" i="16"/>
  <c r="E219" i="16"/>
  <c r="E221" i="16"/>
  <c r="E223" i="16"/>
  <c r="G6" i="16"/>
  <c r="F45" i="16"/>
  <c r="E45" i="16"/>
  <c r="F44" i="16"/>
  <c r="F43" i="16"/>
  <c r="E43" i="16"/>
  <c r="F42" i="16"/>
  <c r="F41" i="16"/>
  <c r="E41" i="16"/>
  <c r="F40" i="16"/>
  <c r="F39" i="16"/>
  <c r="E39" i="16"/>
  <c r="F38" i="16"/>
  <c r="F37" i="16"/>
  <c r="E37" i="16"/>
  <c r="F36" i="16"/>
  <c r="F35" i="16"/>
  <c r="E35" i="16"/>
  <c r="F34" i="16"/>
  <c r="F33" i="16"/>
  <c r="E33" i="16"/>
  <c r="F32" i="16"/>
  <c r="F31" i="16"/>
  <c r="E31" i="16"/>
  <c r="F30" i="16"/>
  <c r="F29" i="16"/>
  <c r="E29" i="16"/>
  <c r="F28" i="16"/>
  <c r="E239" i="16"/>
  <c r="R235" i="16"/>
  <c r="Q235" i="16"/>
  <c r="P235" i="16"/>
  <c r="O235" i="16"/>
  <c r="N235" i="16"/>
  <c r="M235" i="16"/>
  <c r="L235" i="16"/>
  <c r="K235" i="16"/>
  <c r="J235" i="16"/>
  <c r="I235" i="16"/>
  <c r="H235" i="16"/>
  <c r="G235" i="16"/>
  <c r="R234" i="16"/>
  <c r="Q234" i="16"/>
  <c r="P234" i="16"/>
  <c r="O234" i="16"/>
  <c r="N234" i="16"/>
  <c r="M234" i="16"/>
  <c r="L234" i="16"/>
  <c r="K234" i="16"/>
  <c r="J234" i="16"/>
  <c r="I234" i="16"/>
  <c r="H234" i="16"/>
  <c r="F117" i="16"/>
  <c r="E117" i="16"/>
  <c r="F116" i="16"/>
  <c r="F115" i="16"/>
  <c r="E115" i="16"/>
  <c r="F114" i="16"/>
  <c r="F113" i="16"/>
  <c r="E113" i="16"/>
  <c r="F112" i="16"/>
  <c r="F111" i="16"/>
  <c r="E111" i="16"/>
  <c r="F110" i="16"/>
  <c r="F109" i="16"/>
  <c r="E109" i="16"/>
  <c r="F108" i="16"/>
  <c r="F107" i="16"/>
  <c r="E107" i="16"/>
  <c r="F106" i="16"/>
  <c r="F105" i="16"/>
  <c r="E105" i="16"/>
  <c r="F104" i="16"/>
  <c r="F103" i="16"/>
  <c r="E103" i="16"/>
  <c r="F102" i="16"/>
  <c r="F101" i="16"/>
  <c r="E101" i="16"/>
  <c r="F100" i="16"/>
  <c r="F99" i="16"/>
  <c r="E99" i="16"/>
  <c r="F98" i="16"/>
  <c r="F97" i="16"/>
  <c r="E97" i="16"/>
  <c r="F96" i="16"/>
  <c r="F95" i="16"/>
  <c r="E95" i="16"/>
  <c r="F94" i="16"/>
  <c r="R93" i="16"/>
  <c r="Q93" i="16"/>
  <c r="P93" i="16"/>
  <c r="O93" i="16"/>
  <c r="N93" i="16"/>
  <c r="M93" i="16"/>
  <c r="L93" i="16"/>
  <c r="K93" i="16"/>
  <c r="J93" i="16"/>
  <c r="I93" i="16"/>
  <c r="H93" i="16"/>
  <c r="G93" i="16"/>
  <c r="R92" i="16"/>
  <c r="Q92" i="16"/>
  <c r="P92" i="16"/>
  <c r="O92" i="16"/>
  <c r="N92" i="16"/>
  <c r="M92" i="16"/>
  <c r="L92" i="16"/>
  <c r="K92" i="16"/>
  <c r="J92" i="16"/>
  <c r="I92" i="16"/>
  <c r="H92" i="16"/>
  <c r="G92" i="16"/>
  <c r="F209" i="16"/>
  <c r="E209" i="16"/>
  <c r="F208" i="16"/>
  <c r="F207" i="16"/>
  <c r="E207" i="16"/>
  <c r="F206" i="16"/>
  <c r="F205" i="16"/>
  <c r="E205" i="16"/>
  <c r="F204" i="16"/>
  <c r="F203" i="16"/>
  <c r="E203" i="16"/>
  <c r="F202" i="16"/>
  <c r="F201" i="16"/>
  <c r="E201" i="16"/>
  <c r="F200" i="16"/>
  <c r="F199" i="16"/>
  <c r="E199" i="16"/>
  <c r="F198" i="16"/>
  <c r="R197" i="16"/>
  <c r="Q197" i="16"/>
  <c r="P197" i="16"/>
  <c r="O197" i="16"/>
  <c r="N197" i="16"/>
  <c r="M197" i="16"/>
  <c r="L197" i="16"/>
  <c r="K197" i="16"/>
  <c r="J197" i="16"/>
  <c r="I197" i="16"/>
  <c r="H197" i="16"/>
  <c r="G197" i="16"/>
  <c r="R196" i="16"/>
  <c r="Q196" i="16"/>
  <c r="P196" i="16"/>
  <c r="O196" i="16"/>
  <c r="N196" i="16"/>
  <c r="M196" i="16"/>
  <c r="L196" i="16"/>
  <c r="K196" i="16"/>
  <c r="J196" i="16"/>
  <c r="I196" i="16"/>
  <c r="H196" i="16"/>
  <c r="G196" i="16"/>
  <c r="F25" i="16"/>
  <c r="E25" i="16"/>
  <c r="F24" i="16"/>
  <c r="F23" i="16"/>
  <c r="E23" i="16"/>
  <c r="F22" i="16"/>
  <c r="F21" i="16"/>
  <c r="E21" i="16"/>
  <c r="F20" i="16"/>
  <c r="F19" i="16"/>
  <c r="E19" i="16"/>
  <c r="F18" i="16"/>
  <c r="F17" i="16"/>
  <c r="E17" i="16"/>
  <c r="F16" i="16"/>
  <c r="F15" i="16"/>
  <c r="E15" i="16"/>
  <c r="F14" i="16"/>
  <c r="F13" i="16"/>
  <c r="E13" i="16"/>
  <c r="F12" i="16"/>
  <c r="F11" i="16"/>
  <c r="E11" i="16"/>
  <c r="F10" i="16"/>
  <c r="F9" i="16"/>
  <c r="E9" i="16"/>
  <c r="F8" i="16"/>
  <c r="R7" i="16"/>
  <c r="Q7" i="16"/>
  <c r="P7" i="16"/>
  <c r="O7" i="16"/>
  <c r="N7" i="16"/>
  <c r="M7" i="16"/>
  <c r="L7" i="16"/>
  <c r="K7" i="16"/>
  <c r="J7" i="16"/>
  <c r="I7" i="16"/>
  <c r="H7" i="16"/>
  <c r="G7" i="16"/>
  <c r="Q6" i="16"/>
  <c r="P6" i="16"/>
  <c r="O6" i="16"/>
  <c r="N6" i="16"/>
  <c r="M6" i="16"/>
  <c r="L6" i="16"/>
  <c r="K6" i="16"/>
  <c r="J6" i="16"/>
  <c r="I6" i="16"/>
  <c r="H6" i="16"/>
  <c r="F195" i="16"/>
  <c r="E195" i="16"/>
  <c r="F194" i="16"/>
  <c r="F193" i="16"/>
  <c r="E193" i="16"/>
  <c r="F192" i="16"/>
  <c r="F191" i="16"/>
  <c r="E191" i="16"/>
  <c r="F190" i="16"/>
  <c r="F189" i="16"/>
  <c r="E189" i="16"/>
  <c r="F188" i="16"/>
  <c r="F187" i="16"/>
  <c r="E187" i="16"/>
  <c r="F185" i="16"/>
  <c r="E185" i="16"/>
  <c r="F184" i="16"/>
  <c r="Q183" i="16"/>
  <c r="P183" i="16"/>
  <c r="O183" i="16"/>
  <c r="N183" i="16"/>
  <c r="M183" i="16"/>
  <c r="L183" i="16"/>
  <c r="K183" i="16"/>
  <c r="J183" i="16"/>
  <c r="I183" i="16"/>
  <c r="H183" i="16"/>
  <c r="G183" i="16"/>
  <c r="R182" i="16"/>
  <c r="Q182" i="16"/>
  <c r="P182" i="16"/>
  <c r="O182" i="16"/>
  <c r="N182" i="16"/>
  <c r="M182" i="16"/>
  <c r="L182" i="16"/>
  <c r="K182" i="16"/>
  <c r="J182" i="16"/>
  <c r="I182" i="16"/>
  <c r="H182" i="16"/>
  <c r="G182" i="16"/>
  <c r="F181" i="16"/>
  <c r="E181" i="16"/>
  <c r="F180" i="16"/>
  <c r="F179" i="16"/>
  <c r="E179" i="16"/>
  <c r="F178" i="16"/>
  <c r="F177" i="16"/>
  <c r="E177" i="16"/>
  <c r="F176" i="16"/>
  <c r="F175" i="16"/>
  <c r="E175" i="16"/>
  <c r="F174" i="16"/>
  <c r="F173" i="16"/>
  <c r="E173" i="16"/>
  <c r="F172" i="16"/>
  <c r="F171" i="16"/>
  <c r="E171" i="16"/>
  <c r="F170" i="16"/>
  <c r="F169" i="16"/>
  <c r="E169" i="16"/>
  <c r="F168" i="16"/>
  <c r="F167" i="16"/>
  <c r="E167" i="16"/>
  <c r="F166" i="16"/>
  <c r="F165" i="16"/>
  <c r="E165" i="16"/>
  <c r="F164" i="16"/>
  <c r="F163" i="16"/>
  <c r="E163" i="16"/>
  <c r="F162" i="16"/>
  <c r="F161" i="16"/>
  <c r="E161" i="16"/>
  <c r="F160" i="16"/>
  <c r="F159" i="16"/>
  <c r="E159" i="16"/>
  <c r="F158" i="16"/>
  <c r="R157" i="16"/>
  <c r="Q157" i="16"/>
  <c r="P157" i="16"/>
  <c r="O157" i="16"/>
  <c r="N157" i="16"/>
  <c r="M157" i="16"/>
  <c r="L157" i="16"/>
  <c r="K157" i="16"/>
  <c r="J157" i="16"/>
  <c r="I157" i="16"/>
  <c r="H157" i="16"/>
  <c r="G157" i="16"/>
  <c r="R156" i="16"/>
  <c r="Q156" i="16"/>
  <c r="P156" i="16"/>
  <c r="O156" i="16"/>
  <c r="N156" i="16"/>
  <c r="M156" i="16"/>
  <c r="L156" i="16"/>
  <c r="K156" i="16"/>
  <c r="J156" i="16"/>
  <c r="I156" i="16"/>
  <c r="H156" i="16"/>
  <c r="G156" i="16"/>
  <c r="F90" i="16"/>
  <c r="F84" i="16"/>
  <c r="F86" i="16"/>
  <c r="F88" i="16"/>
  <c r="F91" i="16"/>
  <c r="E91" i="16"/>
  <c r="F89" i="16"/>
  <c r="E89" i="16"/>
  <c r="F87" i="16"/>
  <c r="F85" i="16"/>
  <c r="E87" i="16"/>
  <c r="E85" i="16"/>
  <c r="G82" i="16"/>
  <c r="H82" i="16"/>
  <c r="I82" i="16"/>
  <c r="J82" i="16"/>
  <c r="K82" i="16"/>
  <c r="L82" i="16"/>
  <c r="M82" i="16"/>
  <c r="N82" i="16"/>
  <c r="O82" i="16"/>
  <c r="P82" i="16"/>
  <c r="Q82" i="16"/>
  <c r="R82" i="16"/>
  <c r="G83" i="16"/>
  <c r="H83" i="16"/>
  <c r="I83" i="16"/>
  <c r="J83" i="16"/>
  <c r="K83" i="16"/>
  <c r="L83" i="16"/>
  <c r="M83" i="16"/>
  <c r="N83" i="16"/>
  <c r="O83" i="16"/>
  <c r="P83" i="16"/>
  <c r="Q83" i="16"/>
  <c r="R83" i="16"/>
  <c r="F119" i="16" l="1"/>
  <c r="F27" i="16"/>
  <c r="F5" i="16" s="1"/>
  <c r="C30" i="48941" s="1"/>
  <c r="E118" i="16"/>
  <c r="F118" i="16"/>
  <c r="F26" i="16"/>
  <c r="E26" i="16"/>
  <c r="E27" i="16"/>
  <c r="E119" i="16"/>
  <c r="E93" i="16"/>
  <c r="F93" i="16"/>
  <c r="K4" i="16"/>
  <c r="C4" i="48940"/>
  <c r="F235" i="16"/>
  <c r="E196" i="16"/>
  <c r="F183" i="16"/>
  <c r="F157" i="16"/>
  <c r="F156" i="16"/>
  <c r="R5" i="16"/>
  <c r="L4" i="16"/>
  <c r="P5" i="16"/>
  <c r="E49" i="16"/>
  <c r="E48" i="16"/>
  <c r="H5" i="16"/>
  <c r="N4" i="16"/>
  <c r="J5" i="16"/>
  <c r="G3" i="188"/>
  <c r="K3" i="188"/>
  <c r="O3" i="188"/>
  <c r="C3" i="188"/>
  <c r="F4" i="48940"/>
  <c r="G4" i="48940"/>
  <c r="J4" i="48940"/>
  <c r="M4" i="3348"/>
  <c r="G4" i="3348"/>
  <c r="K4" i="3348"/>
  <c r="E211" i="16"/>
  <c r="H4" i="16"/>
  <c r="P4" i="16"/>
  <c r="K5" i="16"/>
  <c r="L5" i="16"/>
  <c r="J4" i="3348"/>
  <c r="F4" i="3348"/>
  <c r="D4" i="48940"/>
  <c r="O4" i="16"/>
  <c r="F83" i="16"/>
  <c r="E183" i="16"/>
  <c r="J4" i="16"/>
  <c r="R4" i="16"/>
  <c r="N5" i="16"/>
  <c r="E197" i="16"/>
  <c r="F197" i="16"/>
  <c r="F92" i="16"/>
  <c r="F210" i="16"/>
  <c r="F48" i="16"/>
  <c r="E92" i="16"/>
  <c r="E82" i="16"/>
  <c r="O5" i="16"/>
  <c r="G5" i="16"/>
  <c r="C4" i="48941"/>
  <c r="F82" i="16"/>
  <c r="F182" i="16"/>
  <c r="H4" i="48940"/>
  <c r="D3" i="188"/>
  <c r="H3" i="188"/>
  <c r="L3" i="188"/>
  <c r="E7" i="16"/>
  <c r="F6" i="16"/>
  <c r="G4" i="16"/>
  <c r="H4" i="3348"/>
  <c r="I4" i="3348"/>
  <c r="L4" i="3348"/>
  <c r="F211" i="16"/>
  <c r="I4" i="16"/>
  <c r="M4" i="16"/>
  <c r="Q4" i="16"/>
  <c r="E234" i="16"/>
  <c r="E156" i="16"/>
  <c r="E83" i="16"/>
  <c r="E157" i="16"/>
  <c r="I5" i="16"/>
  <c r="M5" i="16"/>
  <c r="Q5" i="16"/>
  <c r="F7" i="16"/>
  <c r="F196" i="16"/>
  <c r="N3" i="188"/>
  <c r="J3" i="188"/>
  <c r="F3" i="188"/>
  <c r="E235" i="16"/>
  <c r="E4" i="48940"/>
  <c r="I4" i="48940"/>
  <c r="E3" i="188"/>
  <c r="I3" i="188"/>
  <c r="M3" i="188"/>
  <c r="F234" i="16"/>
  <c r="E210" i="16"/>
  <c r="E182" i="16"/>
  <c r="E6" i="16"/>
  <c r="C15" i="48941" l="1"/>
  <c r="E15" i="48941" s="1"/>
  <c r="E4" i="16"/>
  <c r="B3" i="188"/>
  <c r="C23" i="48941" s="1"/>
  <c r="E23" i="48941" s="1"/>
  <c r="B4" i="48940"/>
  <c r="C21" i="48941" s="1"/>
  <c r="C14" i="48941"/>
  <c r="E14" i="48941" s="1"/>
  <c r="C13" i="48941"/>
  <c r="E13" i="48941" s="1"/>
  <c r="C12" i="48941"/>
  <c r="E12" i="48941" s="1"/>
  <c r="C11" i="48941"/>
  <c r="E11" i="48941" s="1"/>
  <c r="C10" i="48941"/>
  <c r="E10" i="48941" s="1"/>
  <c r="C9" i="48941"/>
  <c r="E9" i="48941" s="1"/>
  <c r="C8" i="48941"/>
  <c r="E8" i="48941" s="1"/>
  <c r="C7" i="48941"/>
  <c r="E7" i="48941" s="1"/>
  <c r="C5" i="48941"/>
  <c r="E5" i="48941" s="1"/>
  <c r="F4" i="16"/>
  <c r="E30" i="48941"/>
  <c r="E5" i="16"/>
  <c r="C28" i="48941" s="1"/>
  <c r="E28" i="48941" s="1"/>
  <c r="D4" i="3348"/>
  <c r="C6" i="48941" s="1"/>
  <c r="E6" i="48941" s="1"/>
  <c r="E4" i="48941"/>
  <c r="C22" i="48941" l="1"/>
  <c r="E22" i="48941" s="1"/>
  <c r="E21" i="48941"/>
</calcChain>
</file>

<file path=xl/sharedStrings.xml><?xml version="1.0" encoding="utf-8"?>
<sst xmlns="http://schemas.openxmlformats.org/spreadsheetml/2006/main" count="598" uniqueCount="292">
  <si>
    <t>デンマーク</t>
    <phoneticPr fontId="2"/>
  </si>
  <si>
    <t>トン</t>
  </si>
  <si>
    <t>１　港別港務状況</t>
    <rPh sb="2" eb="3">
      <t>ミナト</t>
    </rPh>
    <rPh sb="3" eb="4">
      <t>ベツ</t>
    </rPh>
    <rPh sb="4" eb="5">
      <t>ミナト</t>
    </rPh>
    <rPh sb="5" eb="6">
      <t>ム</t>
    </rPh>
    <rPh sb="6" eb="8">
      <t>ジョウキョウ</t>
    </rPh>
    <phoneticPr fontId="2"/>
  </si>
  <si>
    <t>計</t>
    <rPh sb="0" eb="1">
      <t>ケイ</t>
    </rPh>
    <phoneticPr fontId="2"/>
  </si>
  <si>
    <t>港内移動</t>
    <rPh sb="0" eb="1">
      <t>ミナト</t>
    </rPh>
    <rPh sb="1" eb="2">
      <t>ナイ</t>
    </rPh>
    <rPh sb="2" eb="4">
      <t>イドウ</t>
    </rPh>
    <phoneticPr fontId="2"/>
  </si>
  <si>
    <t>その他</t>
    <rPh sb="0" eb="3">
      <t>ソノタ</t>
    </rPh>
    <phoneticPr fontId="2"/>
  </si>
  <si>
    <t>合　計</t>
    <rPh sb="0" eb="3">
      <t>ゴウケイ</t>
    </rPh>
    <phoneticPr fontId="2"/>
  </si>
  <si>
    <t>第一管区計</t>
    <rPh sb="0" eb="1">
      <t>ダイ</t>
    </rPh>
    <rPh sb="1" eb="2">
      <t>イチ</t>
    </rPh>
    <rPh sb="2" eb="4">
      <t>カンク</t>
    </rPh>
    <rPh sb="4" eb="5">
      <t>ケイ</t>
    </rPh>
    <phoneticPr fontId="2"/>
  </si>
  <si>
    <t>小　樽</t>
    <rPh sb="0" eb="3">
      <t>オタル</t>
    </rPh>
    <phoneticPr fontId="2"/>
  </si>
  <si>
    <t>留　萌</t>
    <rPh sb="0" eb="3">
      <t>ルモイ</t>
    </rPh>
    <phoneticPr fontId="2"/>
  </si>
  <si>
    <t>稚　内</t>
    <rPh sb="0" eb="3">
      <t>ワッカナイ</t>
    </rPh>
    <phoneticPr fontId="2"/>
  </si>
  <si>
    <t>函　館</t>
    <rPh sb="0" eb="3">
      <t>ハコダテ</t>
    </rPh>
    <phoneticPr fontId="2"/>
  </si>
  <si>
    <t>室　蘭</t>
    <rPh sb="0" eb="3">
      <t>ムロラン</t>
    </rPh>
    <phoneticPr fontId="2"/>
  </si>
  <si>
    <t>苫小牧</t>
    <rPh sb="0" eb="3">
      <t>トマコマイ</t>
    </rPh>
    <phoneticPr fontId="2"/>
  </si>
  <si>
    <t>釧　路</t>
    <rPh sb="0" eb="3">
      <t>クシロ</t>
    </rPh>
    <phoneticPr fontId="2"/>
  </si>
  <si>
    <t>根　室</t>
    <rPh sb="0" eb="3">
      <t>ネムロ</t>
    </rPh>
    <phoneticPr fontId="2"/>
  </si>
  <si>
    <t>第二管区計</t>
    <rPh sb="0" eb="1">
      <t>ダイ</t>
    </rPh>
    <rPh sb="1" eb="2">
      <t>ニ</t>
    </rPh>
    <rPh sb="2" eb="4">
      <t>カンク</t>
    </rPh>
    <rPh sb="4" eb="5">
      <t>ケイ</t>
    </rPh>
    <phoneticPr fontId="2"/>
  </si>
  <si>
    <t>仙台塩釜</t>
    <rPh sb="0" eb="2">
      <t>センダイ</t>
    </rPh>
    <rPh sb="2" eb="4">
      <t>シオガマ</t>
    </rPh>
    <phoneticPr fontId="2"/>
  </si>
  <si>
    <t>石　巻</t>
    <rPh sb="0" eb="3">
      <t>イシノマキ</t>
    </rPh>
    <phoneticPr fontId="2"/>
  </si>
  <si>
    <t>青　森</t>
    <rPh sb="0" eb="3">
      <t>アオモリ</t>
    </rPh>
    <phoneticPr fontId="2"/>
  </si>
  <si>
    <t>八　戸</t>
    <rPh sb="0" eb="3">
      <t>ハチノヘ</t>
    </rPh>
    <phoneticPr fontId="2"/>
  </si>
  <si>
    <t>むつ小川原</t>
    <rPh sb="2" eb="5">
      <t>コガワラ</t>
    </rPh>
    <phoneticPr fontId="2"/>
  </si>
  <si>
    <t>釜　石</t>
    <rPh sb="0" eb="3">
      <t>カマイシ</t>
    </rPh>
    <phoneticPr fontId="2"/>
  </si>
  <si>
    <t>秋田船川</t>
    <rPh sb="0" eb="2">
      <t>アキタ</t>
    </rPh>
    <rPh sb="2" eb="4">
      <t>フナガワ</t>
    </rPh>
    <phoneticPr fontId="2"/>
  </si>
  <si>
    <t>酒　田</t>
    <rPh sb="0" eb="3">
      <t>サカタ</t>
    </rPh>
    <phoneticPr fontId="2"/>
  </si>
  <si>
    <t>小名浜</t>
    <rPh sb="0" eb="1">
      <t>オ</t>
    </rPh>
    <rPh sb="1" eb="2">
      <t>ナ</t>
    </rPh>
    <rPh sb="2" eb="3">
      <t>ハマ</t>
    </rPh>
    <phoneticPr fontId="2"/>
  </si>
  <si>
    <t>第三管区計</t>
    <rPh sb="0" eb="1">
      <t>ダイ</t>
    </rPh>
    <rPh sb="1" eb="2">
      <t>サン</t>
    </rPh>
    <rPh sb="2" eb="4">
      <t>カンク</t>
    </rPh>
    <rPh sb="4" eb="5">
      <t>ケイ</t>
    </rPh>
    <phoneticPr fontId="2"/>
  </si>
  <si>
    <t>京浜（東京区）</t>
    <rPh sb="0" eb="2">
      <t>ケイヒン</t>
    </rPh>
    <rPh sb="3" eb="5">
      <t>トウキョウ</t>
    </rPh>
    <rPh sb="5" eb="6">
      <t>ク</t>
    </rPh>
    <phoneticPr fontId="2"/>
  </si>
  <si>
    <t>京浜（川崎区）</t>
    <rPh sb="0" eb="2">
      <t>ケイヒン</t>
    </rPh>
    <rPh sb="3" eb="5">
      <t>カワサキ</t>
    </rPh>
    <rPh sb="5" eb="6">
      <t>ク</t>
    </rPh>
    <phoneticPr fontId="2"/>
  </si>
  <si>
    <t>京浜（横浜区）</t>
    <rPh sb="0" eb="2">
      <t>ケイヒン</t>
    </rPh>
    <rPh sb="3" eb="5">
      <t>ヨコハマ</t>
    </rPh>
    <rPh sb="5" eb="6">
      <t>ク</t>
    </rPh>
    <phoneticPr fontId="2"/>
  </si>
  <si>
    <t>日　立</t>
    <rPh sb="0" eb="3">
      <t>ヒタチ</t>
    </rPh>
    <phoneticPr fontId="2"/>
  </si>
  <si>
    <t>鹿　島</t>
    <rPh sb="0" eb="3">
      <t>カシマ</t>
    </rPh>
    <phoneticPr fontId="2"/>
  </si>
  <si>
    <t>千　葉</t>
    <rPh sb="0" eb="3">
      <t>チバ</t>
    </rPh>
    <phoneticPr fontId="2"/>
  </si>
  <si>
    <t>木更津</t>
    <rPh sb="0" eb="3">
      <t>キサラヅ</t>
    </rPh>
    <phoneticPr fontId="2"/>
  </si>
  <si>
    <t>横須賀</t>
    <rPh sb="0" eb="3">
      <t>ヨコスカ</t>
    </rPh>
    <phoneticPr fontId="2"/>
  </si>
  <si>
    <t>清　水</t>
    <rPh sb="0" eb="3">
      <t>シミズ</t>
    </rPh>
    <phoneticPr fontId="2"/>
  </si>
  <si>
    <t>田子の浦</t>
    <rPh sb="0" eb="4">
      <t>タゴノウラ</t>
    </rPh>
    <phoneticPr fontId="2"/>
  </si>
  <si>
    <t>第四管区計</t>
    <rPh sb="0" eb="1">
      <t>ダイ</t>
    </rPh>
    <rPh sb="1" eb="2">
      <t>ヨン</t>
    </rPh>
    <rPh sb="2" eb="4">
      <t>カンク</t>
    </rPh>
    <rPh sb="4" eb="5">
      <t>ケイ</t>
    </rPh>
    <phoneticPr fontId="2"/>
  </si>
  <si>
    <t>名古屋</t>
    <rPh sb="0" eb="3">
      <t>ナゴヤ</t>
    </rPh>
    <phoneticPr fontId="2"/>
  </si>
  <si>
    <t>衣　浦</t>
    <rPh sb="0" eb="3">
      <t>キヌウラ</t>
    </rPh>
    <phoneticPr fontId="2"/>
  </si>
  <si>
    <t>三　河</t>
    <rPh sb="0" eb="3">
      <t>ミカワ</t>
    </rPh>
    <phoneticPr fontId="2"/>
  </si>
  <si>
    <t>四日市</t>
    <rPh sb="0" eb="3">
      <t>ヨッカイチ</t>
    </rPh>
    <phoneticPr fontId="2"/>
  </si>
  <si>
    <t>第五管区計</t>
    <rPh sb="0" eb="1">
      <t>ダイ</t>
    </rPh>
    <rPh sb="1" eb="2">
      <t>ゴ</t>
    </rPh>
    <rPh sb="2" eb="4">
      <t>カンク</t>
    </rPh>
    <rPh sb="4" eb="5">
      <t>ケイ</t>
    </rPh>
    <phoneticPr fontId="2"/>
  </si>
  <si>
    <t>阪　南</t>
    <rPh sb="0" eb="3">
      <t>ハンナン</t>
    </rPh>
    <phoneticPr fontId="2"/>
  </si>
  <si>
    <t>泉　州</t>
    <rPh sb="0" eb="1">
      <t>イズミ</t>
    </rPh>
    <rPh sb="2" eb="3">
      <t>シュウ</t>
    </rPh>
    <phoneticPr fontId="2"/>
  </si>
  <si>
    <t>姫　路</t>
    <rPh sb="0" eb="3">
      <t>ヒメジ</t>
    </rPh>
    <phoneticPr fontId="2"/>
  </si>
  <si>
    <t>東播磨</t>
    <rPh sb="0" eb="1">
      <t>ヒガシ</t>
    </rPh>
    <rPh sb="1" eb="3">
      <t>ハリマ</t>
    </rPh>
    <phoneticPr fontId="2"/>
  </si>
  <si>
    <t>田　辺</t>
    <rPh sb="0" eb="3">
      <t>タナベ</t>
    </rPh>
    <phoneticPr fontId="2"/>
  </si>
  <si>
    <t>和歌山下津</t>
    <rPh sb="0" eb="3">
      <t>ワカヤマ</t>
    </rPh>
    <rPh sb="3" eb="4">
      <t>シタ</t>
    </rPh>
    <rPh sb="4" eb="5">
      <t>ツ</t>
    </rPh>
    <phoneticPr fontId="2"/>
  </si>
  <si>
    <t>徳島小松島</t>
    <rPh sb="0" eb="2">
      <t>トクシマ</t>
    </rPh>
    <rPh sb="2" eb="4">
      <t>コマツ</t>
    </rPh>
    <rPh sb="4" eb="5">
      <t>ジマ</t>
    </rPh>
    <phoneticPr fontId="2"/>
  </si>
  <si>
    <t>高　知</t>
    <rPh sb="0" eb="3">
      <t>コウチ</t>
    </rPh>
    <phoneticPr fontId="2"/>
  </si>
  <si>
    <t>第六管区計</t>
    <rPh sb="0" eb="1">
      <t>ダイ</t>
    </rPh>
    <rPh sb="1" eb="2">
      <t>ロク</t>
    </rPh>
    <rPh sb="2" eb="4">
      <t>カンク</t>
    </rPh>
    <rPh sb="4" eb="5">
      <t>ケイ</t>
    </rPh>
    <phoneticPr fontId="2"/>
  </si>
  <si>
    <t>広　島</t>
    <rPh sb="0" eb="3">
      <t>ヒロシマ</t>
    </rPh>
    <phoneticPr fontId="2"/>
  </si>
  <si>
    <t>岩　国</t>
    <rPh sb="0" eb="3">
      <t>イワクニ</t>
    </rPh>
    <phoneticPr fontId="2"/>
  </si>
  <si>
    <t>柳　井</t>
    <rPh sb="0" eb="3">
      <t>ヤナイ</t>
    </rPh>
    <phoneticPr fontId="2"/>
  </si>
  <si>
    <t>水　島</t>
    <rPh sb="0" eb="3">
      <t>ミズシマ</t>
    </rPh>
    <phoneticPr fontId="2"/>
  </si>
  <si>
    <t>宇　野</t>
    <rPh sb="0" eb="3">
      <t>ウノ</t>
    </rPh>
    <phoneticPr fontId="2"/>
  </si>
  <si>
    <t>尾道糸崎</t>
    <rPh sb="0" eb="2">
      <t>オノミチ</t>
    </rPh>
    <rPh sb="2" eb="4">
      <t>イトザキ</t>
    </rPh>
    <phoneticPr fontId="2"/>
  </si>
  <si>
    <t>福　山</t>
    <rPh sb="0" eb="3">
      <t>フクヤマ</t>
    </rPh>
    <phoneticPr fontId="2"/>
  </si>
  <si>
    <t>呉</t>
    <rPh sb="0" eb="1">
      <t>クレ</t>
    </rPh>
    <phoneticPr fontId="2"/>
  </si>
  <si>
    <t>徳山下松</t>
    <rPh sb="0" eb="2">
      <t>トクヤマ</t>
    </rPh>
    <rPh sb="2" eb="3">
      <t>シタ</t>
    </rPh>
    <rPh sb="3" eb="4">
      <t>マツ</t>
    </rPh>
    <phoneticPr fontId="2"/>
  </si>
  <si>
    <t>三田尻中関</t>
    <rPh sb="0" eb="2">
      <t>ミタ</t>
    </rPh>
    <rPh sb="2" eb="3">
      <t>ジリ</t>
    </rPh>
    <rPh sb="3" eb="4">
      <t>ナカ</t>
    </rPh>
    <rPh sb="4" eb="5">
      <t>ゼキ</t>
    </rPh>
    <phoneticPr fontId="2"/>
  </si>
  <si>
    <t>高　松</t>
    <rPh sb="0" eb="3">
      <t>タカマツ</t>
    </rPh>
    <phoneticPr fontId="2"/>
  </si>
  <si>
    <t>坂　出</t>
    <rPh sb="0" eb="3">
      <t>サカイデ</t>
    </rPh>
    <phoneticPr fontId="2"/>
  </si>
  <si>
    <t>松　山</t>
    <rPh sb="0" eb="3">
      <t>マツヤマ</t>
    </rPh>
    <phoneticPr fontId="2"/>
  </si>
  <si>
    <t>今　治</t>
    <rPh sb="0" eb="3">
      <t>イマバリ</t>
    </rPh>
    <phoneticPr fontId="2"/>
  </si>
  <si>
    <t>新居浜</t>
    <rPh sb="0" eb="3">
      <t>ニイハマ</t>
    </rPh>
    <phoneticPr fontId="2"/>
  </si>
  <si>
    <t>三島川之江</t>
    <rPh sb="0" eb="2">
      <t>ミシマ</t>
    </rPh>
    <rPh sb="2" eb="5">
      <t>カワノエ</t>
    </rPh>
    <phoneticPr fontId="2"/>
  </si>
  <si>
    <t>第七管区計</t>
    <rPh sb="0" eb="1">
      <t>ダイ</t>
    </rPh>
    <rPh sb="1" eb="2">
      <t>ナナ</t>
    </rPh>
    <rPh sb="2" eb="4">
      <t>カンク</t>
    </rPh>
    <rPh sb="4" eb="5">
      <t>ケイ</t>
    </rPh>
    <phoneticPr fontId="2"/>
  </si>
  <si>
    <t>宇　部</t>
    <rPh sb="0" eb="3">
      <t>ウベ</t>
    </rPh>
    <phoneticPr fontId="2"/>
  </si>
  <si>
    <t>博　多</t>
    <rPh sb="0" eb="3">
      <t>ハカタ</t>
    </rPh>
    <phoneticPr fontId="2"/>
  </si>
  <si>
    <t>三　池</t>
    <rPh sb="0" eb="3">
      <t>ミイケ</t>
    </rPh>
    <phoneticPr fontId="2"/>
  </si>
  <si>
    <t>唐　津</t>
    <rPh sb="0" eb="3">
      <t>カラツ</t>
    </rPh>
    <phoneticPr fontId="2"/>
  </si>
  <si>
    <t>伊万里</t>
    <rPh sb="0" eb="3">
      <t>イマリ</t>
    </rPh>
    <phoneticPr fontId="2"/>
  </si>
  <si>
    <t>長　崎</t>
    <rPh sb="0" eb="3">
      <t>ナガサキ</t>
    </rPh>
    <phoneticPr fontId="2"/>
  </si>
  <si>
    <t>佐世保</t>
    <rPh sb="0" eb="3">
      <t>サセボ</t>
    </rPh>
    <phoneticPr fontId="2"/>
  </si>
  <si>
    <t>厳　原</t>
    <rPh sb="0" eb="3">
      <t>イヅハラ</t>
    </rPh>
    <phoneticPr fontId="2"/>
  </si>
  <si>
    <t>大　分</t>
    <rPh sb="0" eb="3">
      <t>オオイタ</t>
    </rPh>
    <phoneticPr fontId="2"/>
  </si>
  <si>
    <t>萩</t>
    <rPh sb="0" eb="1">
      <t>ハギ</t>
    </rPh>
    <phoneticPr fontId="2"/>
  </si>
  <si>
    <t>第八管区計</t>
    <rPh sb="0" eb="1">
      <t>ダイ</t>
    </rPh>
    <rPh sb="1" eb="2">
      <t>ハチ</t>
    </rPh>
    <rPh sb="2" eb="4">
      <t>カンク</t>
    </rPh>
    <rPh sb="4" eb="5">
      <t>ケイ</t>
    </rPh>
    <phoneticPr fontId="2"/>
  </si>
  <si>
    <t>舞　鶴</t>
    <rPh sb="0" eb="3">
      <t>マイヅル</t>
    </rPh>
    <phoneticPr fontId="2"/>
  </si>
  <si>
    <t>宮　津</t>
    <rPh sb="0" eb="3">
      <t>ミヤヅ</t>
    </rPh>
    <phoneticPr fontId="2"/>
  </si>
  <si>
    <t>敦　賀</t>
    <rPh sb="0" eb="3">
      <t>ツルガ</t>
    </rPh>
    <phoneticPr fontId="2"/>
  </si>
  <si>
    <t>福　井</t>
    <rPh sb="0" eb="3">
      <t>フクイ</t>
    </rPh>
    <phoneticPr fontId="2"/>
  </si>
  <si>
    <t>境</t>
    <rPh sb="0" eb="1">
      <t>サカイ</t>
    </rPh>
    <phoneticPr fontId="2"/>
  </si>
  <si>
    <t>浜　田</t>
    <rPh sb="0" eb="3">
      <t>ハマダ</t>
    </rPh>
    <phoneticPr fontId="2"/>
  </si>
  <si>
    <t>第九管区計</t>
    <rPh sb="0" eb="1">
      <t>ダイ</t>
    </rPh>
    <rPh sb="1" eb="2">
      <t>ク</t>
    </rPh>
    <rPh sb="2" eb="4">
      <t>カンク</t>
    </rPh>
    <rPh sb="4" eb="5">
      <t>ケイ</t>
    </rPh>
    <phoneticPr fontId="2"/>
  </si>
  <si>
    <t>新　潟</t>
    <rPh sb="0" eb="3">
      <t>ニイガタ</t>
    </rPh>
    <phoneticPr fontId="2"/>
  </si>
  <si>
    <t>両　津</t>
    <rPh sb="0" eb="3">
      <t>リョウツ</t>
    </rPh>
    <phoneticPr fontId="2"/>
  </si>
  <si>
    <t>直江津</t>
    <rPh sb="0" eb="3">
      <t>ナオエツ</t>
    </rPh>
    <phoneticPr fontId="2"/>
  </si>
  <si>
    <t>伏木富山</t>
    <rPh sb="0" eb="2">
      <t>フシキ</t>
    </rPh>
    <rPh sb="2" eb="4">
      <t>トヤマ</t>
    </rPh>
    <phoneticPr fontId="2"/>
  </si>
  <si>
    <t>七　尾</t>
    <rPh sb="0" eb="3">
      <t>ナナオ</t>
    </rPh>
    <phoneticPr fontId="2"/>
  </si>
  <si>
    <t>金　沢</t>
    <rPh sb="0" eb="3">
      <t>カナザワ</t>
    </rPh>
    <phoneticPr fontId="2"/>
  </si>
  <si>
    <t>第十管区計</t>
    <rPh sb="0" eb="1">
      <t>ダイ</t>
    </rPh>
    <rPh sb="1" eb="2">
      <t>ジュウ</t>
    </rPh>
    <rPh sb="2" eb="4">
      <t>カンク</t>
    </rPh>
    <rPh sb="4" eb="5">
      <t>ケイ</t>
    </rPh>
    <phoneticPr fontId="2"/>
  </si>
  <si>
    <t>鹿児島</t>
    <rPh sb="0" eb="3">
      <t>カゴシマ</t>
    </rPh>
    <phoneticPr fontId="2"/>
  </si>
  <si>
    <t>喜　入</t>
    <rPh sb="0" eb="3">
      <t>キイレ</t>
    </rPh>
    <phoneticPr fontId="2"/>
  </si>
  <si>
    <t>三　角</t>
    <rPh sb="0" eb="3">
      <t>ミスミ</t>
    </rPh>
    <phoneticPr fontId="2"/>
  </si>
  <si>
    <t>細　島</t>
    <rPh sb="0" eb="3">
      <t>ホソジマ</t>
    </rPh>
    <phoneticPr fontId="2"/>
  </si>
  <si>
    <t>名　瀬</t>
    <rPh sb="0" eb="3">
      <t>ナゼ</t>
    </rPh>
    <phoneticPr fontId="2"/>
  </si>
  <si>
    <t>第十一管区計</t>
    <rPh sb="0" eb="1">
      <t>ダイ</t>
    </rPh>
    <rPh sb="1" eb="2">
      <t>ジュウ</t>
    </rPh>
    <rPh sb="2" eb="3">
      <t>イチ</t>
    </rPh>
    <rPh sb="3" eb="5">
      <t>カンク</t>
    </rPh>
    <rPh sb="5" eb="6">
      <t>ケイ</t>
    </rPh>
    <phoneticPr fontId="2"/>
  </si>
  <si>
    <t>那　覇</t>
    <rPh sb="0" eb="3">
      <t>ナハ</t>
    </rPh>
    <phoneticPr fontId="2"/>
  </si>
  <si>
    <t>金武中城</t>
    <rPh sb="0" eb="1">
      <t>キン</t>
    </rPh>
    <rPh sb="1" eb="2">
      <t>タケ</t>
    </rPh>
    <rPh sb="2" eb="4">
      <t>ナカグスク</t>
    </rPh>
    <phoneticPr fontId="2"/>
  </si>
  <si>
    <t>２　港別船舶入港状況</t>
    <rPh sb="2" eb="3">
      <t>ミナト</t>
    </rPh>
    <rPh sb="3" eb="4">
      <t>ベツ</t>
    </rPh>
    <rPh sb="4" eb="6">
      <t>センパク</t>
    </rPh>
    <rPh sb="6" eb="8">
      <t>ニュウコウ</t>
    </rPh>
    <rPh sb="8" eb="10">
      <t>ジョウキョウ</t>
    </rPh>
    <phoneticPr fontId="2"/>
  </si>
  <si>
    <t>　　　　     事項別
特定港別</t>
    <rPh sb="9" eb="11">
      <t>ジコウ</t>
    </rPh>
    <rPh sb="11" eb="12">
      <t>シュベツ</t>
    </rPh>
    <rPh sb="17" eb="19">
      <t>トクテイ</t>
    </rPh>
    <rPh sb="19" eb="20">
      <t>ミナト</t>
    </rPh>
    <rPh sb="20" eb="21">
      <t>ベツ</t>
    </rPh>
    <phoneticPr fontId="2"/>
  </si>
  <si>
    <t>３　港別外国船舶入港状況</t>
    <rPh sb="2" eb="3">
      <t>ミナト</t>
    </rPh>
    <rPh sb="3" eb="4">
      <t>ベツ</t>
    </rPh>
    <rPh sb="4" eb="6">
      <t>ガイコクセン</t>
    </rPh>
    <rPh sb="6" eb="8">
      <t>センパク</t>
    </rPh>
    <rPh sb="8" eb="10">
      <t>ニュウコウ</t>
    </rPh>
    <rPh sb="10" eb="12">
      <t>ジョウキョウ</t>
    </rPh>
    <phoneticPr fontId="2"/>
  </si>
  <si>
    <t>　   　　　　事項別
特定港別</t>
    <rPh sb="8" eb="10">
      <t>ジコウ</t>
    </rPh>
    <rPh sb="10" eb="11">
      <t>シュベツ</t>
    </rPh>
    <rPh sb="15" eb="17">
      <t>トクテイ</t>
    </rPh>
    <rPh sb="17" eb="18">
      <t>ミナト</t>
    </rPh>
    <rPh sb="18" eb="19">
      <t>ベツ</t>
    </rPh>
    <phoneticPr fontId="2"/>
  </si>
  <si>
    <t>韓　国</t>
    <rPh sb="0" eb="3">
      <t>カンコク</t>
    </rPh>
    <phoneticPr fontId="2"/>
  </si>
  <si>
    <t>中　国</t>
    <rPh sb="0" eb="3">
      <t>チュウゴク</t>
    </rPh>
    <phoneticPr fontId="2"/>
  </si>
  <si>
    <t>（台　湾）</t>
    <rPh sb="1" eb="4">
      <t>タイワン</t>
    </rPh>
    <phoneticPr fontId="2"/>
  </si>
  <si>
    <t>４　港別危険物荷役状況</t>
    <rPh sb="2" eb="3">
      <t>ミナト</t>
    </rPh>
    <rPh sb="3" eb="4">
      <t>ベツ</t>
    </rPh>
    <rPh sb="4" eb="7">
      <t>キケンブツ</t>
    </rPh>
    <rPh sb="7" eb="9">
      <t>ニヤク</t>
    </rPh>
    <rPh sb="9" eb="11">
      <t>ジョウキョウ</t>
    </rPh>
    <phoneticPr fontId="6"/>
  </si>
  <si>
    <t>（単位：隻、トン）</t>
    <rPh sb="1" eb="3">
      <t>タンイ</t>
    </rPh>
    <rPh sb="4" eb="5">
      <t>セキスウ</t>
    </rPh>
    <phoneticPr fontId="6"/>
  </si>
  <si>
    <t>　　　　　　　　種類
 特定港別</t>
    <rPh sb="8" eb="10">
      <t>シュルイ</t>
    </rPh>
    <rPh sb="14" eb="15">
      <t>ミナト</t>
    </rPh>
    <rPh sb="15" eb="16">
      <t>ベツ</t>
    </rPh>
    <phoneticPr fontId="6"/>
  </si>
  <si>
    <t>隻 数</t>
    <rPh sb="0" eb="3">
      <t>セキスウ</t>
    </rPh>
    <phoneticPr fontId="6"/>
  </si>
  <si>
    <t>荷 役 量</t>
    <rPh sb="0" eb="3">
      <t>ニヤク</t>
    </rPh>
    <rPh sb="4" eb="5">
      <t>リョウ</t>
    </rPh>
    <phoneticPr fontId="6"/>
  </si>
  <si>
    <t>合計</t>
    <rPh sb="0" eb="2">
      <t>ゴウケイ</t>
    </rPh>
    <phoneticPr fontId="6"/>
  </si>
  <si>
    <t>小樽</t>
    <rPh sb="0" eb="2">
      <t>オタル</t>
    </rPh>
    <phoneticPr fontId="6"/>
  </si>
  <si>
    <t>留萌</t>
    <rPh sb="0" eb="2">
      <t>ルモイ</t>
    </rPh>
    <phoneticPr fontId="6"/>
  </si>
  <si>
    <t>稚内</t>
    <rPh sb="0" eb="2">
      <t>ワッカナイ</t>
    </rPh>
    <phoneticPr fontId="6"/>
  </si>
  <si>
    <t>函館</t>
    <rPh sb="0" eb="2">
      <t>ハコダテ</t>
    </rPh>
    <phoneticPr fontId="6"/>
  </si>
  <si>
    <t>室蘭</t>
    <rPh sb="0" eb="2">
      <t>ムロラン</t>
    </rPh>
    <phoneticPr fontId="6"/>
  </si>
  <si>
    <t>苫小牧</t>
    <rPh sb="0" eb="3">
      <t>トマコマイ</t>
    </rPh>
    <phoneticPr fontId="6"/>
  </si>
  <si>
    <t>釧路</t>
    <rPh sb="0" eb="2">
      <t>クシロ</t>
    </rPh>
    <phoneticPr fontId="6"/>
  </si>
  <si>
    <t>根室</t>
    <rPh sb="0" eb="2">
      <t>ネムロ</t>
    </rPh>
    <phoneticPr fontId="6"/>
  </si>
  <si>
    <t>第二管区計</t>
    <rPh sb="0" eb="1">
      <t>ダイ</t>
    </rPh>
    <rPh sb="1" eb="2">
      <t>２</t>
    </rPh>
    <rPh sb="2" eb="4">
      <t>カンク</t>
    </rPh>
    <rPh sb="4" eb="5">
      <t>ケイ</t>
    </rPh>
    <phoneticPr fontId="6"/>
  </si>
  <si>
    <t>仙台塩釜</t>
    <rPh sb="0" eb="2">
      <t>センダイ</t>
    </rPh>
    <rPh sb="2" eb="4">
      <t>シオガマ</t>
    </rPh>
    <phoneticPr fontId="6"/>
  </si>
  <si>
    <t>石巻</t>
    <rPh sb="0" eb="2">
      <t>イシノマキ</t>
    </rPh>
    <phoneticPr fontId="6"/>
  </si>
  <si>
    <t>青森</t>
    <rPh sb="0" eb="2">
      <t>アオモリ</t>
    </rPh>
    <phoneticPr fontId="6"/>
  </si>
  <si>
    <t>八戸</t>
    <rPh sb="0" eb="2">
      <t>ハチノヘ</t>
    </rPh>
    <phoneticPr fontId="6"/>
  </si>
  <si>
    <t>むつ小川原</t>
    <rPh sb="2" eb="4">
      <t>オガワ</t>
    </rPh>
    <rPh sb="4" eb="5">
      <t>ハラ</t>
    </rPh>
    <phoneticPr fontId="6"/>
  </si>
  <si>
    <t>釜石</t>
    <rPh sb="0" eb="2">
      <t>カマイシ</t>
    </rPh>
    <phoneticPr fontId="6"/>
  </si>
  <si>
    <t>秋田船川</t>
    <rPh sb="0" eb="2">
      <t>アキタ</t>
    </rPh>
    <rPh sb="2" eb="3">
      <t>フネ</t>
    </rPh>
    <rPh sb="3" eb="4">
      <t>カワ</t>
    </rPh>
    <phoneticPr fontId="6"/>
  </si>
  <si>
    <t>酒田</t>
    <rPh sb="0" eb="2">
      <t>サカタ</t>
    </rPh>
    <phoneticPr fontId="6"/>
  </si>
  <si>
    <t>小名浜</t>
    <rPh sb="0" eb="1">
      <t>チイ</t>
    </rPh>
    <rPh sb="1" eb="2">
      <t>ナマエ</t>
    </rPh>
    <rPh sb="2" eb="3">
      <t>ハマ</t>
    </rPh>
    <phoneticPr fontId="6"/>
  </si>
  <si>
    <t>第三管区計</t>
    <rPh sb="0" eb="1">
      <t>ダイ</t>
    </rPh>
    <rPh sb="1" eb="2">
      <t>３</t>
    </rPh>
    <rPh sb="2" eb="4">
      <t>カンク</t>
    </rPh>
    <rPh sb="4" eb="5">
      <t>ケイ</t>
    </rPh>
    <phoneticPr fontId="6"/>
  </si>
  <si>
    <t>京浜（東京区）</t>
    <rPh sb="0" eb="2">
      <t>ケイヒン</t>
    </rPh>
    <rPh sb="3" eb="5">
      <t>トウキョウ</t>
    </rPh>
    <rPh sb="5" eb="6">
      <t>ク</t>
    </rPh>
    <phoneticPr fontId="6"/>
  </si>
  <si>
    <t>京浜（川崎区）</t>
    <rPh sb="0" eb="2">
      <t>ケイヒン</t>
    </rPh>
    <rPh sb="3" eb="5">
      <t>カワサキ</t>
    </rPh>
    <rPh sb="5" eb="6">
      <t>ク</t>
    </rPh>
    <phoneticPr fontId="6"/>
  </si>
  <si>
    <t>京浜（横浜区）</t>
    <rPh sb="0" eb="2">
      <t>ケイヒン</t>
    </rPh>
    <rPh sb="3" eb="5">
      <t>ヨコハマ</t>
    </rPh>
    <rPh sb="5" eb="6">
      <t>ク</t>
    </rPh>
    <phoneticPr fontId="6"/>
  </si>
  <si>
    <t>日立</t>
    <rPh sb="0" eb="2">
      <t>ヒタチ</t>
    </rPh>
    <phoneticPr fontId="6"/>
  </si>
  <si>
    <t>鹿島</t>
    <rPh sb="0" eb="2">
      <t>カシマ</t>
    </rPh>
    <phoneticPr fontId="6"/>
  </si>
  <si>
    <t>千葉</t>
    <rPh sb="0" eb="2">
      <t>チバ</t>
    </rPh>
    <phoneticPr fontId="6"/>
  </si>
  <si>
    <t>木更津</t>
    <rPh sb="0" eb="3">
      <t>キサラヅ</t>
    </rPh>
    <phoneticPr fontId="6"/>
  </si>
  <si>
    <t>横須賀</t>
    <rPh sb="0" eb="3">
      <t>ヨコスカ</t>
    </rPh>
    <phoneticPr fontId="6"/>
  </si>
  <si>
    <t>清水</t>
    <rPh sb="0" eb="2">
      <t>シミズ</t>
    </rPh>
    <phoneticPr fontId="6"/>
  </si>
  <si>
    <t>田子の浦</t>
    <rPh sb="0" eb="4">
      <t>タゴノウラ</t>
    </rPh>
    <phoneticPr fontId="6"/>
  </si>
  <si>
    <t>第四管区計</t>
    <rPh sb="1" eb="2">
      <t>４</t>
    </rPh>
    <phoneticPr fontId="6"/>
  </si>
  <si>
    <t>名古屋</t>
    <rPh sb="0" eb="3">
      <t>ナゴヤ</t>
    </rPh>
    <phoneticPr fontId="6"/>
  </si>
  <si>
    <t>衣浦</t>
    <rPh sb="0" eb="1">
      <t>イ</t>
    </rPh>
    <rPh sb="1" eb="2">
      <t>ウラ</t>
    </rPh>
    <phoneticPr fontId="6"/>
  </si>
  <si>
    <t>三河</t>
    <rPh sb="0" eb="2">
      <t>ミカワ</t>
    </rPh>
    <phoneticPr fontId="6"/>
  </si>
  <si>
    <t>四日市</t>
    <rPh sb="0" eb="3">
      <t>ヨッカイチ</t>
    </rPh>
    <phoneticPr fontId="6"/>
  </si>
  <si>
    <t>第五管区計</t>
    <rPh sb="0" eb="1">
      <t>ダイ</t>
    </rPh>
    <rPh sb="1" eb="2">
      <t>５</t>
    </rPh>
    <rPh sb="2" eb="4">
      <t>カンク</t>
    </rPh>
    <rPh sb="4" eb="5">
      <t>ケイ</t>
    </rPh>
    <phoneticPr fontId="6"/>
  </si>
  <si>
    <t>阪南</t>
    <rPh sb="0" eb="2">
      <t>ハンナン</t>
    </rPh>
    <phoneticPr fontId="6"/>
  </si>
  <si>
    <t>泉州</t>
    <rPh sb="0" eb="2">
      <t>センシュウ</t>
    </rPh>
    <phoneticPr fontId="6"/>
  </si>
  <si>
    <t>姫路</t>
    <rPh sb="0" eb="2">
      <t>ヒメジ</t>
    </rPh>
    <phoneticPr fontId="6"/>
  </si>
  <si>
    <t>東播磨</t>
    <rPh sb="0" eb="1">
      <t>ヒガシ</t>
    </rPh>
    <rPh sb="1" eb="3">
      <t>ハリマ</t>
    </rPh>
    <phoneticPr fontId="6"/>
  </si>
  <si>
    <t>田辺</t>
    <rPh sb="0" eb="2">
      <t>タナベ</t>
    </rPh>
    <phoneticPr fontId="6"/>
  </si>
  <si>
    <t>和歌山下津</t>
    <rPh sb="0" eb="3">
      <t>ワカヤマ</t>
    </rPh>
    <rPh sb="3" eb="5">
      <t>シモツ</t>
    </rPh>
    <phoneticPr fontId="6"/>
  </si>
  <si>
    <t>高知</t>
    <rPh sb="0" eb="2">
      <t>コウチ</t>
    </rPh>
    <phoneticPr fontId="6"/>
  </si>
  <si>
    <t>第六管区計</t>
    <rPh sb="0" eb="1">
      <t>ダイ</t>
    </rPh>
    <rPh sb="1" eb="2">
      <t>６</t>
    </rPh>
    <rPh sb="2" eb="4">
      <t>カンク</t>
    </rPh>
    <rPh sb="4" eb="5">
      <t>ケイ</t>
    </rPh>
    <phoneticPr fontId="6"/>
  </si>
  <si>
    <t>広島</t>
    <rPh sb="0" eb="2">
      <t>ヒロシマ</t>
    </rPh>
    <phoneticPr fontId="6"/>
  </si>
  <si>
    <t>岩国</t>
    <rPh sb="0" eb="2">
      <t>イワクニ</t>
    </rPh>
    <phoneticPr fontId="6"/>
  </si>
  <si>
    <t>柳井</t>
    <rPh sb="0" eb="2">
      <t>ヤナギイ</t>
    </rPh>
    <phoneticPr fontId="6"/>
  </si>
  <si>
    <t>水島</t>
    <rPh sb="0" eb="2">
      <t>ミズシマ</t>
    </rPh>
    <phoneticPr fontId="6"/>
  </si>
  <si>
    <t>宇野</t>
    <rPh sb="0" eb="2">
      <t>ウノ</t>
    </rPh>
    <phoneticPr fontId="6"/>
  </si>
  <si>
    <t>福山</t>
    <rPh sb="0" eb="2">
      <t>フクヤマ</t>
    </rPh>
    <phoneticPr fontId="6"/>
  </si>
  <si>
    <t>呉</t>
    <rPh sb="0" eb="1">
      <t>クレ</t>
    </rPh>
    <phoneticPr fontId="6"/>
  </si>
  <si>
    <t>徳山下松</t>
    <rPh sb="0" eb="2">
      <t>トクヤマ</t>
    </rPh>
    <rPh sb="2" eb="4">
      <t>シモマツ</t>
    </rPh>
    <phoneticPr fontId="6"/>
  </si>
  <si>
    <t>三田尻中関</t>
    <rPh sb="0" eb="2">
      <t>ミタ</t>
    </rPh>
    <rPh sb="2" eb="3">
      <t>シリ</t>
    </rPh>
    <rPh sb="3" eb="4">
      <t>ナカ</t>
    </rPh>
    <rPh sb="4" eb="5">
      <t>セキ</t>
    </rPh>
    <phoneticPr fontId="6"/>
  </si>
  <si>
    <t>高松</t>
    <rPh sb="0" eb="2">
      <t>タカマツ</t>
    </rPh>
    <phoneticPr fontId="6"/>
  </si>
  <si>
    <t>坂出</t>
    <rPh sb="0" eb="2">
      <t>サカイデ</t>
    </rPh>
    <phoneticPr fontId="6"/>
  </si>
  <si>
    <t>松山</t>
    <rPh sb="0" eb="2">
      <t>マツヤマ</t>
    </rPh>
    <phoneticPr fontId="6"/>
  </si>
  <si>
    <t>今治</t>
    <rPh sb="0" eb="2">
      <t>イマバリ</t>
    </rPh>
    <phoneticPr fontId="6"/>
  </si>
  <si>
    <t>新居浜</t>
    <rPh sb="0" eb="3">
      <t>ニイハマ</t>
    </rPh>
    <phoneticPr fontId="6"/>
  </si>
  <si>
    <t>三島川之江</t>
    <rPh sb="0" eb="2">
      <t>ミシマ</t>
    </rPh>
    <rPh sb="2" eb="5">
      <t>カワノエ</t>
    </rPh>
    <phoneticPr fontId="6"/>
  </si>
  <si>
    <t>第七管区計</t>
    <rPh sb="0" eb="1">
      <t>ダイ</t>
    </rPh>
    <rPh sb="1" eb="2">
      <t>７</t>
    </rPh>
    <rPh sb="2" eb="4">
      <t>カンク</t>
    </rPh>
    <rPh sb="4" eb="5">
      <t>ケイ</t>
    </rPh>
    <phoneticPr fontId="6"/>
  </si>
  <si>
    <t>宇部</t>
    <rPh sb="0" eb="2">
      <t>ウベ</t>
    </rPh>
    <phoneticPr fontId="6"/>
  </si>
  <si>
    <t>博多</t>
    <rPh sb="0" eb="2">
      <t>ハカタ</t>
    </rPh>
    <phoneticPr fontId="6"/>
  </si>
  <si>
    <t>三池</t>
    <rPh sb="0" eb="2">
      <t>ミイケ</t>
    </rPh>
    <phoneticPr fontId="6"/>
  </si>
  <si>
    <t>唐津</t>
    <rPh sb="0" eb="2">
      <t>カラツ</t>
    </rPh>
    <phoneticPr fontId="6"/>
  </si>
  <si>
    <t>伊万里</t>
    <rPh sb="0" eb="3">
      <t>イマリ</t>
    </rPh>
    <phoneticPr fontId="6"/>
  </si>
  <si>
    <t>長崎</t>
    <rPh sb="0" eb="2">
      <t>ナガサキ</t>
    </rPh>
    <phoneticPr fontId="6"/>
  </si>
  <si>
    <t>佐世保</t>
    <rPh sb="0" eb="3">
      <t>サセボ</t>
    </rPh>
    <phoneticPr fontId="6"/>
  </si>
  <si>
    <t>厳原</t>
    <rPh sb="0" eb="2">
      <t>イヅハラ</t>
    </rPh>
    <phoneticPr fontId="6"/>
  </si>
  <si>
    <t>大分</t>
    <rPh sb="0" eb="2">
      <t>オオイタ</t>
    </rPh>
    <phoneticPr fontId="6"/>
  </si>
  <si>
    <t>萩</t>
    <rPh sb="0" eb="1">
      <t>ハギ</t>
    </rPh>
    <phoneticPr fontId="6"/>
  </si>
  <si>
    <t>第八管区計</t>
    <rPh sb="0" eb="1">
      <t>ダイ</t>
    </rPh>
    <rPh sb="1" eb="2">
      <t>８</t>
    </rPh>
    <rPh sb="2" eb="4">
      <t>カンク</t>
    </rPh>
    <rPh sb="4" eb="5">
      <t>ケイ</t>
    </rPh>
    <phoneticPr fontId="6"/>
  </si>
  <si>
    <t>舞鶴</t>
    <rPh sb="0" eb="2">
      <t>マイヅル</t>
    </rPh>
    <phoneticPr fontId="6"/>
  </si>
  <si>
    <t>宮津</t>
    <rPh sb="0" eb="2">
      <t>ミヤツ</t>
    </rPh>
    <phoneticPr fontId="6"/>
  </si>
  <si>
    <t>敦賀</t>
    <rPh sb="0" eb="2">
      <t>ツルガ</t>
    </rPh>
    <phoneticPr fontId="6"/>
  </si>
  <si>
    <t>福井</t>
    <rPh sb="0" eb="2">
      <t>フクイ</t>
    </rPh>
    <phoneticPr fontId="6"/>
  </si>
  <si>
    <t>境</t>
    <rPh sb="0" eb="1">
      <t>サカイ</t>
    </rPh>
    <phoneticPr fontId="6"/>
  </si>
  <si>
    <t>浜田</t>
    <rPh sb="0" eb="2">
      <t>ハマダ</t>
    </rPh>
    <phoneticPr fontId="6"/>
  </si>
  <si>
    <t>第九管区計</t>
    <rPh sb="0" eb="1">
      <t>ダイ</t>
    </rPh>
    <rPh sb="1" eb="2">
      <t>９</t>
    </rPh>
    <rPh sb="2" eb="4">
      <t>カンク</t>
    </rPh>
    <rPh sb="4" eb="5">
      <t>ケイ</t>
    </rPh>
    <phoneticPr fontId="6"/>
  </si>
  <si>
    <t>新潟</t>
    <rPh sb="0" eb="2">
      <t>ニイガタ</t>
    </rPh>
    <phoneticPr fontId="6"/>
  </si>
  <si>
    <t>両津</t>
    <rPh sb="0" eb="2">
      <t>リョウツ</t>
    </rPh>
    <phoneticPr fontId="6"/>
  </si>
  <si>
    <t>直江津</t>
    <rPh sb="0" eb="3">
      <t>ナオエツ</t>
    </rPh>
    <phoneticPr fontId="6"/>
  </si>
  <si>
    <t>七尾</t>
    <rPh sb="0" eb="2">
      <t>ナナオ</t>
    </rPh>
    <phoneticPr fontId="6"/>
  </si>
  <si>
    <t>金沢</t>
    <rPh sb="0" eb="2">
      <t>カナザワ</t>
    </rPh>
    <phoneticPr fontId="6"/>
  </si>
  <si>
    <t>第十管区計</t>
    <rPh sb="0" eb="1">
      <t>ダイ</t>
    </rPh>
    <rPh sb="1" eb="2">
      <t>１０</t>
    </rPh>
    <rPh sb="2" eb="4">
      <t>カンク</t>
    </rPh>
    <rPh sb="4" eb="5">
      <t>ケイ</t>
    </rPh>
    <phoneticPr fontId="6"/>
  </si>
  <si>
    <t>鹿児島</t>
    <rPh sb="0" eb="3">
      <t>カゴシマ</t>
    </rPh>
    <phoneticPr fontId="6"/>
  </si>
  <si>
    <t>喜入</t>
    <rPh sb="0" eb="2">
      <t>キイレ</t>
    </rPh>
    <phoneticPr fontId="6"/>
  </si>
  <si>
    <t>三角</t>
    <rPh sb="0" eb="1">
      <t>ミスミ</t>
    </rPh>
    <rPh sb="1" eb="2">
      <t>カド</t>
    </rPh>
    <phoneticPr fontId="6"/>
  </si>
  <si>
    <t>細島</t>
    <rPh sb="0" eb="2">
      <t>ホソシマ</t>
    </rPh>
    <phoneticPr fontId="6"/>
  </si>
  <si>
    <t>名瀬</t>
    <rPh sb="0" eb="2">
      <t>ナゼ</t>
    </rPh>
    <phoneticPr fontId="6"/>
  </si>
  <si>
    <t>第十一管区計</t>
    <rPh sb="0" eb="1">
      <t>ダイ</t>
    </rPh>
    <rPh sb="1" eb="3">
      <t>１１</t>
    </rPh>
    <rPh sb="3" eb="5">
      <t>カンク</t>
    </rPh>
    <rPh sb="5" eb="6">
      <t>ケイ</t>
    </rPh>
    <phoneticPr fontId="6"/>
  </si>
  <si>
    <t>那覇</t>
    <rPh sb="0" eb="2">
      <t>ナハ</t>
    </rPh>
    <phoneticPr fontId="6"/>
  </si>
  <si>
    <t>金武中城</t>
    <rPh sb="0" eb="1">
      <t>キン</t>
    </rPh>
    <rPh sb="1" eb="2">
      <t>ブ</t>
    </rPh>
    <rPh sb="2" eb="4">
      <t>ナカグスク</t>
    </rPh>
    <phoneticPr fontId="6"/>
  </si>
  <si>
    <t>尾道糸崎</t>
    <rPh sb="0" eb="2">
      <t>オノミチ</t>
    </rPh>
    <rPh sb="2" eb="3">
      <t>イト</t>
    </rPh>
    <rPh sb="3" eb="4">
      <t>サキ</t>
    </rPh>
    <phoneticPr fontId="6"/>
  </si>
  <si>
    <t>伏木富山</t>
    <rPh sb="0" eb="2">
      <t>フシキ</t>
    </rPh>
    <rPh sb="2" eb="4">
      <t>トヤマ</t>
    </rPh>
    <phoneticPr fontId="6"/>
  </si>
  <si>
    <t>徳島小松島</t>
    <rPh sb="0" eb="2">
      <t>トクシマ</t>
    </rPh>
    <rPh sb="2" eb="5">
      <t>コマツシマ</t>
    </rPh>
    <phoneticPr fontId="6"/>
  </si>
  <si>
    <t>（単位：件）</t>
    <rPh sb="1" eb="3">
      <t>タンイ</t>
    </rPh>
    <rPh sb="4" eb="5">
      <t>ケン</t>
    </rPh>
    <phoneticPr fontId="2"/>
  </si>
  <si>
    <t>（単位：隻）</t>
    <rPh sb="1" eb="3">
      <t>タンイ</t>
    </rPh>
    <rPh sb="4" eb="5">
      <t>セキ</t>
    </rPh>
    <phoneticPr fontId="2"/>
  </si>
  <si>
    <t>１　港務状況比較表（対前年比）</t>
    <rPh sb="2" eb="3">
      <t>ミナト</t>
    </rPh>
    <rPh sb="3" eb="4">
      <t>ム</t>
    </rPh>
    <rPh sb="4" eb="6">
      <t>ジョウキョウ</t>
    </rPh>
    <rPh sb="6" eb="8">
      <t>ヒカク</t>
    </rPh>
    <rPh sb="8" eb="9">
      <t>ヒョウ</t>
    </rPh>
    <rPh sb="10" eb="11">
      <t>タイ</t>
    </rPh>
    <rPh sb="11" eb="13">
      <t>ゼンネン</t>
    </rPh>
    <rPh sb="13" eb="14">
      <t>ヒ</t>
    </rPh>
    <phoneticPr fontId="2"/>
  </si>
  <si>
    <t>区　　　　　分</t>
    <rPh sb="0" eb="7">
      <t>クブン</t>
    </rPh>
    <phoneticPr fontId="2"/>
  </si>
  <si>
    <t>本　　年</t>
    <rPh sb="0" eb="4">
      <t>ホンネン</t>
    </rPh>
    <phoneticPr fontId="2"/>
  </si>
  <si>
    <t>前　　年</t>
    <rPh sb="0" eb="4">
      <t>ゼンネン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</si>
  <si>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</si>
  <si>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船舶交通の制限又は禁止件数</t>
    <rPh sb="0" eb="2">
      <t>センパク</t>
    </rPh>
    <rPh sb="2" eb="4">
      <t>コウツウ</t>
    </rPh>
    <rPh sb="5" eb="7">
      <t>セイゲン</t>
    </rPh>
    <rPh sb="7" eb="8">
      <t>マタ</t>
    </rPh>
    <rPh sb="9" eb="11">
      <t>キンシ</t>
    </rPh>
    <rPh sb="11" eb="13">
      <t>ケンスウ</t>
    </rPh>
    <phoneticPr fontId="2"/>
  </si>
  <si>
    <t>件</t>
    <rPh sb="0" eb="1">
      <t>ケン</t>
    </rPh>
    <phoneticPr fontId="2"/>
  </si>
  <si>
    <t>停泊場所の指定件数</t>
    <rPh sb="0" eb="2">
      <t>テイハク</t>
    </rPh>
    <rPh sb="2" eb="4">
      <t>バショ</t>
    </rPh>
    <rPh sb="5" eb="7">
      <t>シテイ</t>
    </rPh>
    <rPh sb="7" eb="9">
      <t>ケンスウ</t>
    </rPh>
    <phoneticPr fontId="2"/>
  </si>
  <si>
    <t>港内交通に関する許可件数</t>
    <rPh sb="0" eb="1">
      <t>ミナト</t>
    </rPh>
    <rPh sb="1" eb="2">
      <t>ナイ</t>
    </rPh>
    <rPh sb="2" eb="4">
      <t>コウツウ</t>
    </rPh>
    <rPh sb="5" eb="6">
      <t>カン</t>
    </rPh>
    <rPh sb="8" eb="10">
      <t>キョカ</t>
    </rPh>
    <rPh sb="10" eb="12">
      <t>ケンスウ</t>
    </rPh>
    <phoneticPr fontId="2"/>
  </si>
  <si>
    <t>入出港届出省略</t>
    <rPh sb="0" eb="2">
      <t>ニュウシュツ</t>
    </rPh>
    <rPh sb="2" eb="3">
      <t>ミナト</t>
    </rPh>
    <rPh sb="3" eb="5">
      <t>トドケデ</t>
    </rPh>
    <rPh sb="5" eb="7">
      <t>ショウリャク</t>
    </rPh>
    <phoneticPr fontId="2"/>
  </si>
  <si>
    <t>危険物荷役運搬</t>
    <rPh sb="0" eb="3">
      <t>キケンブツ</t>
    </rPh>
    <rPh sb="3" eb="5">
      <t>ニヤク</t>
    </rPh>
    <rPh sb="5" eb="7">
      <t>ウンパン</t>
    </rPh>
    <phoneticPr fontId="2"/>
  </si>
  <si>
    <t>港内工事作業</t>
    <rPh sb="0" eb="1">
      <t>ミナト</t>
    </rPh>
    <rPh sb="1" eb="2">
      <t>ナイ</t>
    </rPh>
    <rPh sb="2" eb="4">
      <t>コウジ</t>
    </rPh>
    <rPh sb="4" eb="6">
      <t>サギョウ</t>
    </rPh>
    <phoneticPr fontId="2"/>
  </si>
  <si>
    <t>港内行事</t>
    <rPh sb="0" eb="1">
      <t>ミナト</t>
    </rPh>
    <rPh sb="1" eb="2">
      <t>ナイ</t>
    </rPh>
    <rPh sb="2" eb="4">
      <t>ギョウジ</t>
    </rPh>
    <phoneticPr fontId="2"/>
  </si>
  <si>
    <t>竹木材荷卸</t>
    <rPh sb="0" eb="1">
      <t>タケ</t>
    </rPh>
    <rPh sb="1" eb="3">
      <t>モクザイ</t>
    </rPh>
    <rPh sb="3" eb="5">
      <t>ニオロ</t>
    </rPh>
    <phoneticPr fontId="2"/>
  </si>
  <si>
    <t>いかだけい留・運行</t>
    <rPh sb="5" eb="6">
      <t>リュウ</t>
    </rPh>
    <rPh sb="7" eb="8">
      <t>ウンコウ</t>
    </rPh>
    <rPh sb="8" eb="9">
      <t>イ</t>
    </rPh>
    <phoneticPr fontId="2"/>
  </si>
  <si>
    <t>港内交通整理のための届出受理件数</t>
    <rPh sb="0" eb="1">
      <t>ミナト</t>
    </rPh>
    <rPh sb="1" eb="2">
      <t>ナイ</t>
    </rPh>
    <rPh sb="2" eb="4">
      <t>コウツウ</t>
    </rPh>
    <rPh sb="4" eb="6">
      <t>セイリ</t>
    </rPh>
    <rPh sb="10" eb="12">
      <t>トドケデ</t>
    </rPh>
    <rPh sb="12" eb="14">
      <t>ジュリ</t>
    </rPh>
    <rPh sb="14" eb="16">
      <t>ケンスウ</t>
    </rPh>
    <phoneticPr fontId="2"/>
  </si>
  <si>
    <t>２　船舶入港状況比較表（対前年比）</t>
    <rPh sb="2" eb="4">
      <t>センパク</t>
    </rPh>
    <rPh sb="4" eb="6">
      <t>ニュウコウ</t>
    </rPh>
    <rPh sb="6" eb="8">
      <t>ジョウキョウ</t>
    </rPh>
    <rPh sb="8" eb="10">
      <t>ヒカク</t>
    </rPh>
    <rPh sb="10" eb="11">
      <t>ヒョウ</t>
    </rPh>
    <rPh sb="12" eb="13">
      <t>タイ</t>
    </rPh>
    <rPh sb="13" eb="15">
      <t>ゼンネン</t>
    </rPh>
    <rPh sb="15" eb="16">
      <t>ヒ</t>
    </rPh>
    <phoneticPr fontId="2"/>
  </si>
  <si>
    <t>隻</t>
    <rPh sb="0" eb="1">
      <t>セキ</t>
    </rPh>
    <phoneticPr fontId="2"/>
  </si>
  <si>
    <t>３　危険物荷役状況比較表（対前年比）</t>
    <rPh sb="2" eb="5">
      <t>キケンブツ</t>
    </rPh>
    <rPh sb="5" eb="7">
      <t>ニヤク</t>
    </rPh>
    <rPh sb="7" eb="9">
      <t>ジョウキョウ</t>
    </rPh>
    <rPh sb="9" eb="11">
      <t>ヒカク</t>
    </rPh>
    <rPh sb="11" eb="12">
      <t>ヒョウ</t>
    </rPh>
    <rPh sb="13" eb="14">
      <t>タイ</t>
    </rPh>
    <rPh sb="14" eb="16">
      <t>ゼンネン</t>
    </rPh>
    <rPh sb="16" eb="17">
      <t>ヒ</t>
    </rPh>
    <phoneticPr fontId="2"/>
  </si>
  <si>
    <t>トン</t>
    <phoneticPr fontId="2"/>
  </si>
  <si>
    <t>阪神（大阪区）</t>
    <rPh sb="0" eb="2">
      <t>ハンシン</t>
    </rPh>
    <rPh sb="3" eb="5">
      <t>オオサカ</t>
    </rPh>
    <rPh sb="5" eb="6">
      <t>ク</t>
    </rPh>
    <phoneticPr fontId="2"/>
  </si>
  <si>
    <t>阪神（堺泉北区）</t>
    <rPh sb="0" eb="2">
      <t>ハンシン</t>
    </rPh>
    <rPh sb="3" eb="4">
      <t>サカイ</t>
    </rPh>
    <rPh sb="4" eb="5">
      <t>イズミ</t>
    </rPh>
    <rPh sb="5" eb="6">
      <t>キタ</t>
    </rPh>
    <rPh sb="6" eb="7">
      <t>ク</t>
    </rPh>
    <phoneticPr fontId="2"/>
  </si>
  <si>
    <t>阪神（神戸区）</t>
    <rPh sb="0" eb="2">
      <t>ハンシン</t>
    </rPh>
    <rPh sb="3" eb="6">
      <t>コウベク</t>
    </rPh>
    <phoneticPr fontId="2"/>
  </si>
  <si>
    <t>阪神（尼崎西宮芦屋区）</t>
    <rPh sb="0" eb="2">
      <t>ハンシン</t>
    </rPh>
    <rPh sb="3" eb="5">
      <t>アマガサキ</t>
    </rPh>
    <rPh sb="5" eb="7">
      <t>ニシノミヤ</t>
    </rPh>
    <rPh sb="7" eb="9">
      <t>アシヤ</t>
    </rPh>
    <rPh sb="9" eb="10">
      <t>ク</t>
    </rPh>
    <phoneticPr fontId="2"/>
  </si>
  <si>
    <t>阪神（大阪区）</t>
    <rPh sb="0" eb="2">
      <t>ハンシン</t>
    </rPh>
    <rPh sb="3" eb="5">
      <t>オオサカ</t>
    </rPh>
    <rPh sb="5" eb="6">
      <t>ク</t>
    </rPh>
    <phoneticPr fontId="6"/>
  </si>
  <si>
    <t>阪神（堺泉北区）</t>
    <rPh sb="0" eb="2">
      <t>ハンシン</t>
    </rPh>
    <rPh sb="3" eb="4">
      <t>サカイ</t>
    </rPh>
    <rPh sb="4" eb="5">
      <t>イズミ</t>
    </rPh>
    <rPh sb="5" eb="7">
      <t>キタク</t>
    </rPh>
    <phoneticPr fontId="6"/>
  </si>
  <si>
    <t>阪神（尼崎西宮芦屋区）</t>
    <rPh sb="0" eb="2">
      <t>ハンシン</t>
    </rPh>
    <rPh sb="3" eb="5">
      <t>アマガサキ</t>
    </rPh>
    <rPh sb="5" eb="7">
      <t>ニシノミヤ</t>
    </rPh>
    <rPh sb="7" eb="9">
      <t>アシヤ</t>
    </rPh>
    <rPh sb="9" eb="10">
      <t>ク</t>
    </rPh>
    <phoneticPr fontId="6"/>
  </si>
  <si>
    <t>阪神（神戸区）</t>
    <rPh sb="0" eb="2">
      <t>ハンシン</t>
    </rPh>
    <rPh sb="3" eb="5">
      <t>コウベ</t>
    </rPh>
    <rPh sb="5" eb="6">
      <t>ク</t>
    </rPh>
    <phoneticPr fontId="6"/>
  </si>
  <si>
    <t>石狩湾</t>
    <rPh sb="0" eb="2">
      <t>イシカリ</t>
    </rPh>
    <rPh sb="2" eb="3">
      <t>ワン</t>
    </rPh>
    <phoneticPr fontId="2"/>
  </si>
  <si>
    <t>八　代</t>
    <rPh sb="0" eb="1">
      <t>ハチ</t>
    </rPh>
    <rPh sb="2" eb="3">
      <t>ダイ</t>
    </rPh>
    <phoneticPr fontId="2"/>
  </si>
  <si>
    <t>八代</t>
    <rPh sb="0" eb="2">
      <t>ヤツシロ</t>
    </rPh>
    <phoneticPr fontId="6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</si>
  <si>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</t>
    </rPh>
    <rPh sb="8" eb="9">
      <t>シン</t>
    </rPh>
    <rPh sb="9" eb="10">
      <t>コウ</t>
    </rPh>
    <rPh sb="10" eb="11">
      <t>ク</t>
    </rPh>
    <rPh sb="11" eb="12">
      <t>ノゾ</t>
    </rPh>
    <phoneticPr fontId="2"/>
  </si>
  <si>
    <t>関門（若松区・響新港区）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phoneticPr fontId="2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</si>
  <si>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rPh sb="11" eb="12">
      <t>ノゾ</t>
    </rPh>
    <phoneticPr fontId="2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</si>
  <si>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rPh sb="11" eb="12">
      <t>ノゾ</t>
    </rPh>
    <phoneticPr fontId="6"/>
  </si>
  <si>
    <t>関門（若松区・響新港区）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phoneticPr fontId="6"/>
  </si>
  <si>
    <t>相　馬</t>
    <rPh sb="0" eb="1">
      <t>ソウ</t>
    </rPh>
    <rPh sb="2" eb="3">
      <t>ウマ</t>
    </rPh>
    <phoneticPr fontId="2"/>
  </si>
  <si>
    <t>相馬</t>
    <rPh sb="0" eb="2">
      <t>ソウマ</t>
    </rPh>
    <phoneticPr fontId="6"/>
  </si>
  <si>
    <t>(注) (1) 隻数は延べ隻数である。
  　　(2) １船が２種類以上の危険物を荷役した場合、主たる危険物１種類について隻数及び荷役量を示し
           、主たる危険物以外の危険物については、危険物の種類ごとに１隻として（　）内にその隻数及び
           荷役量を示した。</t>
    <phoneticPr fontId="6"/>
  </si>
  <si>
    <t>（北朝鮮）</t>
    <rPh sb="1" eb="4">
      <t>キタチョウセン</t>
    </rPh>
    <phoneticPr fontId="2"/>
  </si>
  <si>
    <t>腐しょく性物質</t>
    <rPh sb="0" eb="1">
      <t>フショク</t>
    </rPh>
    <rPh sb="4" eb="5">
      <t>セイ</t>
    </rPh>
    <rPh sb="5" eb="7">
      <t>ブッシツ</t>
    </rPh>
    <phoneticPr fontId="6"/>
  </si>
  <si>
    <t>入　港　船　舶　総　数</t>
    <rPh sb="0" eb="3">
      <t>ニュウコウ</t>
    </rPh>
    <rPh sb="4" eb="7">
      <t>センパク</t>
    </rPh>
    <rPh sb="8" eb="11">
      <t>ソウスウ</t>
    </rPh>
    <phoneticPr fontId="2"/>
  </si>
  <si>
    <t>　日　本　船　舶</t>
    <rPh sb="1" eb="4">
      <t>ニホン</t>
    </rPh>
    <rPh sb="5" eb="8">
      <t>センパク</t>
    </rPh>
    <phoneticPr fontId="2"/>
  </si>
  <si>
    <t>　外　国　船　舶</t>
    <rPh sb="1" eb="4">
      <t>ガイコク</t>
    </rPh>
    <rPh sb="5" eb="8">
      <t>センパク</t>
    </rPh>
    <phoneticPr fontId="2"/>
  </si>
  <si>
    <t>荷　　役　　隻　　数</t>
    <rPh sb="0" eb="4">
      <t>ニヤク</t>
    </rPh>
    <rPh sb="6" eb="10">
      <t>セキスウ</t>
    </rPh>
    <phoneticPr fontId="2"/>
  </si>
  <si>
    <t>荷　　役　　量</t>
    <rPh sb="0" eb="4">
      <t>ニヤク</t>
    </rPh>
    <rPh sb="6" eb="7">
      <t>リョウ</t>
    </rPh>
    <phoneticPr fontId="2"/>
  </si>
  <si>
    <t>船舶交通の
制限又は
禁止件数</t>
    <rPh sb="0" eb="2">
      <t>センパク</t>
    </rPh>
    <rPh sb="2" eb="4">
      <t>コウツウ</t>
    </rPh>
    <rPh sb="6" eb="8">
      <t>セイゲン</t>
    </rPh>
    <rPh sb="8" eb="9">
      <t>マタ</t>
    </rPh>
    <rPh sb="11" eb="13">
      <t>キンシ</t>
    </rPh>
    <rPh sb="13" eb="15">
      <t>ケンスウ</t>
    </rPh>
    <phoneticPr fontId="2"/>
  </si>
  <si>
    <t>停泊場所の
指定件数</t>
    <rPh sb="0" eb="2">
      <t>テイハク</t>
    </rPh>
    <rPh sb="2" eb="4">
      <t>バショ</t>
    </rPh>
    <rPh sb="6" eb="8">
      <t>シテイ</t>
    </rPh>
    <rPh sb="8" eb="10">
      <t>ケンスウ</t>
    </rPh>
    <phoneticPr fontId="2"/>
  </si>
  <si>
    <t>港　内　交　通　に　関　す　る　許　可　件　数</t>
    <rPh sb="0" eb="1">
      <t>ミナト</t>
    </rPh>
    <rPh sb="2" eb="3">
      <t>ナイ</t>
    </rPh>
    <rPh sb="4" eb="7">
      <t>コウツウ</t>
    </rPh>
    <rPh sb="10" eb="11">
      <t>カン</t>
    </rPh>
    <rPh sb="16" eb="19">
      <t>キョカ</t>
    </rPh>
    <rPh sb="20" eb="23">
      <t>ケンスウ</t>
    </rPh>
    <phoneticPr fontId="2"/>
  </si>
  <si>
    <t>港内交通整理
のための届出
受理件数</t>
    <rPh sb="0" eb="1">
      <t>ミナト</t>
    </rPh>
    <rPh sb="1" eb="2">
      <t>ナイ</t>
    </rPh>
    <rPh sb="2" eb="4">
      <t>コウツウ</t>
    </rPh>
    <rPh sb="4" eb="6">
      <t>セイリ</t>
    </rPh>
    <rPh sb="11" eb="13">
      <t>トドケデ</t>
    </rPh>
    <rPh sb="14" eb="16">
      <t>ジュリ</t>
    </rPh>
    <rPh sb="16" eb="18">
      <t>ケンスウ</t>
    </rPh>
    <phoneticPr fontId="2"/>
  </si>
  <si>
    <t>入出港届
省略</t>
    <rPh sb="0" eb="3">
      <t>ニュウシュツコウ</t>
    </rPh>
    <rPh sb="3" eb="4">
      <t>トド</t>
    </rPh>
    <rPh sb="5" eb="7">
      <t>ショウリャク</t>
    </rPh>
    <phoneticPr fontId="2"/>
  </si>
  <si>
    <t>危険物
荷役運搬</t>
    <rPh sb="0" eb="3">
      <t>キケンブツ</t>
    </rPh>
    <rPh sb="4" eb="6">
      <t>ニヤク</t>
    </rPh>
    <rPh sb="6" eb="8">
      <t>ウンパン</t>
    </rPh>
    <phoneticPr fontId="2"/>
  </si>
  <si>
    <t>港内工事
作業</t>
    <rPh sb="0" eb="1">
      <t>ミナト</t>
    </rPh>
    <rPh sb="1" eb="2">
      <t>ナイ</t>
    </rPh>
    <rPh sb="2" eb="4">
      <t>コウジ</t>
    </rPh>
    <rPh sb="5" eb="7">
      <t>サギョウ</t>
    </rPh>
    <phoneticPr fontId="2"/>
  </si>
  <si>
    <t>行　事</t>
    <rPh sb="0" eb="3">
      <t>ギョウジ</t>
    </rPh>
    <phoneticPr fontId="2"/>
  </si>
  <si>
    <t>竹木材
荷卸</t>
    <rPh sb="0" eb="1">
      <t>タケ</t>
    </rPh>
    <rPh sb="1" eb="3">
      <t>モクザイ</t>
    </rPh>
    <rPh sb="4" eb="6">
      <t>ニオロ</t>
    </rPh>
    <phoneticPr fontId="2"/>
  </si>
  <si>
    <t>いかだ
けい留・
運行</t>
    <rPh sb="6" eb="7">
      <t>リュウ</t>
    </rPh>
    <rPh sb="9" eb="11">
      <t>ウンコウ</t>
    </rPh>
    <phoneticPr fontId="2"/>
  </si>
  <si>
    <t>仙台塩釜</t>
    <phoneticPr fontId="2"/>
  </si>
  <si>
    <t>ト　ン　数　階　層</t>
    <rPh sb="4" eb="5">
      <t>スウ</t>
    </rPh>
    <rPh sb="6" eb="9">
      <t>カイソウ</t>
    </rPh>
    <phoneticPr fontId="2"/>
  </si>
  <si>
    <t>20ﾄﾝ以上
～
100ﾄﾝ未満</t>
    <rPh sb="4" eb="6">
      <t>イジョウ</t>
    </rPh>
    <rPh sb="14" eb="16">
      <t>ミマン</t>
    </rPh>
    <phoneticPr fontId="2"/>
  </si>
  <si>
    <t>100ﾄﾝ
～
500ﾄﾝ</t>
    <phoneticPr fontId="2"/>
  </si>
  <si>
    <t>500ﾄﾝ
～
1,000ﾄﾝ</t>
    <phoneticPr fontId="2"/>
  </si>
  <si>
    <t>1,000ﾄﾝ
～
3,000ﾄﾝ</t>
    <phoneticPr fontId="2"/>
  </si>
  <si>
    <t>3,000ﾄﾝ
～
10,000ﾄﾝ</t>
    <phoneticPr fontId="2"/>
  </si>
  <si>
    <t>10,000ﾄﾝ
～
20,000ﾄﾝ</t>
    <phoneticPr fontId="2"/>
  </si>
  <si>
    <t>20,000ﾄﾝ
～
100,000ﾄﾝ</t>
    <phoneticPr fontId="2"/>
  </si>
  <si>
    <t>100,000ﾄﾝ
以上</t>
    <rPh sb="11" eb="13">
      <t>イジョウ</t>
    </rPh>
    <phoneticPr fontId="2"/>
  </si>
  <si>
    <t>リベリア</t>
    <phoneticPr fontId="2"/>
  </si>
  <si>
    <t>ロシア</t>
    <phoneticPr fontId="2"/>
  </si>
  <si>
    <t>イギリス</t>
    <phoneticPr fontId="2"/>
  </si>
  <si>
    <t>パナマ</t>
    <phoneticPr fontId="2"/>
  </si>
  <si>
    <t>ノルウェー</t>
    <phoneticPr fontId="2"/>
  </si>
  <si>
    <t>アメリカ</t>
    <phoneticPr fontId="2"/>
  </si>
  <si>
    <t>ギリシャ</t>
    <phoneticPr fontId="2"/>
  </si>
  <si>
    <t>合　　　　　計</t>
    <rPh sb="0" eb="7">
      <t>ゴウケイ</t>
    </rPh>
    <phoneticPr fontId="6"/>
  </si>
  <si>
    <t>高　圧　ガ　ス</t>
    <rPh sb="0" eb="3">
      <t>コウアツ</t>
    </rPh>
    <phoneticPr fontId="6"/>
  </si>
  <si>
    <t>引火性液体類
容器等級Ⅰ</t>
    <rPh sb="0" eb="2">
      <t>インカ</t>
    </rPh>
    <rPh sb="2" eb="3">
      <t>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6"/>
  </si>
  <si>
    <t>引火性液体類
容器等級Ⅱ</t>
    <rPh sb="0" eb="3">
      <t>インカセイ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6"/>
  </si>
  <si>
    <t>引火性液体類
容器等級Ⅲ</t>
    <rPh sb="0" eb="3">
      <t>インカセイ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6"/>
  </si>
  <si>
    <t>そ　　の　　他</t>
    <rPh sb="0" eb="7">
      <t>ソノタ</t>
    </rPh>
    <phoneticPr fontId="6"/>
  </si>
  <si>
    <t>第一管区計</t>
    <phoneticPr fontId="6"/>
  </si>
  <si>
    <t>　　　　  事項別
特定港別</t>
    <rPh sb="6" eb="8">
      <t>ジコウ</t>
    </rPh>
    <rPh sb="8" eb="9">
      <t>シュベツ</t>
    </rPh>
    <rPh sb="14" eb="16">
      <t>トクテイ</t>
    </rPh>
    <rPh sb="16" eb="17">
      <t>ミナト</t>
    </rPh>
    <rPh sb="17" eb="18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</si>
</sst>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=0]&quot;-&quot;;#,##0"/>
    <numFmt numFmtId="177" formatCode="&quot;(&quot;0&quot;)&quot;"/>
    <numFmt numFmtId="178" formatCode="&quot;(&quot;#,###&quot;)&quot;;[=0]&quot;(-)&quot;;General"/>
    <numFmt numFmtId="179" formatCode="#,##0_);\(#,##0\)"/>
    <numFmt numFmtId="180" formatCode="[=0]&quot;-&quot;;#,##0.000"/>
    <numFmt numFmtId="181" formatCode="[=0]&quot;(-)&quot;;[=0.266]&quot;(1)&quot;;#,##0"/>
    <numFmt numFmtId="182" formatCode="&quot;(&quot;#,###&quot;)&quot;"/>
    <numFmt numFmtId="183" formatCode="#,##0_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4"/>
      <name val="ＭＳ 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5" fillId="0" borderId="0">
      <alignment vertical="center"/>
    </xf>
    <xf numFmtId="0" fontId="4" fillId="0" borderId="0"/>
  </cellStyleXfs>
  <cellXfs count="327">
    <xf numFmtId="0" fontId="0" fillId="0" borderId="0" xfId="0"/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wrapText="1"/>
    </xf>
    <xf numFmtId="0" fontId="7" fillId="0" borderId="4" xfId="0" applyFont="1" applyFill="1" applyBorder="1" applyAlignment="1">
      <alignment horizontal="distributed" vertical="center"/>
    </xf>
    <xf numFmtId="38" fontId="9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right" vertical="center"/>
    </xf>
    <xf numFmtId="38" fontId="10" fillId="0" borderId="5" xfId="1" applyFont="1" applyFill="1" applyBorder="1" applyAlignment="1">
      <alignment vertical="center" textRotation="255" wrapText="1"/>
    </xf>
    <xf numFmtId="38" fontId="11" fillId="0" borderId="6" xfId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10" fillId="0" borderId="10" xfId="1" applyFont="1" applyFill="1" applyBorder="1" applyAlignment="1">
      <alignment vertical="center" wrapText="1"/>
    </xf>
    <xf numFmtId="38" fontId="10" fillId="0" borderId="6" xfId="1" applyFont="1" applyFill="1" applyBorder="1" applyAlignment="1">
      <alignment horizontal="center" vertical="center" textRotation="255" wrapText="1"/>
    </xf>
    <xf numFmtId="38" fontId="10" fillId="0" borderId="1" xfId="1" applyFont="1" applyFill="1" applyBorder="1" applyAlignment="1">
      <alignment horizontal="center" vertical="center" textRotation="255" wrapText="1"/>
    </xf>
    <xf numFmtId="38" fontId="10" fillId="0" borderId="2" xfId="1" applyFont="1" applyFill="1" applyBorder="1" applyAlignment="1">
      <alignment horizontal="center" vertical="center" textRotation="255" wrapText="1"/>
    </xf>
    <xf numFmtId="38" fontId="10" fillId="0" borderId="3" xfId="1" applyFont="1" applyFill="1" applyBorder="1" applyAlignment="1">
      <alignment horizontal="center" vertical="center" textRotation="255" wrapText="1"/>
    </xf>
    <xf numFmtId="38" fontId="10" fillId="0" borderId="11" xfId="1" applyFont="1" applyFill="1" applyBorder="1" applyAlignment="1">
      <alignment horizontal="center" vertical="center"/>
    </xf>
    <xf numFmtId="38" fontId="12" fillId="0" borderId="7" xfId="1" applyFont="1" applyFill="1" applyBorder="1" applyAlignment="1">
      <alignment horizontal="center" vertical="center"/>
    </xf>
    <xf numFmtId="38" fontId="10" fillId="0" borderId="15" xfId="1" applyFont="1" applyFill="1" applyBorder="1" applyAlignment="1">
      <alignment horizontal="center" vertical="center" wrapText="1"/>
    </xf>
    <xf numFmtId="38" fontId="10" fillId="0" borderId="5" xfId="1" applyFont="1" applyFill="1" applyBorder="1" applyAlignment="1">
      <alignment horizontal="center" vertical="center" wrapText="1"/>
    </xf>
    <xf numFmtId="38" fontId="10" fillId="0" borderId="16" xfId="1" applyFont="1" applyFill="1" applyBorder="1" applyAlignment="1">
      <alignment horizontal="center" vertical="center" wrapText="1"/>
    </xf>
    <xf numFmtId="0" fontId="5" fillId="0" borderId="0" xfId="3" applyFont="1" applyFill="1"/>
    <xf numFmtId="0" fontId="9" fillId="0" borderId="0" xfId="3" applyFont="1" applyFill="1"/>
    <xf numFmtId="0" fontId="10" fillId="0" borderId="0" xfId="3" applyFont="1" applyFill="1" applyAlignment="1">
      <alignment horizontal="right"/>
    </xf>
    <xf numFmtId="0" fontId="6" fillId="0" borderId="0" xfId="3" applyFont="1" applyFill="1"/>
    <xf numFmtId="0" fontId="6" fillId="0" borderId="17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18" xfId="3" applyFont="1" applyFill="1" applyBorder="1"/>
    <xf numFmtId="0" fontId="2" fillId="0" borderId="19" xfId="3" applyFont="1" applyFill="1" applyBorder="1"/>
    <xf numFmtId="0" fontId="6" fillId="0" borderId="20" xfId="3" applyFont="1" applyFill="1" applyBorder="1"/>
    <xf numFmtId="0" fontId="2" fillId="0" borderId="21" xfId="3" applyFont="1" applyFill="1" applyBorder="1"/>
    <xf numFmtId="0" fontId="6" fillId="0" borderId="22" xfId="3" applyFont="1" applyFill="1" applyBorder="1"/>
    <xf numFmtId="0" fontId="6" fillId="0" borderId="0" xfId="3" applyFont="1" applyFill="1" applyBorder="1"/>
    <xf numFmtId="0" fontId="2" fillId="0" borderId="0" xfId="3" applyFont="1" applyFill="1"/>
    <xf numFmtId="0" fontId="7" fillId="0" borderId="0" xfId="0" applyFont="1" applyFill="1" applyBorder="1" applyAlignment="1">
      <alignment vertical="center"/>
    </xf>
    <xf numFmtId="38" fontId="10" fillId="0" borderId="22" xfId="1" applyFont="1" applyFill="1" applyBorder="1" applyAlignment="1">
      <alignment horizontal="center" vertical="center"/>
    </xf>
    <xf numFmtId="38" fontId="11" fillId="0" borderId="25" xfId="1" applyFont="1" applyFill="1" applyBorder="1" applyAlignment="1">
      <alignment horizontal="center" vertical="center"/>
    </xf>
    <xf numFmtId="38" fontId="10" fillId="0" borderId="20" xfId="1" applyFont="1" applyFill="1" applyBorder="1" applyAlignment="1">
      <alignment horizontal="center" vertical="center"/>
    </xf>
    <xf numFmtId="38" fontId="15" fillId="0" borderId="0" xfId="1" applyFont="1" applyFill="1" applyAlignment="1">
      <alignment vertical="center"/>
    </xf>
    <xf numFmtId="38" fontId="10" fillId="0" borderId="0" xfId="1" applyFont="1" applyFill="1" applyAlignment="1">
      <alignment horizontal="right" vertical="center"/>
    </xf>
    <xf numFmtId="38" fontId="12" fillId="0" borderId="5" xfId="1" applyFont="1" applyFill="1" applyBorder="1" applyAlignment="1">
      <alignment vertical="center" textRotation="255" wrapText="1"/>
    </xf>
    <xf numFmtId="38" fontId="10" fillId="0" borderId="7" xfId="1" applyFont="1" applyFill="1" applyBorder="1" applyAlignment="1">
      <alignment horizontal="center" vertical="center" shrinkToFit="1"/>
    </xf>
    <xf numFmtId="0" fontId="2" fillId="0" borderId="0" xfId="3" applyFont="1" applyFill="1" applyBorder="1"/>
    <xf numFmtId="0" fontId="6" fillId="0" borderId="26" xfId="3" applyFont="1" applyFill="1" applyBorder="1"/>
    <xf numFmtId="0" fontId="6" fillId="0" borderId="27" xfId="3" applyFont="1" applyFill="1" applyBorder="1"/>
    <xf numFmtId="0" fontId="2" fillId="0" borderId="22" xfId="3" applyFont="1" applyFill="1" applyBorder="1"/>
    <xf numFmtId="0" fontId="6" fillId="0" borderId="21" xfId="3" applyFont="1" applyFill="1" applyBorder="1"/>
    <xf numFmtId="0" fontId="13" fillId="0" borderId="0" xfId="3" applyFont="1" applyFill="1" applyBorder="1" applyAlignment="1"/>
    <xf numFmtId="0" fontId="2" fillId="0" borderId="25" xfId="3" applyFont="1" applyFill="1" applyBorder="1"/>
    <xf numFmtId="0" fontId="13" fillId="0" borderId="0" xfId="3" applyFont="1" applyFill="1" applyBorder="1" applyAlignment="1">
      <alignment horizontal="distributed" vertical="center"/>
    </xf>
    <xf numFmtId="38" fontId="11" fillId="0" borderId="32" xfId="1" applyFont="1" applyFill="1" applyBorder="1" applyAlignment="1">
      <alignment horizontal="center" vertical="center"/>
    </xf>
    <xf numFmtId="38" fontId="10" fillId="0" borderId="33" xfId="1" applyFont="1" applyFill="1" applyBorder="1" applyAlignment="1">
      <alignment horizontal="center" vertical="center"/>
    </xf>
    <xf numFmtId="38" fontId="11" fillId="0" borderId="18" xfId="1" applyFont="1" applyFill="1" applyBorder="1" applyAlignment="1">
      <alignment horizontal="center" vertical="center"/>
    </xf>
    <xf numFmtId="38" fontId="10" fillId="0" borderId="26" xfId="1" applyFont="1" applyFill="1" applyBorder="1" applyAlignment="1">
      <alignment horizontal="center" vertical="center"/>
    </xf>
    <xf numFmtId="38" fontId="11" fillId="0" borderId="22" xfId="1" applyFont="1" applyFill="1" applyBorder="1" applyAlignment="1">
      <alignment horizontal="center" vertical="center"/>
    </xf>
    <xf numFmtId="0" fontId="2" fillId="0" borderId="54" xfId="3" applyFont="1" applyFill="1" applyBorder="1"/>
    <xf numFmtId="38" fontId="12" fillId="0" borderId="7" xfId="1" applyFont="1" applyFill="1" applyBorder="1" applyAlignment="1">
      <alignment horizontal="center" vertical="center" shrinkToFit="1"/>
    </xf>
    <xf numFmtId="38" fontId="12" fillId="0" borderId="22" xfId="1" applyFont="1" applyFill="1" applyBorder="1" applyAlignment="1">
      <alignment horizontal="center" vertical="center" shrinkToFit="1"/>
    </xf>
    <xf numFmtId="38" fontId="10" fillId="0" borderId="22" xfId="1" applyFont="1" applyFill="1" applyBorder="1" applyAlignment="1">
      <alignment horizontal="center" vertical="center" shrinkToFit="1"/>
    </xf>
    <xf numFmtId="176" fontId="1" fillId="0" borderId="0" xfId="2" applyNumberFormat="1" applyFont="1" applyFill="1">
      <alignment vertical="center"/>
    </xf>
    <xf numFmtId="176" fontId="1" fillId="2" borderId="0" xfId="2" applyNumberFormat="1" applyFont="1" applyFill="1">
      <alignment vertical="center"/>
    </xf>
    <xf numFmtId="0" fontId="8" fillId="3" borderId="0" xfId="0" applyFont="1" applyFill="1" applyBorder="1" applyAlignment="1">
      <alignment horizontal="right" vertical="center"/>
    </xf>
    <xf numFmtId="0" fontId="8" fillId="3" borderId="37" xfId="0" applyFont="1" applyFill="1" applyBorder="1" applyAlignment="1">
      <alignment horizontal="right" vertical="center"/>
    </xf>
    <xf numFmtId="38" fontId="7" fillId="3" borderId="0" xfId="1" applyFont="1" applyFill="1" applyBorder="1" applyAlignment="1">
      <alignment vertical="center"/>
    </xf>
    <xf numFmtId="2" fontId="7" fillId="3" borderId="37" xfId="0" applyNumberFormat="1" applyFont="1" applyFill="1" applyBorder="1" applyAlignment="1">
      <alignment vertical="center"/>
    </xf>
    <xf numFmtId="38" fontId="7" fillId="3" borderId="40" xfId="1" applyFont="1" applyFill="1" applyBorder="1" applyAlignment="1">
      <alignment vertical="center"/>
    </xf>
    <xf numFmtId="2" fontId="7" fillId="3" borderId="42" xfId="0" applyNumberFormat="1" applyFont="1" applyFill="1" applyBorder="1" applyAlignment="1">
      <alignment vertical="center"/>
    </xf>
    <xf numFmtId="2" fontId="7" fillId="3" borderId="43" xfId="0" applyNumberFormat="1" applyFont="1" applyFill="1" applyBorder="1" applyAlignment="1">
      <alignment vertical="center"/>
    </xf>
    <xf numFmtId="2" fontId="7" fillId="3" borderId="4" xfId="0" applyNumberFormat="1" applyFont="1" applyFill="1" applyBorder="1" applyAlignment="1">
      <alignment vertical="center"/>
    </xf>
    <xf numFmtId="38" fontId="7" fillId="3" borderId="28" xfId="1" applyFont="1" applyFill="1" applyBorder="1" applyAlignment="1">
      <alignment vertical="center"/>
    </xf>
    <xf numFmtId="38" fontId="7" fillId="3" borderId="21" xfId="1" applyFont="1" applyFill="1" applyBorder="1" applyAlignment="1">
      <alignment vertical="center"/>
    </xf>
    <xf numFmtId="2" fontId="7" fillId="3" borderId="16" xfId="0" applyNumberFormat="1" applyFont="1" applyFill="1" applyBorder="1" applyAlignment="1">
      <alignment vertical="center"/>
    </xf>
    <xf numFmtId="0" fontId="8" fillId="3" borderId="35" xfId="0" applyFont="1" applyFill="1" applyBorder="1" applyAlignment="1">
      <alignment horizontal="right" vertical="center"/>
    </xf>
    <xf numFmtId="38" fontId="3" fillId="3" borderId="34" xfId="1" applyFont="1" applyFill="1" applyBorder="1" applyAlignment="1">
      <alignment vertical="center"/>
    </xf>
    <xf numFmtId="2" fontId="7" fillId="3" borderId="4" xfId="0" applyNumberFormat="1" applyFont="1" applyFill="1" applyBorder="1" applyAlignment="1" applyProtection="1">
      <alignment vertical="center"/>
      <protection locked="0"/>
    </xf>
    <xf numFmtId="38" fontId="3" fillId="3" borderId="35" xfId="1" applyFont="1" applyFill="1" applyBorder="1" applyAlignment="1">
      <alignment vertical="center"/>
    </xf>
    <xf numFmtId="2" fontId="7" fillId="3" borderId="43" xfId="0" applyNumberFormat="1" applyFont="1" applyFill="1" applyBorder="1" applyAlignment="1" applyProtection="1">
      <alignment vertical="center"/>
      <protection locked="0"/>
    </xf>
    <xf numFmtId="38" fontId="7" fillId="3" borderId="39" xfId="1" applyFont="1" applyFill="1" applyBorder="1" applyAlignment="1">
      <alignment vertical="center"/>
    </xf>
    <xf numFmtId="2" fontId="7" fillId="3" borderId="13" xfId="0" applyNumberFormat="1" applyFont="1" applyFill="1" applyBorder="1" applyAlignment="1">
      <alignment vertical="center"/>
    </xf>
    <xf numFmtId="38" fontId="7" fillId="3" borderId="34" xfId="1" applyFont="1" applyFill="1" applyBorder="1" applyAlignment="1">
      <alignment vertical="center"/>
    </xf>
    <xf numFmtId="0" fontId="8" fillId="3" borderId="44" xfId="0" applyFont="1" applyFill="1" applyBorder="1" applyAlignment="1">
      <alignment horizontal="right" vertical="center"/>
    </xf>
    <xf numFmtId="0" fontId="8" fillId="3" borderId="45" xfId="0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distributed" vertical="center"/>
    </xf>
    <xf numFmtId="182" fontId="6" fillId="0" borderId="0" xfId="3" applyNumberFormat="1" applyFont="1" applyFill="1"/>
    <xf numFmtId="183" fontId="6" fillId="0" borderId="0" xfId="3" applyNumberFormat="1" applyFont="1" applyFill="1"/>
    <xf numFmtId="0" fontId="2" fillId="0" borderId="18" xfId="3" applyFont="1" applyFill="1" applyBorder="1"/>
    <xf numFmtId="38" fontId="16" fillId="0" borderId="32" xfId="1" applyFont="1" applyFill="1" applyBorder="1" applyAlignment="1">
      <alignment horizontal="center" vertical="center"/>
    </xf>
    <xf numFmtId="38" fontId="17" fillId="0" borderId="0" xfId="1" applyFont="1" applyFill="1" applyAlignment="1">
      <alignment vertical="center"/>
    </xf>
    <xf numFmtId="38" fontId="16" fillId="0" borderId="7" xfId="1" applyFont="1" applyFill="1" applyBorder="1" applyAlignment="1">
      <alignment horizontal="center" vertical="center"/>
    </xf>
    <xf numFmtId="38" fontId="16" fillId="0" borderId="9" xfId="1" applyFont="1" applyFill="1" applyBorder="1" applyAlignment="1">
      <alignment horizontal="center" vertical="center"/>
    </xf>
    <xf numFmtId="176" fontId="18" fillId="0" borderId="0" xfId="2" applyNumberFormat="1" applyFont="1" applyFill="1">
      <alignment vertical="center"/>
    </xf>
    <xf numFmtId="38" fontId="18" fillId="0" borderId="0" xfId="1" applyFont="1" applyFill="1" applyAlignment="1">
      <alignment vertical="center"/>
    </xf>
    <xf numFmtId="176" fontId="19" fillId="0" borderId="24" xfId="1" applyNumberFormat="1" applyFont="1" applyFill="1" applyBorder="1" applyAlignment="1" applyProtection="1">
      <alignment vertical="center"/>
      <protection locked="0"/>
    </xf>
    <xf numFmtId="176" fontId="19" fillId="0" borderId="8" xfId="1" applyNumberFormat="1" applyFont="1" applyFill="1" applyBorder="1" applyAlignment="1" applyProtection="1">
      <alignment vertical="center"/>
      <protection locked="0"/>
    </xf>
    <xf numFmtId="176" fontId="19" fillId="0" borderId="4" xfId="1" applyNumberFormat="1" applyFont="1" applyFill="1" applyBorder="1" applyAlignment="1" applyProtection="1">
      <alignment vertical="center"/>
      <protection locked="0"/>
    </xf>
    <xf numFmtId="176" fontId="19" fillId="0" borderId="28" xfId="1" applyNumberFormat="1" applyFont="1" applyFill="1" applyBorder="1" applyAlignment="1" applyProtection="1">
      <alignment vertical="center"/>
      <protection locked="0"/>
    </xf>
    <xf numFmtId="176" fontId="19" fillId="0" borderId="34" xfId="1" applyNumberFormat="1" applyFont="1" applyFill="1" applyBorder="1" applyAlignment="1" applyProtection="1">
      <alignment vertical="center"/>
      <protection locked="0"/>
    </xf>
    <xf numFmtId="176" fontId="19" fillId="0" borderId="29" xfId="1" applyNumberFormat="1" applyFont="1" applyFill="1" applyBorder="1" applyAlignment="1" applyProtection="1">
      <alignment vertical="center"/>
      <protection locked="0"/>
    </xf>
    <xf numFmtId="176" fontId="19" fillId="0" borderId="30" xfId="1" applyNumberFormat="1" applyFont="1" applyFill="1" applyBorder="1" applyAlignment="1" applyProtection="1">
      <alignment vertical="center"/>
      <protection locked="0"/>
    </xf>
    <xf numFmtId="176" fontId="19" fillId="0" borderId="8" xfId="1" applyNumberFormat="1" applyFont="1" applyFill="1" applyBorder="1" applyAlignment="1" applyProtection="1">
      <alignment horizontal="right" vertical="center"/>
      <protection locked="0"/>
    </xf>
    <xf numFmtId="176" fontId="19" fillId="0" borderId="14" xfId="1" applyNumberFormat="1" applyFont="1" applyFill="1" applyBorder="1" applyAlignment="1" applyProtection="1">
      <alignment vertical="center"/>
      <protection locked="0"/>
    </xf>
    <xf numFmtId="176" fontId="19" fillId="0" borderId="12" xfId="1" applyNumberFormat="1" applyFont="1" applyFill="1" applyBorder="1" applyAlignment="1" applyProtection="1">
      <alignment vertical="center"/>
      <protection locked="0"/>
    </xf>
    <xf numFmtId="176" fontId="19" fillId="0" borderId="13" xfId="1" applyNumberFormat="1" applyFont="1" applyFill="1" applyBorder="1" applyAlignment="1" applyProtection="1">
      <alignment vertical="center"/>
      <protection locked="0"/>
    </xf>
    <xf numFmtId="176" fontId="19" fillId="0" borderId="35" xfId="1" applyNumberFormat="1" applyFont="1" applyFill="1" applyBorder="1" applyAlignment="1" applyProtection="1">
      <alignment vertical="center"/>
      <protection locked="0"/>
    </xf>
    <xf numFmtId="176" fontId="19" fillId="0" borderId="0" xfId="1" applyNumberFormat="1" applyFont="1" applyFill="1" applyBorder="1" applyAlignment="1" applyProtection="1">
      <alignment vertical="center"/>
      <protection locked="0"/>
    </xf>
    <xf numFmtId="176" fontId="19" fillId="0" borderId="37" xfId="1" applyNumberFormat="1" applyFont="1" applyFill="1" applyBorder="1" applyAlignment="1" applyProtection="1">
      <alignment vertical="center"/>
      <protection locked="0"/>
    </xf>
    <xf numFmtId="176" fontId="19" fillId="0" borderId="27" xfId="1" applyNumberFormat="1" applyFont="1" applyFill="1" applyBorder="1" applyAlignment="1" applyProtection="1">
      <alignment vertical="center"/>
      <protection locked="0"/>
    </xf>
    <xf numFmtId="176" fontId="19" fillId="0" borderId="36" xfId="1" applyNumberFormat="1" applyFont="1" applyFill="1" applyBorder="1" applyAlignment="1" applyProtection="1">
      <alignment vertical="center"/>
      <protection locked="0"/>
    </xf>
    <xf numFmtId="176" fontId="19" fillId="0" borderId="21" xfId="1" applyNumberFormat="1" applyFont="1" applyFill="1" applyBorder="1" applyAlignment="1" applyProtection="1">
      <alignment vertical="center"/>
      <protection locked="0"/>
    </xf>
    <xf numFmtId="176" fontId="19" fillId="0" borderId="38" xfId="1" applyNumberFormat="1" applyFont="1" applyFill="1" applyBorder="1" applyAlignment="1" applyProtection="1">
      <alignment vertical="center"/>
      <protection locked="0"/>
    </xf>
    <xf numFmtId="176" fontId="19" fillId="0" borderId="22" xfId="1" applyNumberFormat="1" applyFont="1" applyFill="1" applyBorder="1" applyAlignment="1" applyProtection="1">
      <alignment vertical="center"/>
      <protection locked="0"/>
    </xf>
    <xf numFmtId="176" fontId="19" fillId="0" borderId="26" xfId="1" applyNumberFormat="1" applyFont="1" applyFill="1" applyBorder="1" applyAlignment="1" applyProtection="1">
      <alignment vertical="center"/>
      <protection locked="0"/>
    </xf>
    <xf numFmtId="176" fontId="19" fillId="0" borderId="37" xfId="1" applyNumberFormat="1" applyFont="1" applyFill="1" applyBorder="1" applyAlignment="1" applyProtection="1">
      <alignment horizontal="right" vertical="center"/>
      <protection locked="0"/>
    </xf>
    <xf numFmtId="176" fontId="19" fillId="0" borderId="39" xfId="1" applyNumberFormat="1" applyFont="1" applyFill="1" applyBorder="1" applyAlignment="1" applyProtection="1">
      <alignment vertical="center"/>
      <protection locked="0"/>
    </xf>
    <xf numFmtId="178" fontId="21" fillId="0" borderId="24" xfId="3" applyNumberFormat="1" applyFont="1" applyFill="1" applyBorder="1" applyProtection="1">
      <protection locked="0"/>
    </xf>
    <xf numFmtId="178" fontId="21" fillId="0" borderId="23" xfId="3" applyNumberFormat="1" applyFont="1" applyFill="1" applyBorder="1" applyProtection="1">
      <protection locked="0"/>
    </xf>
    <xf numFmtId="178" fontId="21" fillId="0" borderId="8" xfId="3" applyNumberFormat="1" applyFont="1" applyFill="1" applyBorder="1" applyProtection="1">
      <protection locked="0"/>
    </xf>
    <xf numFmtId="178" fontId="21" fillId="0" borderId="4" xfId="3" applyNumberFormat="1" applyFont="1" applyFill="1" applyBorder="1" applyProtection="1">
      <protection locked="0"/>
    </xf>
    <xf numFmtId="176" fontId="21" fillId="0" borderId="24" xfId="3" applyNumberFormat="1" applyFont="1" applyFill="1" applyBorder="1" applyProtection="1">
      <protection locked="0"/>
    </xf>
    <xf numFmtId="176" fontId="21" fillId="0" borderId="8" xfId="3" applyNumberFormat="1" applyFont="1" applyFill="1" applyBorder="1" applyProtection="1">
      <protection locked="0"/>
    </xf>
    <xf numFmtId="176" fontId="21" fillId="0" borderId="4" xfId="3" applyNumberFormat="1" applyFont="1" applyFill="1" applyBorder="1" applyProtection="1">
      <protection locked="0"/>
    </xf>
    <xf numFmtId="177" fontId="21" fillId="0" borderId="8" xfId="3" applyNumberFormat="1" applyFont="1" applyFill="1" applyBorder="1" applyProtection="1">
      <protection locked="0"/>
    </xf>
    <xf numFmtId="176" fontId="21" fillId="0" borderId="23" xfId="3" applyNumberFormat="1" applyFont="1" applyFill="1" applyBorder="1" applyProtection="1">
      <protection locked="0"/>
    </xf>
    <xf numFmtId="176" fontId="21" fillId="0" borderId="28" xfId="3" applyNumberFormat="1" applyFont="1" applyFill="1" applyBorder="1" applyProtection="1">
      <protection locked="0"/>
    </xf>
    <xf numFmtId="176" fontId="21" fillId="0" borderId="29" xfId="3" applyNumberFormat="1" applyFont="1" applyFill="1" applyBorder="1" applyProtection="1">
      <protection locked="0"/>
    </xf>
    <xf numFmtId="176" fontId="21" fillId="0" borderId="30" xfId="3" applyNumberFormat="1" applyFont="1" applyFill="1" applyBorder="1" applyProtection="1">
      <protection locked="0"/>
    </xf>
    <xf numFmtId="176" fontId="21" fillId="0" borderId="14" xfId="3" applyNumberFormat="1" applyFont="1" applyFill="1" applyBorder="1" applyProtection="1">
      <protection locked="0"/>
    </xf>
    <xf numFmtId="176" fontId="21" fillId="0" borderId="12" xfId="3" applyNumberFormat="1" applyFont="1" applyFill="1" applyBorder="1" applyProtection="1">
      <protection locked="0"/>
    </xf>
    <xf numFmtId="176" fontId="21" fillId="0" borderId="12" xfId="3" applyNumberFormat="1" applyFont="1" applyFill="1" applyBorder="1" applyAlignment="1" applyProtection="1">
      <alignment horizontal="right"/>
      <protection locked="0"/>
    </xf>
    <xf numFmtId="176" fontId="21" fillId="0" borderId="13" xfId="3" applyNumberFormat="1" applyFont="1" applyFill="1" applyBorder="1" applyAlignment="1" applyProtection="1">
      <alignment horizontal="right"/>
      <protection locked="0"/>
    </xf>
    <xf numFmtId="182" fontId="21" fillId="0" borderId="0" xfId="3" applyNumberFormat="1" applyFont="1" applyFill="1"/>
    <xf numFmtId="183" fontId="21" fillId="0" borderId="0" xfId="3" applyNumberFormat="1" applyFont="1" applyFill="1"/>
    <xf numFmtId="182" fontId="21" fillId="0" borderId="0" xfId="3" applyNumberFormat="1" applyFont="1" applyFill="1" applyBorder="1"/>
    <xf numFmtId="0" fontId="21" fillId="0" borderId="0" xfId="3" applyFont="1" applyFill="1"/>
    <xf numFmtId="0" fontId="22" fillId="0" borderId="0" xfId="3" applyFont="1" applyFill="1"/>
    <xf numFmtId="0" fontId="21" fillId="0" borderId="15" xfId="3" applyFont="1" applyFill="1" applyBorder="1" applyAlignment="1">
      <alignment horizontal="center" vertical="center"/>
    </xf>
    <xf numFmtId="0" fontId="21" fillId="0" borderId="5" xfId="3" applyFont="1" applyFill="1" applyBorder="1" applyAlignment="1">
      <alignment horizontal="center" vertical="center"/>
    </xf>
    <xf numFmtId="0" fontId="21" fillId="0" borderId="16" xfId="3" applyFont="1" applyFill="1" applyBorder="1" applyAlignment="1">
      <alignment horizontal="center" vertical="center"/>
    </xf>
    <xf numFmtId="178" fontId="21" fillId="0" borderId="22" xfId="3" applyNumberFormat="1" applyFont="1" applyFill="1" applyBorder="1" applyProtection="1">
      <protection locked="0"/>
    </xf>
    <xf numFmtId="176" fontId="21" fillId="0" borderId="22" xfId="3" applyNumberFormat="1" applyFont="1" applyFill="1" applyBorder="1" applyProtection="1">
      <protection locked="0"/>
    </xf>
    <xf numFmtId="176" fontId="21" fillId="0" borderId="26" xfId="3" applyNumberFormat="1" applyFont="1" applyFill="1" applyBorder="1" applyProtection="1">
      <protection locked="0"/>
    </xf>
    <xf numFmtId="176" fontId="21" fillId="0" borderId="31" xfId="3" applyNumberFormat="1" applyFont="1" applyFill="1" applyBorder="1" applyProtection="1">
      <protection locked="0"/>
    </xf>
    <xf numFmtId="178" fontId="21" fillId="0" borderId="0" xfId="3" applyNumberFormat="1" applyFont="1" applyFill="1" applyBorder="1" applyProtection="1">
      <protection locked="0"/>
    </xf>
    <xf numFmtId="176" fontId="21" fillId="0" borderId="0" xfId="3" applyNumberFormat="1" applyFont="1" applyFill="1" applyBorder="1" applyProtection="1">
      <protection locked="0"/>
    </xf>
    <xf numFmtId="180" fontId="21" fillId="0" borderId="30" xfId="3" applyNumberFormat="1" applyFont="1" applyFill="1" applyBorder="1" applyProtection="1">
      <protection locked="0"/>
    </xf>
    <xf numFmtId="176" fontId="21" fillId="0" borderId="20" xfId="3" applyNumberFormat="1" applyFont="1" applyFill="1" applyBorder="1" applyProtection="1">
      <protection locked="0"/>
    </xf>
    <xf numFmtId="176" fontId="21" fillId="0" borderId="77" xfId="3" applyNumberFormat="1" applyFont="1" applyFill="1" applyBorder="1" applyProtection="1">
      <protection locked="0"/>
    </xf>
    <xf numFmtId="176" fontId="21" fillId="0" borderId="13" xfId="3" applyNumberFormat="1" applyFont="1" applyFill="1" applyBorder="1" applyProtection="1">
      <protection locked="0"/>
    </xf>
    <xf numFmtId="179" fontId="21" fillId="0" borderId="0" xfId="3" applyNumberFormat="1" applyFont="1" applyFill="1" applyBorder="1" applyProtection="1">
      <protection locked="0"/>
    </xf>
    <xf numFmtId="176" fontId="21" fillId="0" borderId="27" xfId="3" applyNumberFormat="1" applyFont="1" applyFill="1" applyBorder="1" applyProtection="1">
      <protection locked="0"/>
    </xf>
    <xf numFmtId="176" fontId="21" fillId="0" borderId="21" xfId="3" applyNumberFormat="1" applyFont="1" applyFill="1" applyBorder="1" applyProtection="1">
      <protection locked="0"/>
    </xf>
    <xf numFmtId="0" fontId="19" fillId="0" borderId="44" xfId="0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right" vertical="center"/>
    </xf>
    <xf numFmtId="38" fontId="17" fillId="0" borderId="8" xfId="1" applyFont="1" applyFill="1" applyBorder="1" applyAlignment="1" applyProtection="1">
      <alignment vertical="center"/>
      <protection locked="0"/>
    </xf>
    <xf numFmtId="38" fontId="17" fillId="0" borderId="41" xfId="1" applyFont="1" applyFill="1" applyBorder="1" applyAlignment="1" applyProtection="1">
      <alignment vertical="center"/>
      <protection locked="0"/>
    </xf>
    <xf numFmtId="38" fontId="17" fillId="0" borderId="8" xfId="1" applyFont="1" applyFill="1" applyBorder="1" applyAlignment="1">
      <alignment vertical="center"/>
    </xf>
    <xf numFmtId="38" fontId="17" fillId="0" borderId="23" xfId="1" applyFont="1" applyFill="1" applyBorder="1" applyAlignment="1" applyProtection="1">
      <alignment vertical="center"/>
      <protection locked="0"/>
    </xf>
    <xf numFmtId="38" fontId="17" fillId="0" borderId="29" xfId="1" applyFont="1" applyFill="1" applyBorder="1" applyAlignment="1" applyProtection="1">
      <alignment vertical="center"/>
      <protection locked="0"/>
    </xf>
    <xf numFmtId="38" fontId="17" fillId="0" borderId="12" xfId="1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>
      <alignment vertical="center"/>
    </xf>
    <xf numFmtId="0" fontId="19" fillId="0" borderId="35" xfId="0" applyFont="1" applyFill="1" applyBorder="1" applyAlignment="1">
      <alignment horizontal="right" vertical="center"/>
    </xf>
    <xf numFmtId="38" fontId="17" fillId="0" borderId="34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>
      <alignment vertical="center"/>
    </xf>
    <xf numFmtId="38" fontId="17" fillId="0" borderId="21" xfId="1" applyFont="1" applyFill="1" applyBorder="1" applyAlignment="1" applyProtection="1">
      <alignment vertical="center"/>
      <protection locked="0"/>
    </xf>
    <xf numFmtId="176" fontId="16" fillId="0" borderId="47" xfId="1" applyNumberFormat="1" applyFont="1" applyFill="1" applyBorder="1" applyAlignment="1">
      <alignment vertical="center"/>
    </xf>
    <xf numFmtId="176" fontId="16" fillId="0" borderId="48" xfId="1" applyNumberFormat="1" applyFont="1" applyFill="1" applyBorder="1" applyAlignment="1">
      <alignment vertical="center"/>
    </xf>
    <xf numFmtId="176" fontId="16" fillId="0" borderId="49" xfId="1" applyNumberFormat="1" applyFont="1" applyFill="1" applyBorder="1" applyAlignment="1">
      <alignment vertical="center"/>
    </xf>
    <xf numFmtId="176" fontId="19" fillId="0" borderId="8" xfId="1" applyNumberFormat="1" applyFont="1" applyFill="1" applyBorder="1" applyAlignment="1">
      <alignment vertical="center"/>
    </xf>
    <xf numFmtId="176" fontId="19" fillId="0" borderId="29" xfId="1" applyNumberFormat="1" applyFont="1" applyFill="1" applyBorder="1" applyAlignment="1">
      <alignment vertical="center"/>
    </xf>
    <xf numFmtId="176" fontId="16" fillId="0" borderId="50" xfId="1" applyNumberFormat="1" applyFont="1" applyFill="1" applyBorder="1" applyAlignment="1">
      <alignment vertical="center"/>
    </xf>
    <xf numFmtId="176" fontId="16" fillId="0" borderId="51" xfId="1" applyNumberFormat="1" applyFont="1" applyFill="1" applyBorder="1" applyAlignment="1">
      <alignment vertical="center"/>
    </xf>
    <xf numFmtId="176" fontId="16" fillId="0" borderId="43" xfId="1" applyNumberFormat="1" applyFont="1" applyFill="1" applyBorder="1" applyAlignment="1">
      <alignment vertical="center"/>
    </xf>
    <xf numFmtId="176" fontId="16" fillId="0" borderId="24" xfId="1" applyNumberFormat="1" applyFont="1" applyFill="1" applyBorder="1" applyAlignment="1">
      <alignment vertical="center"/>
    </xf>
    <xf numFmtId="176" fontId="16" fillId="0" borderId="35" xfId="1" applyNumberFormat="1" applyFont="1" applyFill="1" applyBorder="1" applyAlignment="1">
      <alignment vertical="center"/>
    </xf>
    <xf numFmtId="176" fontId="16" fillId="0" borderId="8" xfId="1" applyNumberFormat="1" applyFont="1" applyFill="1" applyBorder="1" applyAlignment="1">
      <alignment vertical="center"/>
    </xf>
    <xf numFmtId="176" fontId="16" fillId="0" borderId="4" xfId="1" applyNumberFormat="1" applyFont="1" applyFill="1" applyBorder="1" applyAlignment="1">
      <alignment vertical="center"/>
    </xf>
    <xf numFmtId="176" fontId="16" fillId="0" borderId="44" xfId="1" applyNumberFormat="1" applyFont="1" applyFill="1" applyBorder="1" applyAlignment="1">
      <alignment vertical="center"/>
    </xf>
    <xf numFmtId="176" fontId="19" fillId="0" borderId="12" xfId="1" applyNumberFormat="1" applyFont="1" applyFill="1" applyBorder="1" applyAlignment="1">
      <alignment vertical="center"/>
    </xf>
    <xf numFmtId="176" fontId="11" fillId="0" borderId="6" xfId="1" applyNumberFormat="1" applyFont="1" applyFill="1" applyBorder="1" applyAlignment="1">
      <alignment vertical="center"/>
    </xf>
    <xf numFmtId="176" fontId="11" fillId="0" borderId="1" xfId="1" applyNumberFormat="1" applyFont="1" applyFill="1" applyBorder="1" applyAlignment="1">
      <alignment vertical="center"/>
    </xf>
    <xf numFmtId="176" fontId="11" fillId="0" borderId="2" xfId="1" applyNumberFormat="1" applyFont="1" applyFill="1" applyBorder="1" applyAlignment="1">
      <alignment vertical="center"/>
    </xf>
    <xf numFmtId="176" fontId="11" fillId="0" borderId="3" xfId="1" applyNumberFormat="1" applyFont="1" applyFill="1" applyBorder="1" applyAlignment="1">
      <alignment vertical="center"/>
    </xf>
    <xf numFmtId="176" fontId="16" fillId="0" borderId="32" xfId="1" applyNumberFormat="1" applyFont="1" applyFill="1" applyBorder="1" applyAlignment="1">
      <alignment vertical="center"/>
    </xf>
    <xf numFmtId="176" fontId="10" fillId="0" borderId="7" xfId="1" applyNumberFormat="1" applyFont="1" applyFill="1" applyBorder="1" applyAlignment="1">
      <alignment vertical="center"/>
    </xf>
    <xf numFmtId="176" fontId="10" fillId="0" borderId="33" xfId="1" applyNumberFormat="1" applyFont="1" applyFill="1" applyBorder="1" applyAlignment="1">
      <alignment vertical="center"/>
    </xf>
    <xf numFmtId="176" fontId="16" fillId="0" borderId="7" xfId="1" applyNumberFormat="1" applyFont="1" applyFill="1" applyBorder="1" applyAlignment="1">
      <alignment vertical="center"/>
    </xf>
    <xf numFmtId="176" fontId="16" fillId="0" borderId="0" xfId="1" applyNumberFormat="1" applyFont="1" applyFill="1" applyBorder="1" applyAlignment="1">
      <alignment vertical="center"/>
    </xf>
    <xf numFmtId="176" fontId="16" fillId="0" borderId="37" xfId="1" applyNumberFormat="1" applyFont="1" applyFill="1" applyBorder="1" applyAlignment="1">
      <alignment vertical="center"/>
    </xf>
    <xf numFmtId="176" fontId="16" fillId="0" borderId="9" xfId="1" applyNumberFormat="1" applyFont="1" applyFill="1" applyBorder="1" applyAlignment="1">
      <alignment vertical="center"/>
    </xf>
    <xf numFmtId="176" fontId="16" fillId="0" borderId="54" xfId="1" applyNumberFormat="1" applyFont="1" applyFill="1" applyBorder="1" applyAlignment="1">
      <alignment vertical="center"/>
    </xf>
    <xf numFmtId="176" fontId="16" fillId="0" borderId="45" xfId="1" applyNumberFormat="1" applyFont="1" applyFill="1" applyBorder="1" applyAlignment="1">
      <alignment vertical="center"/>
    </xf>
    <xf numFmtId="176" fontId="10" fillId="0" borderId="11" xfId="1" applyNumberFormat="1" applyFont="1" applyFill="1" applyBorder="1" applyAlignment="1">
      <alignment vertical="center"/>
    </xf>
    <xf numFmtId="176" fontId="16" fillId="0" borderId="22" xfId="1" applyNumberFormat="1" applyFont="1" applyFill="1" applyBorder="1" applyAlignment="1">
      <alignment vertical="center"/>
    </xf>
    <xf numFmtId="176" fontId="16" fillId="0" borderId="25" xfId="1" applyNumberFormat="1" applyFont="1" applyFill="1" applyBorder="1" applyAlignment="1">
      <alignment vertical="center"/>
    </xf>
    <xf numFmtId="176" fontId="11" fillId="0" borderId="32" xfId="1" applyNumberFormat="1" applyFont="1" applyFill="1" applyBorder="1" applyAlignment="1">
      <alignment vertical="center"/>
    </xf>
    <xf numFmtId="176" fontId="16" fillId="0" borderId="52" xfId="1" applyNumberFormat="1" applyFont="1" applyFill="1" applyBorder="1" applyAlignment="1">
      <alignment vertical="center"/>
    </xf>
    <xf numFmtId="176" fontId="16" fillId="0" borderId="53" xfId="1" applyNumberFormat="1" applyFont="1" applyFill="1" applyBorder="1" applyAlignment="1">
      <alignment vertical="center"/>
    </xf>
    <xf numFmtId="176" fontId="11" fillId="0" borderId="7" xfId="1" applyNumberFormat="1" applyFont="1" applyFill="1" applyBorder="1" applyAlignment="1">
      <alignment vertical="center"/>
    </xf>
    <xf numFmtId="176" fontId="11" fillId="0" borderId="9" xfId="1" applyNumberFormat="1" applyFont="1" applyFill="1" applyBorder="1" applyAlignment="1">
      <alignment vertical="center"/>
    </xf>
    <xf numFmtId="176" fontId="16" fillId="0" borderId="44" xfId="1" applyNumberFormat="1" applyFont="1" applyFill="1" applyBorder="1" applyAlignment="1">
      <alignment horizontal="right" vertical="center"/>
    </xf>
    <xf numFmtId="176" fontId="16" fillId="0" borderId="51" xfId="1" applyNumberFormat="1" applyFont="1" applyFill="1" applyBorder="1" applyAlignment="1">
      <alignment horizontal="right" vertical="center"/>
    </xf>
    <xf numFmtId="178" fontId="2" fillId="0" borderId="47" xfId="3" applyNumberFormat="1" applyFont="1" applyFill="1" applyBorder="1"/>
    <xf numFmtId="178" fontId="2" fillId="0" borderId="53" xfId="3" applyNumberFormat="1" applyFont="1" applyFill="1" applyBorder="1"/>
    <xf numFmtId="178" fontId="2" fillId="0" borderId="48" xfId="3" applyNumberFormat="1" applyFont="1" applyFill="1" applyBorder="1"/>
    <xf numFmtId="178" fontId="2" fillId="0" borderId="52" xfId="3" applyNumberFormat="1" applyFont="1" applyFill="1" applyBorder="1"/>
    <xf numFmtId="176" fontId="2" fillId="0" borderId="14" xfId="3" applyNumberFormat="1" applyFont="1" applyFill="1" applyBorder="1"/>
    <xf numFmtId="176" fontId="2" fillId="0" borderId="13" xfId="3" applyNumberFormat="1" applyFont="1" applyFill="1" applyBorder="1"/>
    <xf numFmtId="176" fontId="2" fillId="0" borderId="39" xfId="3" applyNumberFormat="1" applyFont="1" applyFill="1" applyBorder="1"/>
    <xf numFmtId="176" fontId="2" fillId="0" borderId="12" xfId="3" applyNumberFormat="1" applyFont="1" applyFill="1" applyBorder="1"/>
    <xf numFmtId="178" fontId="20" fillId="0" borderId="22" xfId="3" applyNumberFormat="1" applyFont="1" applyFill="1" applyBorder="1"/>
    <xf numFmtId="178" fontId="20" fillId="0" borderId="56" xfId="3" applyNumberFormat="1" applyFont="1" applyFill="1" applyBorder="1"/>
    <xf numFmtId="178" fontId="20" fillId="0" borderId="47" xfId="3" applyNumberFormat="1" applyFont="1" applyFill="1" applyBorder="1"/>
    <xf numFmtId="178" fontId="20" fillId="0" borderId="52" xfId="3" applyNumberFormat="1" applyFont="1" applyFill="1" applyBorder="1"/>
    <xf numFmtId="178" fontId="20" fillId="0" borderId="37" xfId="3" applyNumberFormat="1" applyFont="1" applyFill="1" applyBorder="1"/>
    <xf numFmtId="176" fontId="20" fillId="0" borderId="22" xfId="3" applyNumberFormat="1" applyFont="1" applyFill="1" applyBorder="1"/>
    <xf numFmtId="176" fontId="20" fillId="0" borderId="23" xfId="3" applyNumberFormat="1" applyFont="1" applyFill="1" applyBorder="1"/>
    <xf numFmtId="176" fontId="20" fillId="0" borderId="24" xfId="3" applyNumberFormat="1" applyFont="1" applyFill="1" applyBorder="1"/>
    <xf numFmtId="176" fontId="20" fillId="0" borderId="8" xfId="3" applyNumberFormat="1" applyFont="1" applyFill="1" applyBorder="1"/>
    <xf numFmtId="176" fontId="20" fillId="0" borderId="37" xfId="3" applyNumberFormat="1" applyFont="1" applyFill="1" applyBorder="1"/>
    <xf numFmtId="178" fontId="6" fillId="0" borderId="22" xfId="3" applyNumberFormat="1" applyFont="1" applyFill="1" applyBorder="1"/>
    <xf numFmtId="178" fontId="6" fillId="0" borderId="23" xfId="3" applyNumberFormat="1" applyFont="1" applyFill="1" applyBorder="1"/>
    <xf numFmtId="176" fontId="6" fillId="0" borderId="24" xfId="3" applyNumberFormat="1" applyFont="1" applyFill="1" applyBorder="1"/>
    <xf numFmtId="176" fontId="6" fillId="0" borderId="23" xfId="3" applyNumberFormat="1" applyFont="1" applyFill="1" applyBorder="1"/>
    <xf numFmtId="176" fontId="6" fillId="0" borderId="28" xfId="3" applyNumberFormat="1" applyFont="1" applyFill="1" applyBorder="1"/>
    <xf numFmtId="176" fontId="6" fillId="0" borderId="31" xfId="3" applyNumberFormat="1" applyFont="1" applyFill="1" applyBorder="1"/>
    <xf numFmtId="178" fontId="2" fillId="0" borderId="25" xfId="3" applyNumberFormat="1" applyFont="1" applyFill="1" applyBorder="1"/>
    <xf numFmtId="178" fontId="2" fillId="0" borderId="55" xfId="3" applyNumberFormat="1" applyFont="1" applyFill="1" applyBorder="1"/>
    <xf numFmtId="178" fontId="20" fillId="0" borderId="50" xfId="3" applyNumberFormat="1" applyFont="1" applyFill="1" applyBorder="1"/>
    <xf numFmtId="178" fontId="20" fillId="0" borderId="55" xfId="3" applyNumberFormat="1" applyFont="1" applyFill="1" applyBorder="1"/>
    <xf numFmtId="178" fontId="20" fillId="0" borderId="43" xfId="3" applyNumberFormat="1" applyFont="1" applyFill="1" applyBorder="1"/>
    <xf numFmtId="176" fontId="2" fillId="0" borderId="24" xfId="3" applyNumberFormat="1" applyFont="1" applyFill="1" applyBorder="1"/>
    <xf numFmtId="176" fontId="2" fillId="0" borderId="23" xfId="3" applyNumberFormat="1" applyFont="1" applyFill="1" applyBorder="1"/>
    <xf numFmtId="176" fontId="20" fillId="0" borderId="4" xfId="3" applyNumberFormat="1" applyFont="1" applyFill="1" applyBorder="1"/>
    <xf numFmtId="178" fontId="2" fillId="0" borderId="22" xfId="3" applyNumberFormat="1" applyFont="1" applyFill="1" applyBorder="1"/>
    <xf numFmtId="178" fontId="2" fillId="0" borderId="23" xfId="3" applyNumberFormat="1" applyFont="1" applyFill="1" applyBorder="1"/>
    <xf numFmtId="178" fontId="20" fillId="0" borderId="24" xfId="3" applyNumberFormat="1" applyFont="1" applyFill="1" applyBorder="1"/>
    <xf numFmtId="178" fontId="20" fillId="0" borderId="23" xfId="3" applyNumberFormat="1" applyFont="1" applyFill="1" applyBorder="1"/>
    <xf numFmtId="178" fontId="20" fillId="0" borderId="8" xfId="3" applyNumberFormat="1" applyFont="1" applyFill="1" applyBorder="1"/>
    <xf numFmtId="178" fontId="20" fillId="0" borderId="4" xfId="3" applyNumberFormat="1" applyFont="1" applyFill="1" applyBorder="1"/>
    <xf numFmtId="178" fontId="2" fillId="0" borderId="4" xfId="3" applyNumberFormat="1" applyFont="1" applyFill="1" applyBorder="1"/>
    <xf numFmtId="176" fontId="2" fillId="0" borderId="22" xfId="3" applyNumberFormat="1" applyFont="1" applyFill="1" applyBorder="1"/>
    <xf numFmtId="176" fontId="2" fillId="0" borderId="4" xfId="3" applyNumberFormat="1" applyFont="1" applyFill="1" applyBorder="1"/>
    <xf numFmtId="178" fontId="6" fillId="0" borderId="4" xfId="3" applyNumberFormat="1" applyFont="1" applyFill="1" applyBorder="1"/>
    <xf numFmtId="176" fontId="6" fillId="0" borderId="22" xfId="3" applyNumberFormat="1" applyFont="1" applyFill="1" applyBorder="1"/>
    <xf numFmtId="176" fontId="6" fillId="0" borderId="4" xfId="3" applyNumberFormat="1" applyFont="1" applyFill="1" applyBorder="1"/>
    <xf numFmtId="176" fontId="6" fillId="0" borderId="26" xfId="3" applyNumberFormat="1" applyFont="1" applyFill="1" applyBorder="1"/>
    <xf numFmtId="176" fontId="6" fillId="0" borderId="30" xfId="3" applyNumberFormat="1" applyFont="1" applyFill="1" applyBorder="1"/>
    <xf numFmtId="178" fontId="20" fillId="0" borderId="0" xfId="3" applyNumberFormat="1" applyFont="1" applyFill="1" applyBorder="1"/>
    <xf numFmtId="176" fontId="20" fillId="0" borderId="0" xfId="3" applyNumberFormat="1" applyFont="1" applyFill="1" applyBorder="1"/>
    <xf numFmtId="181" fontId="6" fillId="0" borderId="4" xfId="3" applyNumberFormat="1" applyFont="1" applyFill="1" applyBorder="1"/>
    <xf numFmtId="0" fontId="7" fillId="0" borderId="25" xfId="0" applyFont="1" applyFill="1" applyBorder="1" applyAlignment="1">
      <alignment horizontal="distributed" vertical="center"/>
    </xf>
    <xf numFmtId="0" fontId="7" fillId="0" borderId="45" xfId="0" applyFont="1" applyFill="1" applyBorder="1" applyAlignment="1">
      <alignment horizontal="distributed" vertical="center"/>
    </xf>
    <xf numFmtId="0" fontId="7" fillId="0" borderId="20" xfId="0" applyFont="1" applyFill="1" applyBorder="1" applyAlignment="1">
      <alignment horizontal="distributed" vertical="center"/>
    </xf>
    <xf numFmtId="0" fontId="7" fillId="0" borderId="38" xfId="0" applyFont="1" applyFill="1" applyBorder="1" applyAlignment="1">
      <alignment horizontal="distributed" vertical="center"/>
    </xf>
    <xf numFmtId="0" fontId="7" fillId="0" borderId="4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distributed" vertical="center" wrapText="1"/>
    </xf>
    <xf numFmtId="0" fontId="7" fillId="0" borderId="30" xfId="0" applyFont="1" applyFill="1" applyBorder="1" applyAlignment="1">
      <alignment horizontal="distributed" vertical="center" wrapText="1"/>
    </xf>
    <xf numFmtId="0" fontId="7" fillId="0" borderId="57" xfId="0" applyFont="1" applyFill="1" applyBorder="1" applyAlignment="1">
      <alignment horizontal="distributed" vertical="center" wrapText="1"/>
    </xf>
    <xf numFmtId="0" fontId="7" fillId="0" borderId="42" xfId="0" applyFont="1" applyFill="1" applyBorder="1" applyAlignment="1">
      <alignment horizontal="distributed" vertical="center" wrapText="1"/>
    </xf>
    <xf numFmtId="0" fontId="7" fillId="0" borderId="17" xfId="0" applyFont="1" applyFill="1" applyBorder="1" applyAlignment="1">
      <alignment horizontal="distributed" vertical="center" wrapText="1"/>
    </xf>
    <xf numFmtId="0" fontId="7" fillId="0" borderId="16" xfId="0" applyFont="1" applyFill="1" applyBorder="1" applyAlignment="1">
      <alignment horizontal="distributed" vertical="center" wrapText="1"/>
    </xf>
    <xf numFmtId="0" fontId="8" fillId="0" borderId="19" xfId="0" applyFont="1" applyFill="1" applyBorder="1" applyAlignment="1">
      <alignment horizontal="left" vertical="center"/>
    </xf>
    <xf numFmtId="0" fontId="7" fillId="0" borderId="50" xfId="0" applyFont="1" applyFill="1" applyBorder="1" applyAlignment="1">
      <alignment horizontal="center" vertical="center" textRotation="255"/>
    </xf>
    <xf numFmtId="0" fontId="7" fillId="0" borderId="24" xfId="0" applyFont="1" applyFill="1" applyBorder="1" applyAlignment="1">
      <alignment horizontal="center" vertical="center" textRotation="255"/>
    </xf>
    <xf numFmtId="0" fontId="7" fillId="0" borderId="58" xfId="0" applyFont="1" applyFill="1" applyBorder="1" applyAlignment="1">
      <alignment horizontal="distributed" vertical="center"/>
    </xf>
    <xf numFmtId="0" fontId="7" fillId="0" borderId="59" xfId="0" applyFont="1" applyFill="1" applyBorder="1" applyAlignment="1">
      <alignment horizontal="distributed" vertical="center"/>
    </xf>
    <xf numFmtId="38" fontId="10" fillId="0" borderId="60" xfId="1" applyFont="1" applyFill="1" applyBorder="1" applyAlignment="1">
      <alignment vertical="center" wrapText="1"/>
    </xf>
    <xf numFmtId="38" fontId="10" fillId="0" borderId="61" xfId="1" applyFont="1" applyFill="1" applyBorder="1" applyAlignment="1">
      <alignment vertical="center" wrapText="1"/>
    </xf>
    <xf numFmtId="38" fontId="10" fillId="0" borderId="62" xfId="1" applyFont="1" applyFill="1" applyBorder="1" applyAlignment="1">
      <alignment horizontal="center" vertical="center" textRotation="255" wrapText="1"/>
    </xf>
    <xf numFmtId="38" fontId="10" fillId="0" borderId="15" xfId="1" applyFont="1" applyFill="1" applyBorder="1" applyAlignment="1">
      <alignment horizontal="center" vertical="center" textRotation="255" wrapText="1"/>
    </xf>
    <xf numFmtId="38" fontId="10" fillId="0" borderId="70" xfId="1" applyFont="1" applyFill="1" applyBorder="1" applyAlignment="1">
      <alignment horizontal="center" vertical="center" textRotation="255" wrapText="1"/>
    </xf>
    <xf numFmtId="38" fontId="10" fillId="0" borderId="5" xfId="1" applyFont="1" applyFill="1" applyBorder="1" applyAlignment="1">
      <alignment horizontal="center" vertical="center" textRotation="255" wrapText="1"/>
    </xf>
    <xf numFmtId="38" fontId="10" fillId="0" borderId="63" xfId="1" applyFont="1" applyFill="1" applyBorder="1" applyAlignment="1">
      <alignment horizontal="center" vertical="center" wrapText="1"/>
    </xf>
    <xf numFmtId="38" fontId="10" fillId="0" borderId="64" xfId="1" applyFont="1" applyFill="1" applyBorder="1" applyAlignment="1">
      <alignment horizontal="center" vertical="center" wrapText="1"/>
    </xf>
    <xf numFmtId="38" fontId="10" fillId="0" borderId="62" xfId="1" applyFont="1" applyFill="1" applyBorder="1" applyAlignment="1">
      <alignment horizontal="center" vertical="center" wrapText="1"/>
    </xf>
    <xf numFmtId="38" fontId="10" fillId="0" borderId="71" xfId="1" applyFont="1" applyFill="1" applyBorder="1" applyAlignment="1">
      <alignment horizontal="center" vertical="center" textRotation="255" wrapText="1"/>
    </xf>
    <xf numFmtId="38" fontId="10" fillId="0" borderId="16" xfId="1" applyFont="1" applyFill="1" applyBorder="1" applyAlignment="1">
      <alignment horizontal="center" vertical="center" textRotation="255" wrapText="1"/>
    </xf>
    <xf numFmtId="38" fontId="10" fillId="0" borderId="72" xfId="1" applyFont="1" applyFill="1" applyBorder="1" applyAlignment="1">
      <alignment horizontal="center" vertical="center" wrapText="1"/>
    </xf>
    <xf numFmtId="38" fontId="10" fillId="0" borderId="73" xfId="1" applyFont="1" applyFill="1" applyBorder="1" applyAlignment="1">
      <alignment horizontal="center" vertical="center" wrapText="1"/>
    </xf>
    <xf numFmtId="38" fontId="10" fillId="0" borderId="65" xfId="1" applyFont="1" applyFill="1" applyBorder="1" applyAlignment="1">
      <alignment horizontal="center" vertical="center" wrapText="1"/>
    </xf>
    <xf numFmtId="0" fontId="21" fillId="0" borderId="63" xfId="3" applyFont="1" applyFill="1" applyBorder="1" applyAlignment="1">
      <alignment horizontal="center" vertical="center" wrapText="1"/>
    </xf>
    <xf numFmtId="0" fontId="21" fillId="0" borderId="62" xfId="3" applyFont="1" applyFill="1" applyBorder="1" applyAlignment="1">
      <alignment horizontal="center" vertical="center" wrapText="1"/>
    </xf>
    <xf numFmtId="0" fontId="21" fillId="0" borderId="70" xfId="3" applyFont="1" applyFill="1" applyBorder="1" applyAlignment="1">
      <alignment horizontal="center" vertical="center" wrapText="1"/>
    </xf>
    <xf numFmtId="0" fontId="21" fillId="0" borderId="70" xfId="3" applyFont="1" applyFill="1" applyBorder="1" applyAlignment="1">
      <alignment horizontal="center" vertical="center"/>
    </xf>
    <xf numFmtId="0" fontId="21" fillId="0" borderId="71" xfId="3" applyFont="1" applyFill="1" applyBorder="1" applyAlignment="1">
      <alignment horizontal="center" vertical="center"/>
    </xf>
    <xf numFmtId="0" fontId="6" fillId="0" borderId="74" xfId="3" applyFont="1" applyFill="1" applyBorder="1" applyAlignment="1">
      <alignment horizontal="center" vertical="center"/>
    </xf>
    <xf numFmtId="0" fontId="6" fillId="0" borderId="71" xfId="3" applyFont="1" applyFill="1" applyBorder="1" applyAlignment="1">
      <alignment horizontal="center" vertical="center"/>
    </xf>
    <xf numFmtId="0" fontId="21" fillId="0" borderId="62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distributed" vertical="center"/>
    </xf>
    <xf numFmtId="0" fontId="6" fillId="0" borderId="27" xfId="3" applyFont="1" applyFill="1" applyBorder="1" applyAlignment="1">
      <alignment horizontal="distributed" vertical="center"/>
    </xf>
    <xf numFmtId="0" fontId="2" fillId="0" borderId="54" xfId="3" applyFont="1" applyFill="1" applyBorder="1" applyAlignment="1">
      <alignment horizontal="distributed" vertical="center"/>
    </xf>
    <xf numFmtId="0" fontId="2" fillId="0" borderId="0" xfId="3" applyFont="1" applyFill="1" applyBorder="1" applyAlignment="1">
      <alignment horizontal="distributed" vertical="center"/>
    </xf>
    <xf numFmtId="0" fontId="6" fillId="0" borderId="66" xfId="3" applyFont="1" applyFill="1" applyBorder="1" applyAlignment="1">
      <alignment vertical="center" wrapText="1"/>
    </xf>
    <xf numFmtId="0" fontId="6" fillId="0" borderId="67" xfId="3" applyFont="1" applyFill="1" applyBorder="1" applyAlignment="1">
      <alignment vertical="center" wrapText="1"/>
    </xf>
    <xf numFmtId="0" fontId="6" fillId="0" borderId="75" xfId="3" applyFont="1" applyFill="1" applyBorder="1" applyAlignment="1">
      <alignment vertical="center" wrapText="1"/>
    </xf>
    <xf numFmtId="0" fontId="6" fillId="0" borderId="68" xfId="3" applyFont="1" applyFill="1" applyBorder="1" applyAlignment="1">
      <alignment vertical="center" wrapText="1"/>
    </xf>
    <xf numFmtId="0" fontId="6" fillId="0" borderId="69" xfId="3" applyFont="1" applyFill="1" applyBorder="1" applyAlignment="1">
      <alignment vertical="center" wrapText="1"/>
    </xf>
    <xf numFmtId="0" fontId="6" fillId="0" borderId="76" xfId="3" applyFont="1" applyFill="1" applyBorder="1" applyAlignment="1">
      <alignment vertical="center" wrapText="1"/>
    </xf>
    <xf numFmtId="0" fontId="6" fillId="0" borderId="21" xfId="3" applyFont="1" applyFill="1" applyBorder="1" applyAlignment="1">
      <alignment horizontal="distributed" vertical="center"/>
    </xf>
    <xf numFmtId="0" fontId="2" fillId="0" borderId="19" xfId="3" applyFont="1" applyFill="1" applyBorder="1" applyAlignment="1">
      <alignment horizontal="distributed" vertical="center"/>
    </xf>
    <xf numFmtId="0" fontId="3" fillId="0" borderId="19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14" fillId="0" borderId="54" xfId="3" applyFont="1" applyFill="1" applyBorder="1" applyAlignment="1"/>
    <xf numFmtId="0" fontId="14" fillId="0" borderId="0" xfId="3" applyFont="1" applyFill="1" applyBorder="1" applyAlignment="1"/>
    <xf numFmtId="0" fontId="6" fillId="0" borderId="0" xfId="3" applyFont="1" applyFill="1" applyBorder="1" applyAlignment="1">
      <alignment horizontal="center" vertical="center" shrinkToFit="1"/>
    </xf>
    <xf numFmtId="0" fontId="6" fillId="0" borderId="70" xfId="3" applyFont="1" applyFill="1" applyBorder="1" applyAlignment="1">
      <alignment horizontal="center" vertical="center" wrapText="1"/>
    </xf>
    <xf numFmtId="0" fontId="6" fillId="0" borderId="70" xfId="3" applyFont="1" applyFill="1" applyBorder="1" applyAlignment="1">
      <alignment horizontal="center" vertical="center"/>
    </xf>
    <xf numFmtId="0" fontId="13" fillId="0" borderId="67" xfId="3" applyFont="1" applyFill="1" applyBorder="1" applyAlignment="1">
      <alignment vertical="center"/>
    </xf>
    <xf numFmtId="0" fontId="13" fillId="0" borderId="68" xfId="3" applyFont="1" applyFill="1" applyBorder="1" applyAlignment="1">
      <alignment vertical="center"/>
    </xf>
    <xf numFmtId="0" fontId="13" fillId="0" borderId="69" xfId="3" applyFont="1" applyFill="1" applyBorder="1" applyAlignment="1">
      <alignment vertical="center"/>
    </xf>
    <xf numFmtId="0" fontId="6" fillId="0" borderId="62" xfId="3" applyFont="1" applyFill="1" applyBorder="1" applyAlignment="1">
      <alignment horizontal="center" vertical="center"/>
    </xf>
    <xf numFmtId="0" fontId="6" fillId="0" borderId="63" xfId="3" applyFont="1" applyFill="1" applyBorder="1" applyAlignment="1">
      <alignment horizontal="center" vertical="center" wrapText="1"/>
    </xf>
    <xf numFmtId="0" fontId="6" fillId="0" borderId="62" xfId="3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distributed" vertical="center"/>
    </xf>
    <xf numFmtId="0" fontId="2" fillId="0" borderId="21" xfId="3" applyFont="1" applyFill="1" applyBorder="1" applyAlignment="1">
      <alignment horizontal="distributed" vertical="center"/>
    </xf>
    <xf numFmtId="0" fontId="14" fillId="0" borderId="0" xfId="3" applyFont="1" applyFill="1" applyBorder="1" applyAlignment="1">
      <alignment horizontal="distributed" vertical="center"/>
    </xf>
    <xf numFmtId="176" fontId="6" fillId="0" borderId="14" xfId="3" applyNumberFormat="1" applyFont="1" applyFill="1" applyBorder="1"/>
    <xf numFmtId="176" fontId="6" fillId="0" borderId="13" xfId="3" applyNumberFormat="1" applyFont="1" applyFill="1" applyBorder="1"/>
    <xf numFmtId="176" fontId="6" fillId="0" borderId="20" xfId="3" applyNumberFormat="1" applyFont="1" applyFill="1" applyBorder="1"/>
  </cellXfs>
  <cellStyles count="4">
    <cellStyle name="桁区切り" xfId="1" builtinId="6"/>
    <cellStyle name="標準" xfId="0" builtinId="0"/>
    <cellStyle name="標準_2 港別入港" xfId="2"/>
    <cellStyle name="標準_第3部ｐ50-ｐ53(H13)" xfId="3"/>
  </cellStyles>
  <dxfs count="0"/>
  <tableStyles count="0" defaultTableStyle="TableStyleMedium2" defaultPivotStyle="PivotStyleLight16"/>
  <colors>
    <mruColors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1" customHeight="1" x14ac:dyDescent="0.2"/>
  <cols>
    <col min="1" max="1" width="4.88671875" style="2" customWidth="1"/>
    <col min="2" max="2" width="30.88671875" style="2" customWidth="1"/>
    <col min="3" max="3" width="14.44140625" style="2" customWidth="1"/>
    <col min="4" max="4" width="14.44140625" style="157" customWidth="1"/>
    <col min="5" max="5" width="14.44140625" style="2" customWidth="1"/>
    <col min="6" max="16384" width="9" style="2"/>
  </cols>
  <sheetData>
    <row r="1" spans="1:5" ht="21" customHeight="1" thickBot="1" x14ac:dyDescent="0.25">
      <c r="A1" s="1" t="s">
        <v>211</v>
      </c>
      <c r="B1" s="1"/>
      <c r="C1" s="1"/>
      <c r="E1" s="1"/>
    </row>
    <row r="2" spans="1:5" ht="42" customHeight="1" thickBot="1" x14ac:dyDescent="0.25">
      <c r="A2" s="261" t="s">
        <v>212</v>
      </c>
      <c r="B2" s="262"/>
      <c r="C2" s="3" t="s">
        <v>213</v>
      </c>
      <c r="D2" s="158" t="s">
        <v>214</v>
      </c>
      <c r="E2" s="4" t="s">
        <v>215</v>
      </c>
    </row>
    <row r="3" spans="1:5" ht="13.5" customHeight="1" x14ac:dyDescent="0.2">
      <c r="A3" s="263" t="s">
        <v>216</v>
      </c>
      <c r="B3" s="264"/>
      <c r="C3" s="66" t="s">
        <v>217</v>
      </c>
      <c r="D3" s="159" t="s">
        <v>217</v>
      </c>
      <c r="E3" s="67"/>
    </row>
    <row r="4" spans="1:5" ht="19.5" customHeight="1" x14ac:dyDescent="0.2">
      <c r="A4" s="265"/>
      <c r="B4" s="266"/>
      <c r="C4" s="68">
        <f>'1 港別港務P43-44'!B4</f>
        <v>114</v>
      </c>
      <c r="D4" s="160">
        <v>78</v>
      </c>
      <c r="E4" s="69">
        <f>C4/D4</f>
        <v>1.4615384615384615</v>
      </c>
    </row>
    <row r="5" spans="1:5" ht="19.5" customHeight="1" x14ac:dyDescent="0.2">
      <c r="A5" s="265" t="s">
        <v>218</v>
      </c>
      <c r="B5" s="266"/>
      <c r="C5" s="70">
        <f>'1 港別港務P43-44'!C4</f>
        <v>70048</v>
      </c>
      <c r="D5" s="161">
        <v>70062</v>
      </c>
      <c r="E5" s="71">
        <f>C5/D5</f>
        <v>0.99980017698609802</v>
      </c>
    </row>
    <row r="6" spans="1:5" ht="19.5" customHeight="1" x14ac:dyDescent="0.2">
      <c r="A6" s="270" t="s">
        <v>219</v>
      </c>
      <c r="B6" s="5" t="s">
        <v>3</v>
      </c>
      <c r="C6" s="68">
        <f>'1 港別港務P43-44'!D4</f>
        <v>193384</v>
      </c>
      <c r="D6" s="162">
        <v>201360</v>
      </c>
      <c r="E6" s="72">
        <f>C6/D6</f>
        <v>0.96038935240365519</v>
      </c>
    </row>
    <row r="7" spans="1:5" ht="19.5" customHeight="1" x14ac:dyDescent="0.2">
      <c r="A7" s="271"/>
      <c r="B7" s="5" t="s">
        <v>220</v>
      </c>
      <c r="C7" s="68">
        <f>'1 港別港務P43-44'!E4</f>
        <v>9048</v>
      </c>
      <c r="D7" s="163">
        <v>9348</v>
      </c>
      <c r="E7" s="73">
        <f>C7/D7</f>
        <v>0.96790757381258019</v>
      </c>
    </row>
    <row r="8" spans="1:5" ht="19.5" customHeight="1" x14ac:dyDescent="0.2">
      <c r="A8" s="271"/>
      <c r="B8" s="5" t="s">
        <v>4</v>
      </c>
      <c r="C8" s="68">
        <f>'1 港別港務P43-44'!F4</f>
        <v>22</v>
      </c>
      <c r="D8" s="160">
        <v>28</v>
      </c>
      <c r="E8" s="73">
        <f t="shared" ref="E8:E14" si="0">C8/D8</f>
        <v>0.7857142857142857</v>
      </c>
    </row>
    <row r="9" spans="1:5" ht="19.5" customHeight="1" x14ac:dyDescent="0.2">
      <c r="A9" s="271"/>
      <c r="B9" s="6" t="s">
        <v>221</v>
      </c>
      <c r="C9" s="68">
        <f>'1 港別港務P43-44'!G4</f>
        <v>164054</v>
      </c>
      <c r="D9" s="160">
        <v>171054</v>
      </c>
      <c r="E9" s="73">
        <f t="shared" si="0"/>
        <v>0.95907725045891945</v>
      </c>
    </row>
    <row r="10" spans="1:5" ht="19.5" customHeight="1" x14ac:dyDescent="0.2">
      <c r="A10" s="271"/>
      <c r="B10" s="6" t="s">
        <v>222</v>
      </c>
      <c r="C10" s="68">
        <f>'1 港別港務P43-44'!H4</f>
        <v>12491</v>
      </c>
      <c r="D10" s="160">
        <v>12972</v>
      </c>
      <c r="E10" s="73">
        <f t="shared" si="0"/>
        <v>0.96292013567684243</v>
      </c>
    </row>
    <row r="11" spans="1:5" ht="19.5" customHeight="1" x14ac:dyDescent="0.2">
      <c r="A11" s="271"/>
      <c r="B11" s="6" t="s">
        <v>223</v>
      </c>
      <c r="C11" s="68">
        <f>'1 港別港務P43-44'!I4</f>
        <v>3238</v>
      </c>
      <c r="D11" s="160">
        <v>3170</v>
      </c>
      <c r="E11" s="73">
        <f t="shared" si="0"/>
        <v>1.0214511041009464</v>
      </c>
    </row>
    <row r="12" spans="1:5" ht="19.5" customHeight="1" x14ac:dyDescent="0.2">
      <c r="A12" s="271"/>
      <c r="B12" s="6" t="s">
        <v>224</v>
      </c>
      <c r="C12" s="68">
        <f>'1 港別港務P43-44'!J4</f>
        <v>9</v>
      </c>
      <c r="D12" s="160">
        <v>12</v>
      </c>
      <c r="E12" s="73">
        <f t="shared" si="0"/>
        <v>0.75</v>
      </c>
    </row>
    <row r="13" spans="1:5" ht="19.5" customHeight="1" x14ac:dyDescent="0.2">
      <c r="A13" s="271"/>
      <c r="B13" s="6" t="s">
        <v>225</v>
      </c>
      <c r="C13" s="68">
        <f>'1 港別港務P43-44'!K4</f>
        <v>2150</v>
      </c>
      <c r="D13" s="160">
        <v>2416</v>
      </c>
      <c r="E13" s="73">
        <f t="shared" si="0"/>
        <v>0.88990066225165565</v>
      </c>
    </row>
    <row r="14" spans="1:5" ht="19.5" customHeight="1" x14ac:dyDescent="0.2">
      <c r="A14" s="271"/>
      <c r="B14" s="6" t="s">
        <v>5</v>
      </c>
      <c r="C14" s="74">
        <f>'1 港別港務P43-44'!L4</f>
        <v>2372</v>
      </c>
      <c r="D14" s="164">
        <v>2360</v>
      </c>
      <c r="E14" s="73">
        <f t="shared" si="0"/>
        <v>1.0050847457627119</v>
      </c>
    </row>
    <row r="15" spans="1:5" ht="21" customHeight="1" thickBot="1" x14ac:dyDescent="0.25">
      <c r="A15" s="272" t="s">
        <v>226</v>
      </c>
      <c r="B15" s="273"/>
      <c r="C15" s="75">
        <f>'1 港別港務P43-44'!M4</f>
        <v>898562</v>
      </c>
      <c r="D15" s="165">
        <v>929762</v>
      </c>
      <c r="E15" s="76">
        <f>C15/D15</f>
        <v>0.96644302520429959</v>
      </c>
    </row>
    <row r="16" spans="1:5" ht="21" customHeight="1" x14ac:dyDescent="0.2">
      <c r="A16" s="269"/>
      <c r="B16" s="269"/>
      <c r="C16" s="269"/>
      <c r="D16" s="269"/>
      <c r="E16" s="269"/>
    </row>
    <row r="17" spans="1:5" ht="21" customHeight="1" x14ac:dyDescent="0.2">
      <c r="A17" s="39"/>
      <c r="B17" s="39"/>
      <c r="C17" s="39"/>
      <c r="D17" s="166"/>
      <c r="E17" s="39"/>
    </row>
    <row r="18" spans="1:5" ht="21" customHeight="1" thickBot="1" x14ac:dyDescent="0.25">
      <c r="A18" s="1" t="s">
        <v>227</v>
      </c>
      <c r="B18" s="1"/>
      <c r="C18" s="1"/>
      <c r="E18" s="1"/>
    </row>
    <row r="19" spans="1:5" ht="42" customHeight="1" thickBot="1" x14ac:dyDescent="0.25">
      <c r="A19" s="261" t="s">
        <v>212</v>
      </c>
      <c r="B19" s="262"/>
      <c r="C19" s="3" t="s">
        <v>213</v>
      </c>
      <c r="D19" s="158" t="s">
        <v>214</v>
      </c>
      <c r="E19" s="4" t="s">
        <v>215</v>
      </c>
    </row>
    <row r="20" spans="1:5" ht="13.5" customHeight="1" x14ac:dyDescent="0.2">
      <c r="A20" s="263" t="s">
        <v>252</v>
      </c>
      <c r="B20" s="264"/>
      <c r="C20" s="77" t="s">
        <v>228</v>
      </c>
      <c r="D20" s="167" t="s">
        <v>228</v>
      </c>
      <c r="E20" s="67"/>
    </row>
    <row r="21" spans="1:5" ht="19.5" customHeight="1" x14ac:dyDescent="0.2">
      <c r="A21" s="265"/>
      <c r="B21" s="266"/>
      <c r="C21" s="78">
        <f>'2 港別入港P45-46'!B4</f>
        <v>647264</v>
      </c>
      <c r="D21" s="168">
        <v>659584</v>
      </c>
      <c r="E21" s="79">
        <f>C21/D21</f>
        <v>0.98132156025616146</v>
      </c>
    </row>
    <row r="22" spans="1:5" ht="29.25" customHeight="1" x14ac:dyDescent="0.2">
      <c r="A22" s="257" t="s">
        <v>253</v>
      </c>
      <c r="B22" s="258"/>
      <c r="C22" s="80">
        <f>C21-C23</f>
        <v>575059</v>
      </c>
      <c r="D22" s="169">
        <v>584950</v>
      </c>
      <c r="E22" s="81">
        <f>C22/D22</f>
        <v>0.98309086246687749</v>
      </c>
    </row>
    <row r="23" spans="1:5" ht="29.25" customHeight="1" thickBot="1" x14ac:dyDescent="0.25">
      <c r="A23" s="259" t="s">
        <v>254</v>
      </c>
      <c r="B23" s="260"/>
      <c r="C23" s="82">
        <f>'3 港別外国船入港P47-48'!B3</f>
        <v>72205</v>
      </c>
      <c r="D23" s="170">
        <v>74634</v>
      </c>
      <c r="E23" s="83">
        <f>C23/D23</f>
        <v>0.96745451134871507</v>
      </c>
    </row>
    <row r="24" spans="1:5" ht="21" customHeight="1" x14ac:dyDescent="0.2">
      <c r="A24" s="1"/>
      <c r="B24" s="1"/>
      <c r="C24" s="1"/>
      <c r="E24" s="1"/>
    </row>
    <row r="25" spans="1:5" ht="21" customHeight="1" thickBot="1" x14ac:dyDescent="0.25">
      <c r="A25" s="1" t="s">
        <v>229</v>
      </c>
      <c r="B25" s="1"/>
      <c r="C25" s="1"/>
      <c r="E25" s="1"/>
    </row>
    <row r="26" spans="1:5" ht="42" customHeight="1" thickBot="1" x14ac:dyDescent="0.25">
      <c r="A26" s="261" t="s">
        <v>212</v>
      </c>
      <c r="B26" s="262"/>
      <c r="C26" s="3" t="s">
        <v>213</v>
      </c>
      <c r="D26" s="158" t="s">
        <v>214</v>
      </c>
      <c r="E26" s="4" t="s">
        <v>215</v>
      </c>
    </row>
    <row r="27" spans="1:5" ht="13.5" customHeight="1" x14ac:dyDescent="0.2">
      <c r="A27" s="263" t="s">
        <v>255</v>
      </c>
      <c r="B27" s="264"/>
      <c r="C27" s="77" t="s">
        <v>228</v>
      </c>
      <c r="D27" s="167" t="s">
        <v>228</v>
      </c>
      <c r="E27" s="67"/>
    </row>
    <row r="28" spans="1:5" ht="19.5" customHeight="1" x14ac:dyDescent="0.2">
      <c r="A28" s="265"/>
      <c r="B28" s="266"/>
      <c r="C28" s="84">
        <f>'4 港別危険物P49-52'!E5</f>
        <v>168199</v>
      </c>
      <c r="D28" s="164">
        <v>176875</v>
      </c>
      <c r="E28" s="73">
        <f>C28/D28</f>
        <v>0.95094840989399299</v>
      </c>
    </row>
    <row r="29" spans="1:5" ht="13.5" customHeight="1" x14ac:dyDescent="0.2">
      <c r="A29" s="265" t="s">
        <v>256</v>
      </c>
      <c r="B29" s="266"/>
      <c r="C29" s="85" t="s">
        <v>230</v>
      </c>
      <c r="D29" s="156" t="s">
        <v>1</v>
      </c>
      <c r="E29" s="86"/>
    </row>
    <row r="30" spans="1:5" ht="19.5" customHeight="1" thickBot="1" x14ac:dyDescent="0.25">
      <c r="A30" s="267"/>
      <c r="B30" s="268"/>
      <c r="C30" s="82">
        <f>'4 港別危険物P49-52'!F5</f>
        <v>412186532.67823738</v>
      </c>
      <c r="D30" s="165">
        <v>398129727</v>
      </c>
      <c r="E30" s="83">
        <f>C30/D30</f>
        <v>1.0353070989804221</v>
      </c>
    </row>
  </sheetData>
  <mergeCells count="13">
    <mergeCell ref="A20:B21"/>
    <mergeCell ref="A2:B2"/>
    <mergeCell ref="A19:B19"/>
    <mergeCell ref="A16:E16"/>
    <mergeCell ref="A3:B4"/>
    <mergeCell ref="A5:B5"/>
    <mergeCell ref="A6:A14"/>
    <mergeCell ref="A15:B15"/>
    <mergeCell ref="A22:B22"/>
    <mergeCell ref="A23:B23"/>
    <mergeCell ref="A26:B26"/>
    <mergeCell ref="A27:B28"/>
    <mergeCell ref="A29:B30"/>
  </mergeCells>
  <phoneticPr fontId="2"/>
  <pageMargins left="1.0629921259842521" right="0.78740157480314965" top="1.4566929133858268" bottom="0.98425196850393704" header="0.78740157480314965" footer="0.51181102362204722"/>
  <pageSetup paperSize="9" scale="102" orientation="portrait" r:id="rId1"/>
  <headerFooter differentFirst="1" alignWithMargins="0">
    <firstHeader>&amp;C&amp;"ＭＳ ゴシック,標準"&amp;18第三部　港 務 統 計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view="pageBreakPreview" zoomScale="145" zoomScaleNormal="100" zoomScaleSheetLayoutView="145" workbookViewId="0">
      <pane ySplit="4" topLeftCell="A5" activePane="bottomLeft" state="frozen"/>
      <selection activeCell="F4" sqref="F4"/>
      <selection pane="bottomLeft"/>
    </sheetView>
  </sheetViews>
  <sheetFormatPr defaultColWidth="9" defaultRowHeight="21" customHeight="1" x14ac:dyDescent="0.2"/>
  <cols>
    <col min="1" max="1" width="11.21875" style="8" customWidth="1"/>
    <col min="2" max="2" width="7.109375" style="8" customWidth="1"/>
    <col min="3" max="3" width="5.77734375" style="8" customWidth="1"/>
    <col min="4" max="4" width="6.6640625" style="8" customWidth="1"/>
    <col min="5" max="6" width="5.6640625" style="8" customWidth="1"/>
    <col min="7" max="7" width="6.33203125" style="8" customWidth="1"/>
    <col min="8" max="12" width="5.6640625" style="8" customWidth="1"/>
    <col min="13" max="13" width="7.88671875" style="8" customWidth="1"/>
    <col min="14" max="16384" width="9" style="8"/>
  </cols>
  <sheetData>
    <row r="1" spans="1:13" ht="21" customHeight="1" thickBot="1" x14ac:dyDescent="0.25">
      <c r="A1" s="7" t="s">
        <v>2</v>
      </c>
      <c r="M1" s="44" t="s">
        <v>209</v>
      </c>
    </row>
    <row r="2" spans="1:13" ht="27.75" customHeight="1" x14ac:dyDescent="0.2">
      <c r="A2" s="274" t="s">
        <v>291</v>
      </c>
      <c r="B2" s="276" t="s">
        <v>257</v>
      </c>
      <c r="C2" s="278" t="s">
        <v>258</v>
      </c>
      <c r="D2" s="280" t="s">
        <v>259</v>
      </c>
      <c r="E2" s="281"/>
      <c r="F2" s="281"/>
      <c r="G2" s="281"/>
      <c r="H2" s="281"/>
      <c r="I2" s="281"/>
      <c r="J2" s="281"/>
      <c r="K2" s="281"/>
      <c r="L2" s="282"/>
      <c r="M2" s="283" t="s">
        <v>260</v>
      </c>
    </row>
    <row r="3" spans="1:13" ht="59.25" customHeight="1" thickBot="1" x14ac:dyDescent="0.25">
      <c r="A3" s="275"/>
      <c r="B3" s="277"/>
      <c r="C3" s="279"/>
      <c r="D3" s="10" t="s">
        <v>3</v>
      </c>
      <c r="E3" s="10" t="s">
        <v>261</v>
      </c>
      <c r="F3" s="10" t="s">
        <v>4</v>
      </c>
      <c r="G3" s="10" t="s">
        <v>262</v>
      </c>
      <c r="H3" s="10" t="s">
        <v>263</v>
      </c>
      <c r="I3" s="10" t="s">
        <v>264</v>
      </c>
      <c r="J3" s="10" t="s">
        <v>265</v>
      </c>
      <c r="K3" s="45" t="s">
        <v>266</v>
      </c>
      <c r="L3" s="10" t="s">
        <v>5</v>
      </c>
      <c r="M3" s="284"/>
    </row>
    <row r="4" spans="1:13" ht="19.5" customHeight="1" thickBot="1" x14ac:dyDescent="0.25">
      <c r="A4" s="11" t="s">
        <v>6</v>
      </c>
      <c r="B4" s="171">
        <f>B5+B15+B26+B37+B42+B55+B72+B85+B92+B99+B106</f>
        <v>114</v>
      </c>
      <c r="C4" s="172">
        <f>C5+C15+C26+C37+C42+C55+C72+C85+C92+C99+C106</f>
        <v>70048</v>
      </c>
      <c r="D4" s="172">
        <f>D5+D15+D26+D37+D42+D55+D72+D85+D92+D99+D106</f>
        <v>193384</v>
      </c>
      <c r="E4" s="172">
        <f>E5+E15+E26+E37+E42+E55+E72+E85+E92+E99+E106</f>
        <v>9048</v>
      </c>
      <c r="F4" s="172">
        <f t="shared" ref="F4:M4" si="0">F5+F15+F26+F37+F42+F55+F72+F85+F92+F99+F106</f>
        <v>22</v>
      </c>
      <c r="G4" s="172">
        <f t="shared" si="0"/>
        <v>164054</v>
      </c>
      <c r="H4" s="172">
        <f t="shared" si="0"/>
        <v>12491</v>
      </c>
      <c r="I4" s="172">
        <f t="shared" si="0"/>
        <v>3238</v>
      </c>
      <c r="J4" s="172">
        <f t="shared" si="0"/>
        <v>9</v>
      </c>
      <c r="K4" s="172">
        <f t="shared" si="0"/>
        <v>2150</v>
      </c>
      <c r="L4" s="172">
        <f t="shared" si="0"/>
        <v>2372</v>
      </c>
      <c r="M4" s="173">
        <f t="shared" si="0"/>
        <v>898562</v>
      </c>
    </row>
    <row r="5" spans="1:13" s="43" customFormat="1" ht="13.2" x14ac:dyDescent="0.2">
      <c r="A5" s="55" t="s">
        <v>7</v>
      </c>
      <c r="B5" s="171">
        <f>SUM(B6:B14)</f>
        <v>10</v>
      </c>
      <c r="C5" s="172">
        <f>SUM(C6:C14)</f>
        <v>2706</v>
      </c>
      <c r="D5" s="172">
        <f>SUM(E5:L5)</f>
        <v>7797</v>
      </c>
      <c r="E5" s="172">
        <f>SUM(E6:E14)</f>
        <v>848</v>
      </c>
      <c r="F5" s="172">
        <f t="shared" ref="F5:M5" si="1">SUM(F6:F14)</f>
        <v>0</v>
      </c>
      <c r="G5" s="172">
        <f t="shared" si="1"/>
        <v>5988</v>
      </c>
      <c r="H5" s="172">
        <f t="shared" si="1"/>
        <v>766</v>
      </c>
      <c r="I5" s="172">
        <f t="shared" si="1"/>
        <v>169</v>
      </c>
      <c r="J5" s="172">
        <f t="shared" si="1"/>
        <v>0</v>
      </c>
      <c r="K5" s="172">
        <f t="shared" si="1"/>
        <v>0</v>
      </c>
      <c r="L5" s="172">
        <f t="shared" si="1"/>
        <v>26</v>
      </c>
      <c r="M5" s="173">
        <f t="shared" si="1"/>
        <v>40598</v>
      </c>
    </row>
    <row r="6" spans="1:13" ht="13.2" x14ac:dyDescent="0.2">
      <c r="A6" s="12" t="s">
        <v>8</v>
      </c>
      <c r="B6" s="97">
        <v>2</v>
      </c>
      <c r="C6" s="98">
        <v>25</v>
      </c>
      <c r="D6" s="174">
        <f>SUM(E6:L6)</f>
        <v>393</v>
      </c>
      <c r="E6" s="98">
        <v>156</v>
      </c>
      <c r="F6" s="98">
        <v>0</v>
      </c>
      <c r="G6" s="98">
        <v>150</v>
      </c>
      <c r="H6" s="98">
        <v>51</v>
      </c>
      <c r="I6" s="98">
        <v>36</v>
      </c>
      <c r="J6" s="98">
        <v>0</v>
      </c>
      <c r="K6" s="98">
        <v>0</v>
      </c>
      <c r="L6" s="98">
        <v>0</v>
      </c>
      <c r="M6" s="99">
        <v>1713</v>
      </c>
    </row>
    <row r="7" spans="1:13" ht="13.2" x14ac:dyDescent="0.2">
      <c r="A7" s="12" t="s">
        <v>239</v>
      </c>
      <c r="B7" s="97">
        <v>0</v>
      </c>
      <c r="C7" s="98">
        <v>407</v>
      </c>
      <c r="D7" s="174">
        <f>SUM(E7:L7)</f>
        <v>816</v>
      </c>
      <c r="E7" s="98">
        <v>15</v>
      </c>
      <c r="F7" s="98">
        <v>0</v>
      </c>
      <c r="G7" s="98">
        <v>734</v>
      </c>
      <c r="H7" s="98">
        <v>62</v>
      </c>
      <c r="I7" s="98">
        <v>5</v>
      </c>
      <c r="J7" s="98">
        <v>0</v>
      </c>
      <c r="K7" s="98">
        <v>0</v>
      </c>
      <c r="L7" s="98">
        <v>0</v>
      </c>
      <c r="M7" s="99">
        <v>2450</v>
      </c>
    </row>
    <row r="8" spans="1:13" ht="13.2" x14ac:dyDescent="0.2">
      <c r="A8" s="12" t="s">
        <v>9</v>
      </c>
      <c r="B8" s="97">
        <v>1</v>
      </c>
      <c r="C8" s="98">
        <v>107</v>
      </c>
      <c r="D8" s="174">
        <f>SUM(E8:L8)</f>
        <v>215</v>
      </c>
      <c r="E8" s="98">
        <v>35</v>
      </c>
      <c r="F8" s="98">
        <v>0</v>
      </c>
      <c r="G8" s="98">
        <v>144</v>
      </c>
      <c r="H8" s="98">
        <v>33</v>
      </c>
      <c r="I8" s="98">
        <v>3</v>
      </c>
      <c r="J8" s="98">
        <v>0</v>
      </c>
      <c r="K8" s="98">
        <v>0</v>
      </c>
      <c r="L8" s="98">
        <v>0</v>
      </c>
      <c r="M8" s="99">
        <v>741</v>
      </c>
    </row>
    <row r="9" spans="1:13" ht="13.2" x14ac:dyDescent="0.2">
      <c r="A9" s="12" t="s">
        <v>10</v>
      </c>
      <c r="B9" s="97">
        <v>0</v>
      </c>
      <c r="C9" s="98">
        <v>0</v>
      </c>
      <c r="D9" s="174">
        <f t="shared" ref="D9:D14" si="2">SUM(E9:L9)</f>
        <v>419</v>
      </c>
      <c r="E9" s="98">
        <v>130</v>
      </c>
      <c r="F9" s="98">
        <v>0</v>
      </c>
      <c r="G9" s="98">
        <v>225</v>
      </c>
      <c r="H9" s="98">
        <v>46</v>
      </c>
      <c r="I9" s="98">
        <v>16</v>
      </c>
      <c r="J9" s="98">
        <v>0</v>
      </c>
      <c r="K9" s="98">
        <v>0</v>
      </c>
      <c r="L9" s="98">
        <v>2</v>
      </c>
      <c r="M9" s="99">
        <v>1051</v>
      </c>
    </row>
    <row r="10" spans="1:13" ht="13.2" x14ac:dyDescent="0.2">
      <c r="A10" s="12" t="s">
        <v>11</v>
      </c>
      <c r="B10" s="97">
        <v>2</v>
      </c>
      <c r="C10" s="98">
        <v>257</v>
      </c>
      <c r="D10" s="174">
        <f t="shared" si="2"/>
        <v>929</v>
      </c>
      <c r="E10" s="98">
        <v>90</v>
      </c>
      <c r="F10" s="98">
        <v>0</v>
      </c>
      <c r="G10" s="98">
        <v>662</v>
      </c>
      <c r="H10" s="98">
        <v>143</v>
      </c>
      <c r="I10" s="98">
        <v>34</v>
      </c>
      <c r="J10" s="98">
        <v>0</v>
      </c>
      <c r="K10" s="98">
        <v>0</v>
      </c>
      <c r="L10" s="98">
        <v>0</v>
      </c>
      <c r="M10" s="99">
        <v>3418</v>
      </c>
    </row>
    <row r="11" spans="1:13" ht="13.2" x14ac:dyDescent="0.2">
      <c r="A11" s="12" t="s">
        <v>12</v>
      </c>
      <c r="B11" s="97">
        <v>2</v>
      </c>
      <c r="C11" s="98">
        <v>160</v>
      </c>
      <c r="D11" s="174">
        <f t="shared" si="2"/>
        <v>403</v>
      </c>
      <c r="E11" s="98">
        <v>36</v>
      </c>
      <c r="F11" s="98">
        <v>0</v>
      </c>
      <c r="G11" s="98">
        <v>250</v>
      </c>
      <c r="H11" s="98">
        <v>76</v>
      </c>
      <c r="I11" s="98">
        <v>29</v>
      </c>
      <c r="J11" s="98">
        <v>0</v>
      </c>
      <c r="K11" s="98">
        <v>0</v>
      </c>
      <c r="L11" s="98">
        <v>12</v>
      </c>
      <c r="M11" s="99">
        <v>5680</v>
      </c>
    </row>
    <row r="12" spans="1:13" ht="13.2" x14ac:dyDescent="0.2">
      <c r="A12" s="12" t="s">
        <v>13</v>
      </c>
      <c r="B12" s="97">
        <v>2</v>
      </c>
      <c r="C12" s="98">
        <v>1201</v>
      </c>
      <c r="D12" s="174">
        <f t="shared" si="2"/>
        <v>3193</v>
      </c>
      <c r="E12" s="98">
        <v>24</v>
      </c>
      <c r="F12" s="98">
        <v>0</v>
      </c>
      <c r="G12" s="98">
        <v>2959</v>
      </c>
      <c r="H12" s="98">
        <v>189</v>
      </c>
      <c r="I12" s="98">
        <v>9</v>
      </c>
      <c r="J12" s="98">
        <v>0</v>
      </c>
      <c r="K12" s="98">
        <v>0</v>
      </c>
      <c r="L12" s="98">
        <v>12</v>
      </c>
      <c r="M12" s="99">
        <v>19342</v>
      </c>
    </row>
    <row r="13" spans="1:13" ht="13.2" x14ac:dyDescent="0.2">
      <c r="A13" s="12" t="s">
        <v>14</v>
      </c>
      <c r="B13" s="97">
        <v>1</v>
      </c>
      <c r="C13" s="98">
        <v>549</v>
      </c>
      <c r="D13" s="174">
        <f t="shared" si="2"/>
        <v>1315</v>
      </c>
      <c r="E13" s="98">
        <v>327</v>
      </c>
      <c r="F13" s="98">
        <v>0</v>
      </c>
      <c r="G13" s="98">
        <v>864</v>
      </c>
      <c r="H13" s="98">
        <v>105</v>
      </c>
      <c r="I13" s="98">
        <v>19</v>
      </c>
      <c r="J13" s="98">
        <v>0</v>
      </c>
      <c r="K13" s="98">
        <v>0</v>
      </c>
      <c r="L13" s="98">
        <v>0</v>
      </c>
      <c r="M13" s="99">
        <v>5962</v>
      </c>
    </row>
    <row r="14" spans="1:13" ht="13.2" x14ac:dyDescent="0.2">
      <c r="A14" s="56" t="s">
        <v>15</v>
      </c>
      <c r="B14" s="97">
        <v>0</v>
      </c>
      <c r="C14" s="98">
        <v>0</v>
      </c>
      <c r="D14" s="175">
        <f t="shared" si="2"/>
        <v>114</v>
      </c>
      <c r="E14" s="98">
        <v>35</v>
      </c>
      <c r="F14" s="98">
        <v>0</v>
      </c>
      <c r="G14" s="98">
        <v>0</v>
      </c>
      <c r="H14" s="98">
        <v>61</v>
      </c>
      <c r="I14" s="98">
        <v>18</v>
      </c>
      <c r="J14" s="98">
        <v>0</v>
      </c>
      <c r="K14" s="98">
        <v>0</v>
      </c>
      <c r="L14" s="98">
        <v>0</v>
      </c>
      <c r="M14" s="99">
        <v>241</v>
      </c>
    </row>
    <row r="15" spans="1:13" s="96" customFormat="1" ht="13.2" x14ac:dyDescent="0.2">
      <c r="A15" s="93" t="s">
        <v>16</v>
      </c>
      <c r="B15" s="176">
        <f>SUM(B16:B25)</f>
        <v>12</v>
      </c>
      <c r="C15" s="177">
        <f>SUM(C16:C25)</f>
        <v>1563</v>
      </c>
      <c r="D15" s="177">
        <f>SUM(E15:L15)</f>
        <v>6877</v>
      </c>
      <c r="E15" s="177">
        <f t="shared" ref="E15:M15" si="3">SUM(E16:E25)</f>
        <v>760</v>
      </c>
      <c r="F15" s="177">
        <f t="shared" si="3"/>
        <v>0</v>
      </c>
      <c r="G15" s="177">
        <f t="shared" si="3"/>
        <v>4741</v>
      </c>
      <c r="H15" s="177">
        <f t="shared" si="3"/>
        <v>852</v>
      </c>
      <c r="I15" s="177">
        <f t="shared" si="3"/>
        <v>217</v>
      </c>
      <c r="J15" s="177">
        <f t="shared" si="3"/>
        <v>0</v>
      </c>
      <c r="K15" s="177">
        <f t="shared" si="3"/>
        <v>0</v>
      </c>
      <c r="L15" s="177">
        <f t="shared" si="3"/>
        <v>307</v>
      </c>
      <c r="M15" s="178">
        <f t="shared" si="3"/>
        <v>43763</v>
      </c>
    </row>
    <row r="16" spans="1:13" ht="13.2" x14ac:dyDescent="0.2">
      <c r="A16" s="12" t="s">
        <v>17</v>
      </c>
      <c r="B16" s="97">
        <v>3</v>
      </c>
      <c r="C16" s="98">
        <v>626</v>
      </c>
      <c r="D16" s="174">
        <f t="shared" ref="D16:D25" si="4">SUM(E16:L16)</f>
        <v>2006</v>
      </c>
      <c r="E16" s="98">
        <f>3*12</f>
        <v>36</v>
      </c>
      <c r="F16" s="98">
        <v>0</v>
      </c>
      <c r="G16" s="98">
        <v>1564</v>
      </c>
      <c r="H16" s="98">
        <v>165</v>
      </c>
      <c r="I16" s="98">
        <v>29</v>
      </c>
      <c r="J16" s="98">
        <v>0</v>
      </c>
      <c r="K16" s="98">
        <v>0</v>
      </c>
      <c r="L16" s="98">
        <v>212</v>
      </c>
      <c r="M16" s="99">
        <v>16369</v>
      </c>
    </row>
    <row r="17" spans="1:13" ht="13.2" x14ac:dyDescent="0.2">
      <c r="A17" s="12" t="s">
        <v>18</v>
      </c>
      <c r="B17" s="97">
        <v>0</v>
      </c>
      <c r="C17" s="98">
        <v>28</v>
      </c>
      <c r="D17" s="174">
        <f t="shared" si="4"/>
        <v>390</v>
      </c>
      <c r="E17" s="98">
        <v>172</v>
      </c>
      <c r="F17" s="98">
        <v>0</v>
      </c>
      <c r="G17" s="98">
        <v>118</v>
      </c>
      <c r="H17" s="98">
        <v>40</v>
      </c>
      <c r="I17" s="98">
        <v>14</v>
      </c>
      <c r="J17" s="98">
        <v>0</v>
      </c>
      <c r="K17" s="98">
        <v>0</v>
      </c>
      <c r="L17" s="98">
        <v>46</v>
      </c>
      <c r="M17" s="99">
        <v>2404</v>
      </c>
    </row>
    <row r="18" spans="1:13" ht="13.2" x14ac:dyDescent="0.2">
      <c r="A18" s="12" t="s">
        <v>19</v>
      </c>
      <c r="B18" s="97">
        <v>1</v>
      </c>
      <c r="C18" s="98">
        <v>1</v>
      </c>
      <c r="D18" s="174">
        <f t="shared" si="4"/>
        <v>1088</v>
      </c>
      <c r="E18" s="98">
        <v>93</v>
      </c>
      <c r="F18" s="98">
        <v>0</v>
      </c>
      <c r="G18" s="98">
        <v>879</v>
      </c>
      <c r="H18" s="98">
        <v>46</v>
      </c>
      <c r="I18" s="98">
        <v>48</v>
      </c>
      <c r="J18" s="98">
        <v>0</v>
      </c>
      <c r="K18" s="98">
        <v>0</v>
      </c>
      <c r="L18" s="98">
        <v>22</v>
      </c>
      <c r="M18" s="99">
        <v>2175</v>
      </c>
    </row>
    <row r="19" spans="1:13" ht="13.2" x14ac:dyDescent="0.2">
      <c r="A19" s="12" t="s">
        <v>20</v>
      </c>
      <c r="B19" s="97">
        <v>2</v>
      </c>
      <c r="C19" s="98">
        <v>428</v>
      </c>
      <c r="D19" s="174">
        <f t="shared" si="4"/>
        <v>1018</v>
      </c>
      <c r="E19" s="98">
        <v>225</v>
      </c>
      <c r="F19" s="98">
        <v>0</v>
      </c>
      <c r="G19" s="98">
        <v>582</v>
      </c>
      <c r="H19" s="98">
        <v>162</v>
      </c>
      <c r="I19" s="98">
        <v>22</v>
      </c>
      <c r="J19" s="98">
        <v>0</v>
      </c>
      <c r="K19" s="98">
        <v>0</v>
      </c>
      <c r="L19" s="98">
        <v>27</v>
      </c>
      <c r="M19" s="99">
        <v>7728</v>
      </c>
    </row>
    <row r="20" spans="1:13" ht="13.2" x14ac:dyDescent="0.2">
      <c r="A20" s="12" t="s">
        <v>21</v>
      </c>
      <c r="B20" s="97">
        <v>0</v>
      </c>
      <c r="C20" s="98">
        <v>0</v>
      </c>
      <c r="D20" s="174">
        <f t="shared" si="4"/>
        <v>82</v>
      </c>
      <c r="E20" s="98">
        <v>0</v>
      </c>
      <c r="F20" s="98">
        <v>0</v>
      </c>
      <c r="G20" s="98">
        <v>10</v>
      </c>
      <c r="H20" s="98">
        <v>64</v>
      </c>
      <c r="I20" s="98">
        <v>8</v>
      </c>
      <c r="J20" s="98">
        <v>0</v>
      </c>
      <c r="K20" s="98">
        <v>0</v>
      </c>
      <c r="L20" s="98">
        <v>0</v>
      </c>
      <c r="M20" s="99">
        <v>812</v>
      </c>
    </row>
    <row r="21" spans="1:13" ht="13.2" x14ac:dyDescent="0.2">
      <c r="A21" s="12" t="s">
        <v>22</v>
      </c>
      <c r="B21" s="97">
        <v>1</v>
      </c>
      <c r="C21" s="98">
        <v>88</v>
      </c>
      <c r="D21" s="174">
        <f t="shared" si="4"/>
        <v>201</v>
      </c>
      <c r="E21" s="98">
        <v>62</v>
      </c>
      <c r="F21" s="98">
        <v>0</v>
      </c>
      <c r="G21" s="98">
        <v>104</v>
      </c>
      <c r="H21" s="98">
        <v>29</v>
      </c>
      <c r="I21" s="98">
        <v>6</v>
      </c>
      <c r="J21" s="98">
        <v>0</v>
      </c>
      <c r="K21" s="98">
        <v>0</v>
      </c>
      <c r="L21" s="98">
        <v>0</v>
      </c>
      <c r="M21" s="99">
        <v>1372</v>
      </c>
    </row>
    <row r="22" spans="1:13" ht="13.2" x14ac:dyDescent="0.2">
      <c r="A22" s="12" t="s">
        <v>23</v>
      </c>
      <c r="B22" s="97">
        <v>4</v>
      </c>
      <c r="C22" s="98">
        <v>85</v>
      </c>
      <c r="D22" s="174">
        <f t="shared" si="4"/>
        <v>954</v>
      </c>
      <c r="E22" s="98">
        <v>80</v>
      </c>
      <c r="F22" s="98">
        <v>0</v>
      </c>
      <c r="G22" s="98">
        <v>689</v>
      </c>
      <c r="H22" s="98">
        <v>142</v>
      </c>
      <c r="I22" s="98">
        <v>43</v>
      </c>
      <c r="J22" s="98">
        <v>0</v>
      </c>
      <c r="K22" s="98">
        <v>0</v>
      </c>
      <c r="L22" s="98">
        <v>0</v>
      </c>
      <c r="M22" s="99">
        <v>4178</v>
      </c>
    </row>
    <row r="23" spans="1:13" ht="13.2" x14ac:dyDescent="0.2">
      <c r="A23" s="12" t="s">
        <v>24</v>
      </c>
      <c r="B23" s="97">
        <v>0</v>
      </c>
      <c r="C23" s="98">
        <v>105</v>
      </c>
      <c r="D23" s="174">
        <f t="shared" si="4"/>
        <v>252</v>
      </c>
      <c r="E23" s="98">
        <v>36</v>
      </c>
      <c r="F23" s="98">
        <v>0</v>
      </c>
      <c r="G23" s="98">
        <v>150</v>
      </c>
      <c r="H23" s="98">
        <v>49</v>
      </c>
      <c r="I23" s="98">
        <v>17</v>
      </c>
      <c r="J23" s="98">
        <v>0</v>
      </c>
      <c r="K23" s="98">
        <v>0</v>
      </c>
      <c r="L23" s="98">
        <v>0</v>
      </c>
      <c r="M23" s="99">
        <v>1624</v>
      </c>
    </row>
    <row r="24" spans="1:13" ht="13.2" x14ac:dyDescent="0.2">
      <c r="A24" s="12" t="s">
        <v>25</v>
      </c>
      <c r="B24" s="97">
        <v>1</v>
      </c>
      <c r="C24" s="98">
        <v>115</v>
      </c>
      <c r="D24" s="174">
        <f t="shared" si="4"/>
        <v>724</v>
      </c>
      <c r="E24" s="98">
        <v>36</v>
      </c>
      <c r="F24" s="98">
        <v>0</v>
      </c>
      <c r="G24" s="98">
        <v>553</v>
      </c>
      <c r="H24" s="98">
        <v>110</v>
      </c>
      <c r="I24" s="98">
        <v>25</v>
      </c>
      <c r="J24" s="98">
        <v>0</v>
      </c>
      <c r="K24" s="98">
        <v>0</v>
      </c>
      <c r="L24" s="98">
        <v>0</v>
      </c>
      <c r="M24" s="99">
        <v>5758</v>
      </c>
    </row>
    <row r="25" spans="1:13" ht="13.2" x14ac:dyDescent="0.2">
      <c r="A25" s="56" t="s">
        <v>247</v>
      </c>
      <c r="B25" s="100">
        <v>0</v>
      </c>
      <c r="C25" s="101">
        <v>87</v>
      </c>
      <c r="D25" s="175">
        <f t="shared" si="4"/>
        <v>162</v>
      </c>
      <c r="E25" s="102">
        <v>20</v>
      </c>
      <c r="F25" s="102">
        <v>0</v>
      </c>
      <c r="G25" s="102">
        <v>92</v>
      </c>
      <c r="H25" s="102">
        <v>45</v>
      </c>
      <c r="I25" s="102">
        <v>5</v>
      </c>
      <c r="J25" s="102">
        <v>0</v>
      </c>
      <c r="K25" s="102">
        <v>0</v>
      </c>
      <c r="L25" s="102">
        <v>0</v>
      </c>
      <c r="M25" s="103">
        <v>1343</v>
      </c>
    </row>
    <row r="26" spans="1:13" s="96" customFormat="1" ht="13.2" x14ac:dyDescent="0.2">
      <c r="A26" s="94" t="s">
        <v>26</v>
      </c>
      <c r="B26" s="179">
        <f>SUM(B27:B36)</f>
        <v>15</v>
      </c>
      <c r="C26" s="180">
        <f>SUM(C27:C36)</f>
        <v>15814</v>
      </c>
      <c r="D26" s="181">
        <f>SUM(E26:L26)</f>
        <v>51566</v>
      </c>
      <c r="E26" s="181">
        <f>SUM(E27:E36)</f>
        <v>1967</v>
      </c>
      <c r="F26" s="181">
        <f t="shared" ref="F26:M26" si="5">SUM(F27:F36)</f>
        <v>0</v>
      </c>
      <c r="G26" s="181">
        <f t="shared" si="5"/>
        <v>46215</v>
      </c>
      <c r="H26" s="181">
        <f t="shared" si="5"/>
        <v>2454</v>
      </c>
      <c r="I26" s="181">
        <f t="shared" si="5"/>
        <v>384</v>
      </c>
      <c r="J26" s="181">
        <f t="shared" si="5"/>
        <v>0</v>
      </c>
      <c r="K26" s="181">
        <f t="shared" si="5"/>
        <v>0</v>
      </c>
      <c r="L26" s="181">
        <f t="shared" si="5"/>
        <v>546</v>
      </c>
      <c r="M26" s="182">
        <f t="shared" si="5"/>
        <v>208279</v>
      </c>
    </row>
    <row r="27" spans="1:13" ht="13.2" x14ac:dyDescent="0.2">
      <c r="A27" s="12" t="s">
        <v>27</v>
      </c>
      <c r="B27" s="97">
        <v>7</v>
      </c>
      <c r="C27" s="98">
        <v>2458</v>
      </c>
      <c r="D27" s="174">
        <f>SUM(E27:L27)</f>
        <v>7912</v>
      </c>
      <c r="E27" s="98">
        <v>144</v>
      </c>
      <c r="F27" s="98">
        <v>0</v>
      </c>
      <c r="G27" s="98">
        <v>6797</v>
      </c>
      <c r="H27" s="98">
        <v>748</v>
      </c>
      <c r="I27" s="98">
        <v>125</v>
      </c>
      <c r="J27" s="98">
        <v>0</v>
      </c>
      <c r="K27" s="98">
        <v>0</v>
      </c>
      <c r="L27" s="98">
        <v>98</v>
      </c>
      <c r="M27" s="99">
        <v>29888</v>
      </c>
    </row>
    <row r="28" spans="1:13" ht="13.2" x14ac:dyDescent="0.2">
      <c r="A28" s="12" t="s">
        <v>28</v>
      </c>
      <c r="B28" s="97">
        <v>0</v>
      </c>
      <c r="C28" s="98">
        <v>990</v>
      </c>
      <c r="D28" s="174">
        <f>SUM(E28:L28)</f>
        <v>7030</v>
      </c>
      <c r="E28" s="98">
        <v>48</v>
      </c>
      <c r="F28" s="98">
        <v>0</v>
      </c>
      <c r="G28" s="98">
        <v>6838</v>
      </c>
      <c r="H28" s="98">
        <v>132</v>
      </c>
      <c r="I28" s="98">
        <v>12</v>
      </c>
      <c r="J28" s="98">
        <v>0</v>
      </c>
      <c r="K28" s="98">
        <v>0</v>
      </c>
      <c r="L28" s="98">
        <v>0</v>
      </c>
      <c r="M28" s="99">
        <v>23785</v>
      </c>
    </row>
    <row r="29" spans="1:13" ht="13.2" x14ac:dyDescent="0.2">
      <c r="A29" s="12" t="s">
        <v>29</v>
      </c>
      <c r="B29" s="97">
        <v>4</v>
      </c>
      <c r="C29" s="98">
        <v>6524</v>
      </c>
      <c r="D29" s="174">
        <f t="shared" ref="D29:D49" si="6">SUM(E29:L29)</f>
        <v>9968</v>
      </c>
      <c r="E29" s="98">
        <v>532</v>
      </c>
      <c r="F29" s="98">
        <v>0</v>
      </c>
      <c r="G29" s="98">
        <v>8503</v>
      </c>
      <c r="H29" s="98">
        <v>771</v>
      </c>
      <c r="I29" s="98">
        <v>70</v>
      </c>
      <c r="J29" s="98">
        <v>0</v>
      </c>
      <c r="K29" s="98">
        <v>0</v>
      </c>
      <c r="L29" s="98">
        <v>92</v>
      </c>
      <c r="M29" s="99">
        <v>50052</v>
      </c>
    </row>
    <row r="30" spans="1:13" ht="13.2" x14ac:dyDescent="0.2">
      <c r="A30" s="12" t="s">
        <v>30</v>
      </c>
      <c r="B30" s="97">
        <v>0</v>
      </c>
      <c r="C30" s="98">
        <v>11</v>
      </c>
      <c r="D30" s="174">
        <f t="shared" si="6"/>
        <v>198</v>
      </c>
      <c r="E30" s="98">
        <v>0</v>
      </c>
      <c r="F30" s="98">
        <v>0</v>
      </c>
      <c r="G30" s="98">
        <v>168</v>
      </c>
      <c r="H30" s="98">
        <v>24</v>
      </c>
      <c r="I30" s="98">
        <v>6</v>
      </c>
      <c r="J30" s="98">
        <v>0</v>
      </c>
      <c r="K30" s="98">
        <v>0</v>
      </c>
      <c r="L30" s="98">
        <v>0</v>
      </c>
      <c r="M30" s="99">
        <v>2409</v>
      </c>
    </row>
    <row r="31" spans="1:13" ht="13.2" x14ac:dyDescent="0.2">
      <c r="A31" s="12" t="s">
        <v>31</v>
      </c>
      <c r="B31" s="97">
        <v>0</v>
      </c>
      <c r="C31" s="98">
        <v>1019</v>
      </c>
      <c r="D31" s="174">
        <f t="shared" si="6"/>
        <v>3302</v>
      </c>
      <c r="E31" s="98">
        <v>47</v>
      </c>
      <c r="F31" s="98">
        <v>0</v>
      </c>
      <c r="G31" s="98">
        <v>3152</v>
      </c>
      <c r="H31" s="98">
        <v>86</v>
      </c>
      <c r="I31" s="98">
        <v>5</v>
      </c>
      <c r="J31" s="98">
        <v>0</v>
      </c>
      <c r="K31" s="98">
        <v>0</v>
      </c>
      <c r="L31" s="98">
        <v>12</v>
      </c>
      <c r="M31" s="99">
        <v>18448</v>
      </c>
    </row>
    <row r="32" spans="1:13" ht="13.2" x14ac:dyDescent="0.2">
      <c r="A32" s="12" t="s">
        <v>32</v>
      </c>
      <c r="B32" s="97">
        <v>2</v>
      </c>
      <c r="C32" s="98">
        <v>3868</v>
      </c>
      <c r="D32" s="174">
        <f t="shared" si="6"/>
        <v>18835</v>
      </c>
      <c r="E32" s="98">
        <v>84</v>
      </c>
      <c r="F32" s="98">
        <v>0</v>
      </c>
      <c r="G32" s="98">
        <v>18283</v>
      </c>
      <c r="H32" s="98">
        <v>368</v>
      </c>
      <c r="I32" s="98">
        <v>30</v>
      </c>
      <c r="J32" s="98">
        <v>0</v>
      </c>
      <c r="K32" s="98">
        <v>0</v>
      </c>
      <c r="L32" s="98">
        <v>70</v>
      </c>
      <c r="M32" s="99">
        <v>59213</v>
      </c>
    </row>
    <row r="33" spans="1:13" ht="13.2" x14ac:dyDescent="0.2">
      <c r="A33" s="12" t="s">
        <v>33</v>
      </c>
      <c r="B33" s="97">
        <v>0</v>
      </c>
      <c r="C33" s="98">
        <v>31</v>
      </c>
      <c r="D33" s="174">
        <f t="shared" si="6"/>
        <v>594</v>
      </c>
      <c r="E33" s="98">
        <v>108</v>
      </c>
      <c r="F33" s="104">
        <v>0</v>
      </c>
      <c r="G33" s="98">
        <v>329</v>
      </c>
      <c r="H33" s="98">
        <v>127</v>
      </c>
      <c r="I33" s="98">
        <v>8</v>
      </c>
      <c r="J33" s="98">
        <v>0</v>
      </c>
      <c r="K33" s="98">
        <v>0</v>
      </c>
      <c r="L33" s="98">
        <v>22</v>
      </c>
      <c r="M33" s="99">
        <v>8963</v>
      </c>
    </row>
    <row r="34" spans="1:13" ht="13.2" x14ac:dyDescent="0.2">
      <c r="A34" s="12" t="s">
        <v>34</v>
      </c>
      <c r="B34" s="97">
        <v>1</v>
      </c>
      <c r="C34" s="98">
        <v>5</v>
      </c>
      <c r="D34" s="174">
        <f t="shared" si="6"/>
        <v>1416</v>
      </c>
      <c r="E34" s="98">
        <v>849</v>
      </c>
      <c r="F34" s="98">
        <v>0</v>
      </c>
      <c r="G34" s="98">
        <v>190</v>
      </c>
      <c r="H34" s="98">
        <v>68</v>
      </c>
      <c r="I34" s="98">
        <v>58</v>
      </c>
      <c r="J34" s="98">
        <v>0</v>
      </c>
      <c r="K34" s="98">
        <v>0</v>
      </c>
      <c r="L34" s="98">
        <v>251</v>
      </c>
      <c r="M34" s="99">
        <v>3349</v>
      </c>
    </row>
    <row r="35" spans="1:13" ht="13.2" x14ac:dyDescent="0.2">
      <c r="A35" s="12" t="s">
        <v>35</v>
      </c>
      <c r="B35" s="97">
        <v>1</v>
      </c>
      <c r="C35" s="98">
        <v>908</v>
      </c>
      <c r="D35" s="174">
        <f t="shared" si="6"/>
        <v>1943</v>
      </c>
      <c r="E35" s="98">
        <v>155</v>
      </c>
      <c r="F35" s="98">
        <v>0</v>
      </c>
      <c r="G35" s="98">
        <v>1636</v>
      </c>
      <c r="H35" s="98">
        <v>87</v>
      </c>
      <c r="I35" s="98">
        <v>64</v>
      </c>
      <c r="J35" s="98">
        <v>0</v>
      </c>
      <c r="K35" s="98">
        <v>0</v>
      </c>
      <c r="L35" s="98">
        <v>1</v>
      </c>
      <c r="M35" s="99">
        <v>9807</v>
      </c>
    </row>
    <row r="36" spans="1:13" ht="13.2" x14ac:dyDescent="0.2">
      <c r="A36" s="56" t="s">
        <v>36</v>
      </c>
      <c r="B36" s="100">
        <v>0</v>
      </c>
      <c r="C36" s="102">
        <v>0</v>
      </c>
      <c r="D36" s="174">
        <f t="shared" si="6"/>
        <v>368</v>
      </c>
      <c r="E36" s="102">
        <v>0</v>
      </c>
      <c r="F36" s="102">
        <v>0</v>
      </c>
      <c r="G36" s="102">
        <v>319</v>
      </c>
      <c r="H36" s="102">
        <v>43</v>
      </c>
      <c r="I36" s="102">
        <v>6</v>
      </c>
      <c r="J36" s="102">
        <v>0</v>
      </c>
      <c r="K36" s="102">
        <v>0</v>
      </c>
      <c r="L36" s="102">
        <v>0</v>
      </c>
      <c r="M36" s="103">
        <v>2365</v>
      </c>
    </row>
    <row r="37" spans="1:13" s="96" customFormat="1" ht="13.2" x14ac:dyDescent="0.2">
      <c r="A37" s="94" t="s">
        <v>37</v>
      </c>
      <c r="B37" s="176">
        <f>SUM(B38:B41)</f>
        <v>9</v>
      </c>
      <c r="C37" s="183">
        <f>SUM(C38:C41)</f>
        <v>7262</v>
      </c>
      <c r="D37" s="177">
        <f t="shared" si="6"/>
        <v>20332</v>
      </c>
      <c r="E37" s="177">
        <f>SUM(E38:E41)</f>
        <v>280</v>
      </c>
      <c r="F37" s="177">
        <f t="shared" ref="F37:M37" si="7">SUM(F38:F41)</f>
        <v>21</v>
      </c>
      <c r="G37" s="177">
        <f t="shared" si="7"/>
        <v>18721</v>
      </c>
      <c r="H37" s="177">
        <f t="shared" si="7"/>
        <v>949</v>
      </c>
      <c r="I37" s="177">
        <f t="shared" si="7"/>
        <v>225</v>
      </c>
      <c r="J37" s="177">
        <f t="shared" si="7"/>
        <v>9</v>
      </c>
      <c r="K37" s="177">
        <f t="shared" si="7"/>
        <v>89</v>
      </c>
      <c r="L37" s="177">
        <f t="shared" si="7"/>
        <v>38</v>
      </c>
      <c r="M37" s="178">
        <f t="shared" si="7"/>
        <v>112587</v>
      </c>
    </row>
    <row r="38" spans="1:13" ht="13.2" x14ac:dyDescent="0.2">
      <c r="A38" s="12" t="s">
        <v>38</v>
      </c>
      <c r="B38" s="97">
        <v>5</v>
      </c>
      <c r="C38" s="98">
        <v>2417</v>
      </c>
      <c r="D38" s="174">
        <f t="shared" si="6"/>
        <v>12020</v>
      </c>
      <c r="E38" s="98">
        <v>168</v>
      </c>
      <c r="F38" s="98">
        <v>0</v>
      </c>
      <c r="G38" s="98">
        <v>11167</v>
      </c>
      <c r="H38" s="98">
        <v>476</v>
      </c>
      <c r="I38" s="98">
        <v>85</v>
      </c>
      <c r="J38" s="98">
        <v>9</v>
      </c>
      <c r="K38" s="98">
        <v>89</v>
      </c>
      <c r="L38" s="98">
        <v>26</v>
      </c>
      <c r="M38" s="99">
        <v>70205</v>
      </c>
    </row>
    <row r="39" spans="1:13" ht="13.2" x14ac:dyDescent="0.2">
      <c r="A39" s="12" t="s">
        <v>39</v>
      </c>
      <c r="B39" s="97">
        <v>2</v>
      </c>
      <c r="C39" s="98">
        <v>16</v>
      </c>
      <c r="D39" s="174">
        <f t="shared" si="6"/>
        <v>385</v>
      </c>
      <c r="E39" s="98">
        <v>12</v>
      </c>
      <c r="F39" s="98">
        <v>0</v>
      </c>
      <c r="G39" s="98">
        <v>189</v>
      </c>
      <c r="H39" s="98">
        <v>134</v>
      </c>
      <c r="I39" s="98">
        <v>38</v>
      </c>
      <c r="J39" s="98">
        <v>0</v>
      </c>
      <c r="K39" s="98">
        <v>0</v>
      </c>
      <c r="L39" s="98">
        <v>12</v>
      </c>
      <c r="M39" s="99">
        <v>5575</v>
      </c>
    </row>
    <row r="40" spans="1:13" s="13" customFormat="1" ht="13.2" x14ac:dyDescent="0.2">
      <c r="A40" s="12" t="s">
        <v>40</v>
      </c>
      <c r="B40" s="97">
        <v>1</v>
      </c>
      <c r="C40" s="98">
        <v>80</v>
      </c>
      <c r="D40" s="174">
        <f t="shared" si="6"/>
        <v>736</v>
      </c>
      <c r="E40" s="98">
        <v>64</v>
      </c>
      <c r="F40" s="98">
        <v>0</v>
      </c>
      <c r="G40" s="98">
        <v>442</v>
      </c>
      <c r="H40" s="98">
        <v>147</v>
      </c>
      <c r="I40" s="98">
        <v>83</v>
      </c>
      <c r="J40" s="98">
        <v>0</v>
      </c>
      <c r="K40" s="98">
        <v>0</v>
      </c>
      <c r="L40" s="98">
        <v>0</v>
      </c>
      <c r="M40" s="99">
        <v>11073</v>
      </c>
    </row>
    <row r="41" spans="1:13" ht="13.2" x14ac:dyDescent="0.2">
      <c r="A41" s="56" t="s">
        <v>41</v>
      </c>
      <c r="B41" s="100">
        <v>1</v>
      </c>
      <c r="C41" s="102">
        <v>4749</v>
      </c>
      <c r="D41" s="175">
        <f t="shared" si="6"/>
        <v>7191</v>
      </c>
      <c r="E41" s="102">
        <v>36</v>
      </c>
      <c r="F41" s="102">
        <v>21</v>
      </c>
      <c r="G41" s="102">
        <v>6923</v>
      </c>
      <c r="H41" s="102">
        <v>192</v>
      </c>
      <c r="I41" s="102">
        <v>19</v>
      </c>
      <c r="J41" s="102">
        <v>0</v>
      </c>
      <c r="K41" s="102">
        <v>0</v>
      </c>
      <c r="L41" s="102">
        <v>0</v>
      </c>
      <c r="M41" s="103">
        <v>25734</v>
      </c>
    </row>
    <row r="42" spans="1:13" s="96" customFormat="1" ht="13.2" x14ac:dyDescent="0.2">
      <c r="A42" s="94" t="s">
        <v>42</v>
      </c>
      <c r="B42" s="179">
        <f>SUM(B43:B54)</f>
        <v>6</v>
      </c>
      <c r="C42" s="180">
        <f>SUM(C43:C54)</f>
        <v>15174</v>
      </c>
      <c r="D42" s="181">
        <f t="shared" si="6"/>
        <v>35193</v>
      </c>
      <c r="E42" s="181">
        <f>SUM(E43:E54)</f>
        <v>1151</v>
      </c>
      <c r="F42" s="181">
        <f t="shared" ref="F42:M42" si="8">SUM(F43:F54)</f>
        <v>0</v>
      </c>
      <c r="G42" s="181">
        <f t="shared" si="8"/>
        <v>29373</v>
      </c>
      <c r="H42" s="181">
        <f t="shared" si="8"/>
        <v>3124</v>
      </c>
      <c r="I42" s="181">
        <f t="shared" si="8"/>
        <v>795</v>
      </c>
      <c r="J42" s="181">
        <f t="shared" si="8"/>
        <v>0</v>
      </c>
      <c r="K42" s="181">
        <f t="shared" si="8"/>
        <v>0</v>
      </c>
      <c r="L42" s="181">
        <f>SUM(L43:L54)</f>
        <v>750</v>
      </c>
      <c r="M42" s="182">
        <f t="shared" si="8"/>
        <v>146534</v>
      </c>
    </row>
    <row r="43" spans="1:13" ht="13.2" x14ac:dyDescent="0.2">
      <c r="A43" s="20" t="s">
        <v>232</v>
      </c>
      <c r="B43" s="97">
        <v>0</v>
      </c>
      <c r="C43" s="98">
        <v>4878</v>
      </c>
      <c r="D43" s="174">
        <f t="shared" si="6"/>
        <v>8226</v>
      </c>
      <c r="E43" s="98">
        <v>48</v>
      </c>
      <c r="F43" s="98">
        <v>0</v>
      </c>
      <c r="G43" s="98">
        <v>7701</v>
      </c>
      <c r="H43" s="98">
        <v>341</v>
      </c>
      <c r="I43" s="98">
        <v>61</v>
      </c>
      <c r="J43" s="98">
        <v>0</v>
      </c>
      <c r="K43" s="98">
        <v>0</v>
      </c>
      <c r="L43" s="98">
        <v>75</v>
      </c>
      <c r="M43" s="99">
        <v>30536</v>
      </c>
    </row>
    <row r="44" spans="1:13" ht="13.2" x14ac:dyDescent="0.2">
      <c r="A44" s="12" t="s">
        <v>231</v>
      </c>
      <c r="B44" s="97">
        <v>3</v>
      </c>
      <c r="C44" s="98">
        <v>2038</v>
      </c>
      <c r="D44" s="174">
        <f t="shared" si="6"/>
        <v>6039</v>
      </c>
      <c r="E44" s="98">
        <v>84</v>
      </c>
      <c r="F44" s="98">
        <v>0</v>
      </c>
      <c r="G44" s="98">
        <v>5076</v>
      </c>
      <c r="H44" s="98">
        <v>781</v>
      </c>
      <c r="I44" s="98">
        <v>55</v>
      </c>
      <c r="J44" s="98">
        <v>0</v>
      </c>
      <c r="K44" s="98">
        <v>0</v>
      </c>
      <c r="L44" s="98">
        <v>43</v>
      </c>
      <c r="M44" s="99">
        <v>25865</v>
      </c>
    </row>
    <row r="45" spans="1:13" ht="13.2" x14ac:dyDescent="0.2">
      <c r="A45" s="46" t="s">
        <v>234</v>
      </c>
      <c r="B45" s="97">
        <v>1</v>
      </c>
      <c r="C45" s="98">
        <v>33</v>
      </c>
      <c r="D45" s="174">
        <f t="shared" si="6"/>
        <v>1633</v>
      </c>
      <c r="E45" s="98">
        <v>48</v>
      </c>
      <c r="F45" s="98">
        <v>0</v>
      </c>
      <c r="G45" s="98">
        <v>1159</v>
      </c>
      <c r="H45" s="98">
        <v>199</v>
      </c>
      <c r="I45" s="98">
        <v>215</v>
      </c>
      <c r="J45" s="98">
        <v>0</v>
      </c>
      <c r="K45" s="98">
        <v>0</v>
      </c>
      <c r="L45" s="98">
        <v>12</v>
      </c>
      <c r="M45" s="99">
        <v>4447</v>
      </c>
    </row>
    <row r="46" spans="1:13" ht="13.2" x14ac:dyDescent="0.2">
      <c r="A46" s="12" t="s">
        <v>233</v>
      </c>
      <c r="B46" s="97">
        <v>0</v>
      </c>
      <c r="C46" s="98">
        <v>3270</v>
      </c>
      <c r="D46" s="174">
        <f t="shared" si="6"/>
        <v>7908</v>
      </c>
      <c r="E46" s="98">
        <v>190</v>
      </c>
      <c r="F46" s="98">
        <v>0</v>
      </c>
      <c r="G46" s="98">
        <v>6577</v>
      </c>
      <c r="H46" s="98">
        <v>646</v>
      </c>
      <c r="I46" s="98">
        <v>106</v>
      </c>
      <c r="J46" s="98">
        <v>0</v>
      </c>
      <c r="K46" s="98">
        <v>0</v>
      </c>
      <c r="L46" s="98">
        <v>389</v>
      </c>
      <c r="M46" s="99">
        <v>36850</v>
      </c>
    </row>
    <row r="47" spans="1:13" ht="13.2" x14ac:dyDescent="0.2">
      <c r="A47" s="12" t="s">
        <v>43</v>
      </c>
      <c r="B47" s="97">
        <v>1</v>
      </c>
      <c r="C47" s="98">
        <v>132</v>
      </c>
      <c r="D47" s="174">
        <f>SUM(E47:L47)</f>
        <v>473</v>
      </c>
      <c r="E47" s="98">
        <v>80</v>
      </c>
      <c r="F47" s="98">
        <v>0</v>
      </c>
      <c r="G47" s="98">
        <v>161</v>
      </c>
      <c r="H47" s="98">
        <v>154</v>
      </c>
      <c r="I47" s="98">
        <v>78</v>
      </c>
      <c r="J47" s="98">
        <v>0</v>
      </c>
      <c r="K47" s="98">
        <v>0</v>
      </c>
      <c r="L47" s="98">
        <v>0</v>
      </c>
      <c r="M47" s="99">
        <v>1578</v>
      </c>
    </row>
    <row r="48" spans="1:13" ht="13.2" x14ac:dyDescent="0.2">
      <c r="A48" s="12" t="s">
        <v>44</v>
      </c>
      <c r="B48" s="97">
        <v>0</v>
      </c>
      <c r="C48" s="98">
        <v>0</v>
      </c>
      <c r="D48" s="174">
        <f t="shared" si="6"/>
        <v>271</v>
      </c>
      <c r="E48" s="98">
        <v>60</v>
      </c>
      <c r="F48" s="98">
        <v>0</v>
      </c>
      <c r="G48" s="98">
        <v>167</v>
      </c>
      <c r="H48" s="98">
        <v>24</v>
      </c>
      <c r="I48" s="98">
        <v>20</v>
      </c>
      <c r="J48" s="98">
        <v>0</v>
      </c>
      <c r="K48" s="98">
        <v>0</v>
      </c>
      <c r="L48" s="98">
        <v>0</v>
      </c>
      <c r="M48" s="99">
        <v>551</v>
      </c>
    </row>
    <row r="49" spans="1:13" ht="13.2" x14ac:dyDescent="0.2">
      <c r="A49" s="12" t="s">
        <v>45</v>
      </c>
      <c r="B49" s="97">
        <v>0</v>
      </c>
      <c r="C49" s="98">
        <v>1130</v>
      </c>
      <c r="D49" s="174">
        <f t="shared" si="6"/>
        <v>3628</v>
      </c>
      <c r="E49" s="98">
        <v>96</v>
      </c>
      <c r="F49" s="98">
        <v>0</v>
      </c>
      <c r="G49" s="98">
        <v>3274</v>
      </c>
      <c r="H49" s="98">
        <v>182</v>
      </c>
      <c r="I49" s="98">
        <v>18</v>
      </c>
      <c r="J49" s="98">
        <v>0</v>
      </c>
      <c r="K49" s="98">
        <v>0</v>
      </c>
      <c r="L49" s="98">
        <v>58</v>
      </c>
      <c r="M49" s="99">
        <v>14607</v>
      </c>
    </row>
    <row r="50" spans="1:13" ht="13.2" x14ac:dyDescent="0.2">
      <c r="A50" s="12" t="s">
        <v>46</v>
      </c>
      <c r="B50" s="97">
        <v>0</v>
      </c>
      <c r="C50" s="98">
        <v>412</v>
      </c>
      <c r="D50" s="174">
        <f>SUM(E50:L50)</f>
        <v>2508</v>
      </c>
      <c r="E50" s="98">
        <v>144</v>
      </c>
      <c r="F50" s="98">
        <v>0</v>
      </c>
      <c r="G50" s="98">
        <v>2176</v>
      </c>
      <c r="H50" s="98">
        <v>165</v>
      </c>
      <c r="I50" s="98">
        <v>11</v>
      </c>
      <c r="J50" s="98">
        <v>0</v>
      </c>
      <c r="K50" s="98">
        <v>0</v>
      </c>
      <c r="L50" s="98">
        <v>12</v>
      </c>
      <c r="M50" s="99">
        <v>12290</v>
      </c>
    </row>
    <row r="51" spans="1:13" ht="13.2" x14ac:dyDescent="0.2">
      <c r="A51" s="12" t="s">
        <v>47</v>
      </c>
      <c r="B51" s="97">
        <v>0</v>
      </c>
      <c r="C51" s="98">
        <v>0</v>
      </c>
      <c r="D51" s="174">
        <f t="shared" ref="D51:D52" si="9">SUM(E51:L51)</f>
        <v>131</v>
      </c>
      <c r="E51" s="98">
        <v>41</v>
      </c>
      <c r="F51" s="98">
        <v>0</v>
      </c>
      <c r="G51" s="98">
        <v>0</v>
      </c>
      <c r="H51" s="98">
        <v>48</v>
      </c>
      <c r="I51" s="98">
        <v>42</v>
      </c>
      <c r="J51" s="98">
        <v>0</v>
      </c>
      <c r="K51" s="98">
        <v>0</v>
      </c>
      <c r="L51" s="98">
        <v>0</v>
      </c>
      <c r="M51" s="99">
        <v>271</v>
      </c>
    </row>
    <row r="52" spans="1:13" ht="13.2" x14ac:dyDescent="0.2">
      <c r="A52" s="12" t="s">
        <v>48</v>
      </c>
      <c r="B52" s="97">
        <v>0</v>
      </c>
      <c r="C52" s="98">
        <v>3111</v>
      </c>
      <c r="D52" s="174">
        <f t="shared" si="9"/>
        <v>3057</v>
      </c>
      <c r="E52" s="98">
        <v>156</v>
      </c>
      <c r="F52" s="98">
        <v>0</v>
      </c>
      <c r="G52" s="98">
        <v>2496</v>
      </c>
      <c r="H52" s="98">
        <v>256</v>
      </c>
      <c r="I52" s="98">
        <v>75</v>
      </c>
      <c r="J52" s="98">
        <v>0</v>
      </c>
      <c r="K52" s="98">
        <v>0</v>
      </c>
      <c r="L52" s="98">
        <v>74</v>
      </c>
      <c r="M52" s="99">
        <v>13161</v>
      </c>
    </row>
    <row r="53" spans="1:13" ht="13.2" x14ac:dyDescent="0.2">
      <c r="A53" s="12" t="s">
        <v>49</v>
      </c>
      <c r="B53" s="97">
        <v>1</v>
      </c>
      <c r="C53" s="98">
        <v>63</v>
      </c>
      <c r="D53" s="174">
        <f>SUM(E53:L53)</f>
        <v>566</v>
      </c>
      <c r="E53" s="98">
        <v>84</v>
      </c>
      <c r="F53" s="98">
        <v>0</v>
      </c>
      <c r="G53" s="98">
        <v>275</v>
      </c>
      <c r="H53" s="98">
        <v>113</v>
      </c>
      <c r="I53" s="98">
        <v>43</v>
      </c>
      <c r="J53" s="98">
        <v>0</v>
      </c>
      <c r="K53" s="98">
        <v>0</v>
      </c>
      <c r="L53" s="98">
        <v>51</v>
      </c>
      <c r="M53" s="99">
        <v>2241</v>
      </c>
    </row>
    <row r="54" spans="1:13" ht="13.8" thickBot="1" x14ac:dyDescent="0.25">
      <c r="A54" s="19" t="s">
        <v>50</v>
      </c>
      <c r="B54" s="105">
        <v>0</v>
      </c>
      <c r="C54" s="106">
        <v>107</v>
      </c>
      <c r="D54" s="184">
        <f>SUM(E54:L54)</f>
        <v>753</v>
      </c>
      <c r="E54" s="106">
        <v>120</v>
      </c>
      <c r="F54" s="106">
        <v>0</v>
      </c>
      <c r="G54" s="106">
        <v>311</v>
      </c>
      <c r="H54" s="106">
        <v>215</v>
      </c>
      <c r="I54" s="106">
        <v>71</v>
      </c>
      <c r="J54" s="106">
        <v>0</v>
      </c>
      <c r="K54" s="106">
        <v>0</v>
      </c>
      <c r="L54" s="106">
        <v>36</v>
      </c>
      <c r="M54" s="107">
        <v>4137</v>
      </c>
    </row>
    <row r="55" spans="1:13" s="96" customFormat="1" ht="13.2" x14ac:dyDescent="0.2">
      <c r="A55" s="93" t="s">
        <v>51</v>
      </c>
      <c r="B55" s="179">
        <f>SUM(B56:B71)</f>
        <v>8</v>
      </c>
      <c r="C55" s="180">
        <f>SUM(C56:C71)</f>
        <v>13191</v>
      </c>
      <c r="D55" s="181">
        <f>SUM(E55:L55)</f>
        <v>33531</v>
      </c>
      <c r="E55" s="181">
        <f>SUM(E56:E71)</f>
        <v>1407</v>
      </c>
      <c r="F55" s="181">
        <f t="shared" ref="F55:M55" si="10">SUM(F56:F71)</f>
        <v>1</v>
      </c>
      <c r="G55" s="181">
        <f t="shared" si="10"/>
        <v>27972</v>
      </c>
      <c r="H55" s="181">
        <f t="shared" si="10"/>
        <v>1353</v>
      </c>
      <c r="I55" s="181">
        <f t="shared" si="10"/>
        <v>285</v>
      </c>
      <c r="J55" s="181">
        <f t="shared" si="10"/>
        <v>0</v>
      </c>
      <c r="K55" s="181">
        <f t="shared" si="10"/>
        <v>2047</v>
      </c>
      <c r="L55" s="181">
        <f t="shared" si="10"/>
        <v>466</v>
      </c>
      <c r="M55" s="182">
        <f t="shared" si="10"/>
        <v>147845</v>
      </c>
    </row>
    <row r="56" spans="1:13" ht="13.2" x14ac:dyDescent="0.2">
      <c r="A56" s="12" t="s">
        <v>52</v>
      </c>
      <c r="B56" s="97">
        <v>0</v>
      </c>
      <c r="C56" s="98">
        <v>270</v>
      </c>
      <c r="D56" s="174">
        <f>SUM(E56:L56)</f>
        <v>3050</v>
      </c>
      <c r="E56" s="98">
        <v>96</v>
      </c>
      <c r="F56" s="98">
        <v>0</v>
      </c>
      <c r="G56" s="98">
        <v>734</v>
      </c>
      <c r="H56" s="98">
        <v>220</v>
      </c>
      <c r="I56" s="98">
        <v>60</v>
      </c>
      <c r="J56" s="98">
        <v>0</v>
      </c>
      <c r="K56" s="98">
        <v>1928</v>
      </c>
      <c r="L56" s="98">
        <v>12</v>
      </c>
      <c r="M56" s="99">
        <v>9730</v>
      </c>
    </row>
    <row r="57" spans="1:13" ht="13.2" x14ac:dyDescent="0.2">
      <c r="A57" s="12" t="s">
        <v>53</v>
      </c>
      <c r="B57" s="97">
        <v>0</v>
      </c>
      <c r="C57" s="98">
        <v>513</v>
      </c>
      <c r="D57" s="174">
        <f t="shared" ref="D57:D71" si="11">SUM(E57:L57)</f>
        <v>2006</v>
      </c>
      <c r="E57" s="98">
        <v>48</v>
      </c>
      <c r="F57" s="98">
        <v>0</v>
      </c>
      <c r="G57" s="98">
        <v>1885</v>
      </c>
      <c r="H57" s="98">
        <v>64</v>
      </c>
      <c r="I57" s="98">
        <v>9</v>
      </c>
      <c r="J57" s="98">
        <v>0</v>
      </c>
      <c r="K57" s="98">
        <v>0</v>
      </c>
      <c r="L57" s="98">
        <v>0</v>
      </c>
      <c r="M57" s="99">
        <v>7702</v>
      </c>
    </row>
    <row r="58" spans="1:13" ht="13.2" x14ac:dyDescent="0.2">
      <c r="A58" s="12" t="s">
        <v>54</v>
      </c>
      <c r="B58" s="97">
        <v>0</v>
      </c>
      <c r="C58" s="98">
        <v>2</v>
      </c>
      <c r="D58" s="174">
        <f t="shared" si="11"/>
        <v>230</v>
      </c>
      <c r="E58" s="98">
        <v>12</v>
      </c>
      <c r="F58" s="98">
        <v>0</v>
      </c>
      <c r="G58" s="98">
        <v>166</v>
      </c>
      <c r="H58" s="98">
        <v>12</v>
      </c>
      <c r="I58" s="98">
        <v>4</v>
      </c>
      <c r="J58" s="98">
        <v>0</v>
      </c>
      <c r="K58" s="98">
        <v>0</v>
      </c>
      <c r="L58" s="98">
        <v>36</v>
      </c>
      <c r="M58" s="99">
        <v>501</v>
      </c>
    </row>
    <row r="59" spans="1:13" ht="13.2" x14ac:dyDescent="0.2">
      <c r="A59" s="12" t="s">
        <v>55</v>
      </c>
      <c r="B59" s="97">
        <v>0</v>
      </c>
      <c r="C59" s="98">
        <v>6225</v>
      </c>
      <c r="D59" s="174">
        <f t="shared" si="11"/>
        <v>11769</v>
      </c>
      <c r="E59" s="98">
        <v>144</v>
      </c>
      <c r="F59" s="98">
        <v>0</v>
      </c>
      <c r="G59" s="98">
        <v>11402</v>
      </c>
      <c r="H59" s="98">
        <v>201</v>
      </c>
      <c r="I59" s="98">
        <v>10</v>
      </c>
      <c r="J59" s="98">
        <v>0</v>
      </c>
      <c r="K59" s="98">
        <v>0</v>
      </c>
      <c r="L59" s="98">
        <v>12</v>
      </c>
      <c r="M59" s="99">
        <v>44132</v>
      </c>
    </row>
    <row r="60" spans="1:13" ht="13.2" x14ac:dyDescent="0.2">
      <c r="A60" s="12" t="s">
        <v>56</v>
      </c>
      <c r="B60" s="97">
        <v>1</v>
      </c>
      <c r="C60" s="98">
        <v>0</v>
      </c>
      <c r="D60" s="174">
        <f t="shared" si="11"/>
        <v>128</v>
      </c>
      <c r="E60" s="98">
        <v>37</v>
      </c>
      <c r="F60" s="98">
        <v>0</v>
      </c>
      <c r="G60" s="98">
        <v>26</v>
      </c>
      <c r="H60" s="98">
        <v>46</v>
      </c>
      <c r="I60" s="98">
        <v>7</v>
      </c>
      <c r="J60" s="98">
        <v>0</v>
      </c>
      <c r="K60" s="98">
        <v>0</v>
      </c>
      <c r="L60" s="98">
        <v>12</v>
      </c>
      <c r="M60" s="99">
        <v>2651</v>
      </c>
    </row>
    <row r="61" spans="1:13" ht="13.2" x14ac:dyDescent="0.2">
      <c r="A61" s="12" t="s">
        <v>57</v>
      </c>
      <c r="B61" s="97">
        <v>0</v>
      </c>
      <c r="C61" s="98">
        <v>0</v>
      </c>
      <c r="D61" s="174">
        <f t="shared" si="11"/>
        <v>270</v>
      </c>
      <c r="E61" s="98">
        <v>36</v>
      </c>
      <c r="F61" s="98">
        <v>0</v>
      </c>
      <c r="G61" s="98">
        <v>114</v>
      </c>
      <c r="H61" s="98">
        <v>89</v>
      </c>
      <c r="I61" s="98">
        <v>31</v>
      </c>
      <c r="J61" s="98">
        <v>0</v>
      </c>
      <c r="K61" s="98">
        <v>0</v>
      </c>
      <c r="L61" s="98">
        <v>0</v>
      </c>
      <c r="M61" s="99">
        <v>2359</v>
      </c>
    </row>
    <row r="62" spans="1:13" ht="13.2" x14ac:dyDescent="0.2">
      <c r="A62" s="12" t="s">
        <v>58</v>
      </c>
      <c r="B62" s="97">
        <v>0</v>
      </c>
      <c r="C62" s="98">
        <v>51</v>
      </c>
      <c r="D62" s="174">
        <f t="shared" si="11"/>
        <v>741</v>
      </c>
      <c r="E62" s="98">
        <v>25</v>
      </c>
      <c r="F62" s="98">
        <v>0</v>
      </c>
      <c r="G62" s="98">
        <v>605</v>
      </c>
      <c r="H62" s="98">
        <v>95</v>
      </c>
      <c r="I62" s="98">
        <v>15</v>
      </c>
      <c r="J62" s="98">
        <v>0</v>
      </c>
      <c r="K62" s="98">
        <v>0</v>
      </c>
      <c r="L62" s="98">
        <v>1</v>
      </c>
      <c r="M62" s="99">
        <v>15359</v>
      </c>
    </row>
    <row r="63" spans="1:13" ht="13.2" x14ac:dyDescent="0.2">
      <c r="A63" s="12" t="s">
        <v>59</v>
      </c>
      <c r="B63" s="97">
        <v>0</v>
      </c>
      <c r="C63" s="98">
        <v>138</v>
      </c>
      <c r="D63" s="174">
        <f t="shared" si="11"/>
        <v>821</v>
      </c>
      <c r="E63" s="98">
        <v>83</v>
      </c>
      <c r="F63" s="98">
        <v>0</v>
      </c>
      <c r="G63" s="98">
        <v>333</v>
      </c>
      <c r="H63" s="98">
        <v>164</v>
      </c>
      <c r="I63" s="98">
        <v>38</v>
      </c>
      <c r="J63" s="98">
        <v>0</v>
      </c>
      <c r="K63" s="98">
        <v>119</v>
      </c>
      <c r="L63" s="98">
        <v>84</v>
      </c>
      <c r="M63" s="99">
        <v>6439</v>
      </c>
    </row>
    <row r="64" spans="1:13" ht="13.2" x14ac:dyDescent="0.2">
      <c r="A64" s="12" t="s">
        <v>60</v>
      </c>
      <c r="B64" s="97">
        <v>3</v>
      </c>
      <c r="C64" s="98">
        <v>4825</v>
      </c>
      <c r="D64" s="174">
        <f t="shared" si="11"/>
        <v>8203</v>
      </c>
      <c r="E64" s="98">
        <v>505</v>
      </c>
      <c r="F64" s="98">
        <v>1</v>
      </c>
      <c r="G64" s="98">
        <v>7198</v>
      </c>
      <c r="H64" s="98">
        <v>218</v>
      </c>
      <c r="I64" s="98">
        <v>20</v>
      </c>
      <c r="J64" s="98">
        <v>0</v>
      </c>
      <c r="K64" s="98">
        <v>0</v>
      </c>
      <c r="L64" s="98">
        <v>261</v>
      </c>
      <c r="M64" s="99">
        <v>25359</v>
      </c>
    </row>
    <row r="65" spans="1:13" ht="13.2" x14ac:dyDescent="0.2">
      <c r="A65" s="12" t="s">
        <v>61</v>
      </c>
      <c r="B65" s="97">
        <v>0</v>
      </c>
      <c r="C65" s="98">
        <v>131</v>
      </c>
      <c r="D65" s="174">
        <f t="shared" si="11"/>
        <v>204</v>
      </c>
      <c r="E65" s="98">
        <v>0</v>
      </c>
      <c r="F65" s="98">
        <v>0</v>
      </c>
      <c r="G65" s="98">
        <v>184</v>
      </c>
      <c r="H65" s="98">
        <v>14</v>
      </c>
      <c r="I65" s="98">
        <v>6</v>
      </c>
      <c r="J65" s="98">
        <v>0</v>
      </c>
      <c r="K65" s="98">
        <v>0</v>
      </c>
      <c r="L65" s="98">
        <v>0</v>
      </c>
      <c r="M65" s="99">
        <v>3795</v>
      </c>
    </row>
    <row r="66" spans="1:13" ht="13.2" x14ac:dyDescent="0.2">
      <c r="A66" s="12" t="s">
        <v>62</v>
      </c>
      <c r="B66" s="97">
        <v>0</v>
      </c>
      <c r="C66" s="98">
        <v>209</v>
      </c>
      <c r="D66" s="174">
        <f>SUM(E66:L66)</f>
        <v>492</v>
      </c>
      <c r="E66" s="98">
        <v>96</v>
      </c>
      <c r="F66" s="98">
        <v>0</v>
      </c>
      <c r="G66" s="98">
        <v>267</v>
      </c>
      <c r="H66" s="98">
        <v>79</v>
      </c>
      <c r="I66" s="98">
        <v>26</v>
      </c>
      <c r="J66" s="98">
        <v>0</v>
      </c>
      <c r="K66" s="98">
        <v>0</v>
      </c>
      <c r="L66" s="98">
        <v>24</v>
      </c>
      <c r="M66" s="99">
        <v>2345</v>
      </c>
    </row>
    <row r="67" spans="1:13" ht="13.2" x14ac:dyDescent="0.2">
      <c r="A67" s="12" t="s">
        <v>63</v>
      </c>
      <c r="B67" s="97">
        <v>2</v>
      </c>
      <c r="C67" s="98">
        <v>569</v>
      </c>
      <c r="D67" s="174">
        <f t="shared" si="11"/>
        <v>849</v>
      </c>
      <c r="E67" s="98">
        <v>110</v>
      </c>
      <c r="F67" s="98">
        <v>0</v>
      </c>
      <c r="G67" s="98">
        <v>655</v>
      </c>
      <c r="H67" s="98">
        <v>59</v>
      </c>
      <c r="I67" s="98">
        <v>25</v>
      </c>
      <c r="J67" s="98">
        <v>0</v>
      </c>
      <c r="K67" s="98">
        <v>0</v>
      </c>
      <c r="L67" s="98">
        <v>0</v>
      </c>
      <c r="M67" s="99">
        <v>7327</v>
      </c>
    </row>
    <row r="68" spans="1:13" ht="13.2" x14ac:dyDescent="0.2">
      <c r="A68" s="12" t="s">
        <v>64</v>
      </c>
      <c r="B68" s="97">
        <v>1</v>
      </c>
      <c r="C68" s="98">
        <v>102</v>
      </c>
      <c r="D68" s="174">
        <f t="shared" si="11"/>
        <v>1455</v>
      </c>
      <c r="E68" s="98">
        <v>83</v>
      </c>
      <c r="F68" s="98">
        <v>0</v>
      </c>
      <c r="G68" s="98">
        <v>1327</v>
      </c>
      <c r="H68" s="98">
        <v>37</v>
      </c>
      <c r="I68" s="98">
        <v>8</v>
      </c>
      <c r="J68" s="98">
        <v>0</v>
      </c>
      <c r="K68" s="98">
        <v>0</v>
      </c>
      <c r="L68" s="98">
        <v>0</v>
      </c>
      <c r="M68" s="99">
        <v>5968</v>
      </c>
    </row>
    <row r="69" spans="1:13" ht="13.2" x14ac:dyDescent="0.2">
      <c r="A69" s="12" t="s">
        <v>65</v>
      </c>
      <c r="B69" s="97">
        <v>1</v>
      </c>
      <c r="C69" s="98">
        <v>1</v>
      </c>
      <c r="D69" s="174">
        <f t="shared" si="11"/>
        <v>187</v>
      </c>
      <c r="E69" s="98">
        <v>96</v>
      </c>
      <c r="F69" s="98">
        <v>0</v>
      </c>
      <c r="G69" s="98">
        <v>63</v>
      </c>
      <c r="H69" s="98">
        <v>25</v>
      </c>
      <c r="I69" s="98">
        <v>3</v>
      </c>
      <c r="J69" s="98">
        <v>0</v>
      </c>
      <c r="K69" s="98">
        <v>0</v>
      </c>
      <c r="L69" s="98">
        <v>0</v>
      </c>
      <c r="M69" s="99">
        <v>1716</v>
      </c>
    </row>
    <row r="70" spans="1:13" ht="13.2" x14ac:dyDescent="0.2">
      <c r="A70" s="12" t="s">
        <v>66</v>
      </c>
      <c r="B70" s="97">
        <v>0</v>
      </c>
      <c r="C70" s="98">
        <v>117</v>
      </c>
      <c r="D70" s="174">
        <f t="shared" si="11"/>
        <v>2587</v>
      </c>
      <c r="E70" s="98">
        <v>12</v>
      </c>
      <c r="F70" s="98">
        <v>0</v>
      </c>
      <c r="G70" s="98">
        <v>2511</v>
      </c>
      <c r="H70" s="98">
        <v>19</v>
      </c>
      <c r="I70" s="98">
        <v>21</v>
      </c>
      <c r="J70" s="98">
        <v>0</v>
      </c>
      <c r="K70" s="98">
        <v>0</v>
      </c>
      <c r="L70" s="98">
        <v>24</v>
      </c>
      <c r="M70" s="99">
        <v>7053</v>
      </c>
    </row>
    <row r="71" spans="1:13" ht="13.2" x14ac:dyDescent="0.2">
      <c r="A71" s="56" t="s">
        <v>67</v>
      </c>
      <c r="B71" s="100">
        <v>0</v>
      </c>
      <c r="C71" s="102">
        <v>38</v>
      </c>
      <c r="D71" s="174">
        <f t="shared" si="11"/>
        <v>539</v>
      </c>
      <c r="E71" s="102">
        <v>24</v>
      </c>
      <c r="F71" s="102">
        <v>0</v>
      </c>
      <c r="G71" s="102">
        <v>502</v>
      </c>
      <c r="H71" s="102">
        <v>11</v>
      </c>
      <c r="I71" s="102">
        <v>2</v>
      </c>
      <c r="J71" s="102">
        <v>0</v>
      </c>
      <c r="K71" s="102">
        <v>0</v>
      </c>
      <c r="L71" s="102">
        <v>0</v>
      </c>
      <c r="M71" s="103">
        <v>5409</v>
      </c>
    </row>
    <row r="72" spans="1:13" s="96" customFormat="1" ht="13.2" x14ac:dyDescent="0.2">
      <c r="A72" s="94" t="s">
        <v>68</v>
      </c>
      <c r="B72" s="176">
        <f>SUM(B73:B84)</f>
        <v>17</v>
      </c>
      <c r="C72" s="183">
        <f>SUM(C73:C84)</f>
        <v>10752</v>
      </c>
      <c r="D72" s="177">
        <f>SUM(E72:L72)</f>
        <v>22722</v>
      </c>
      <c r="E72" s="177">
        <f>SUM(E73:E84)</f>
        <v>1258</v>
      </c>
      <c r="F72" s="177">
        <f t="shared" ref="F72:M72" si="12">SUM(F73:F84)</f>
        <v>0</v>
      </c>
      <c r="G72" s="177">
        <f t="shared" si="12"/>
        <v>19373</v>
      </c>
      <c r="H72" s="177">
        <f t="shared" si="12"/>
        <v>1449</v>
      </c>
      <c r="I72" s="177">
        <f t="shared" si="12"/>
        <v>515</v>
      </c>
      <c r="J72" s="177">
        <f t="shared" si="12"/>
        <v>0</v>
      </c>
      <c r="K72" s="177">
        <f t="shared" si="12"/>
        <v>14</v>
      </c>
      <c r="L72" s="177">
        <f t="shared" si="12"/>
        <v>113</v>
      </c>
      <c r="M72" s="178">
        <f t="shared" si="12"/>
        <v>144551</v>
      </c>
    </row>
    <row r="73" spans="1:13" ht="13.2" x14ac:dyDescent="0.2">
      <c r="A73" s="61" t="s">
        <v>242</v>
      </c>
      <c r="B73" s="97">
        <v>5</v>
      </c>
      <c r="C73" s="98">
        <v>5025</v>
      </c>
      <c r="D73" s="174">
        <f>SUM(E73:L73)</f>
        <v>3370</v>
      </c>
      <c r="E73" s="98">
        <v>219</v>
      </c>
      <c r="F73" s="98">
        <v>0</v>
      </c>
      <c r="G73" s="98">
        <v>2710</v>
      </c>
      <c r="H73" s="98">
        <v>344</v>
      </c>
      <c r="I73" s="98">
        <v>55</v>
      </c>
      <c r="J73" s="98">
        <v>0</v>
      </c>
      <c r="K73" s="98">
        <v>2</v>
      </c>
      <c r="L73" s="98">
        <v>40</v>
      </c>
      <c r="M73" s="99">
        <v>28151</v>
      </c>
    </row>
    <row r="74" spans="1:13" ht="13.2" x14ac:dyDescent="0.2">
      <c r="A74" s="46" t="s">
        <v>243</v>
      </c>
      <c r="B74" s="97">
        <v>1</v>
      </c>
      <c r="C74" s="98">
        <v>912</v>
      </c>
      <c r="D74" s="174">
        <f>SUM(E74:L74)</f>
        <v>1964</v>
      </c>
      <c r="E74" s="98">
        <v>48</v>
      </c>
      <c r="F74" s="98">
        <v>0</v>
      </c>
      <c r="G74" s="98">
        <v>1606</v>
      </c>
      <c r="H74" s="98">
        <v>240</v>
      </c>
      <c r="I74" s="98">
        <v>37</v>
      </c>
      <c r="J74" s="98">
        <v>0</v>
      </c>
      <c r="K74" s="98">
        <v>12</v>
      </c>
      <c r="L74" s="98">
        <v>21</v>
      </c>
      <c r="M74" s="99">
        <v>39675</v>
      </c>
    </row>
    <row r="75" spans="1:13" ht="13.2" x14ac:dyDescent="0.2">
      <c r="A75" s="12" t="s">
        <v>69</v>
      </c>
      <c r="B75" s="97">
        <v>1</v>
      </c>
      <c r="C75" s="98">
        <v>752</v>
      </c>
      <c r="D75" s="174">
        <f>SUM(E75:L75)</f>
        <v>3965</v>
      </c>
      <c r="E75" s="98">
        <v>120</v>
      </c>
      <c r="F75" s="98">
        <v>0</v>
      </c>
      <c r="G75" s="98">
        <v>3746</v>
      </c>
      <c r="H75" s="98">
        <v>83</v>
      </c>
      <c r="I75" s="98">
        <v>15</v>
      </c>
      <c r="J75" s="98">
        <v>0</v>
      </c>
      <c r="K75" s="98">
        <v>0</v>
      </c>
      <c r="L75" s="98">
        <v>1</v>
      </c>
      <c r="M75" s="99">
        <v>16410</v>
      </c>
    </row>
    <row r="76" spans="1:13" ht="13.2" x14ac:dyDescent="0.2">
      <c r="A76" s="12" t="s">
        <v>70</v>
      </c>
      <c r="B76" s="97">
        <v>4</v>
      </c>
      <c r="C76" s="98">
        <v>1661</v>
      </c>
      <c r="D76" s="174">
        <f t="shared" ref="D76:D84" si="13">SUM(E76:L76)</f>
        <v>3688</v>
      </c>
      <c r="E76" s="98">
        <v>220</v>
      </c>
      <c r="F76" s="98">
        <v>0</v>
      </c>
      <c r="G76" s="98">
        <v>3107</v>
      </c>
      <c r="H76" s="98">
        <v>198</v>
      </c>
      <c r="I76" s="98">
        <v>163</v>
      </c>
      <c r="J76" s="98">
        <v>0</v>
      </c>
      <c r="K76" s="98">
        <v>0</v>
      </c>
      <c r="L76" s="98">
        <v>0</v>
      </c>
      <c r="M76" s="99">
        <v>19664</v>
      </c>
    </row>
    <row r="77" spans="1:13" ht="13.2" x14ac:dyDescent="0.2">
      <c r="A77" s="12" t="s">
        <v>71</v>
      </c>
      <c r="B77" s="97">
        <v>0</v>
      </c>
      <c r="C77" s="98">
        <v>280</v>
      </c>
      <c r="D77" s="174">
        <f t="shared" si="13"/>
        <v>441</v>
      </c>
      <c r="E77" s="98">
        <v>24</v>
      </c>
      <c r="F77" s="98">
        <v>0</v>
      </c>
      <c r="G77" s="98">
        <v>361</v>
      </c>
      <c r="H77" s="98">
        <v>41</v>
      </c>
      <c r="I77" s="98">
        <v>15</v>
      </c>
      <c r="J77" s="98">
        <v>0</v>
      </c>
      <c r="K77" s="98">
        <v>0</v>
      </c>
      <c r="L77" s="98">
        <v>0</v>
      </c>
      <c r="M77" s="99">
        <v>1586</v>
      </c>
    </row>
    <row r="78" spans="1:13" ht="13.2" x14ac:dyDescent="0.2">
      <c r="A78" s="12" t="s">
        <v>72</v>
      </c>
      <c r="B78" s="97">
        <v>1</v>
      </c>
      <c r="C78" s="98">
        <v>140</v>
      </c>
      <c r="D78" s="174">
        <f t="shared" si="13"/>
        <v>537</v>
      </c>
      <c r="E78" s="98">
        <v>84</v>
      </c>
      <c r="F78" s="98">
        <v>0</v>
      </c>
      <c r="G78" s="98">
        <v>322</v>
      </c>
      <c r="H78" s="98">
        <v>36</v>
      </c>
      <c r="I78" s="98">
        <v>84</v>
      </c>
      <c r="J78" s="98">
        <v>0</v>
      </c>
      <c r="K78" s="98">
        <v>0</v>
      </c>
      <c r="L78" s="98">
        <v>11</v>
      </c>
      <c r="M78" s="99">
        <v>1620</v>
      </c>
    </row>
    <row r="79" spans="1:13" ht="13.2" x14ac:dyDescent="0.2">
      <c r="A79" s="12" t="s">
        <v>73</v>
      </c>
      <c r="B79" s="97">
        <v>1</v>
      </c>
      <c r="C79" s="98">
        <v>188</v>
      </c>
      <c r="D79" s="174">
        <f>SUM(E79:L79)</f>
        <v>807</v>
      </c>
      <c r="E79" s="98">
        <v>51</v>
      </c>
      <c r="F79" s="98">
        <v>0</v>
      </c>
      <c r="G79" s="98">
        <v>686</v>
      </c>
      <c r="H79" s="98">
        <v>61</v>
      </c>
      <c r="I79" s="98">
        <v>9</v>
      </c>
      <c r="J79" s="98">
        <v>0</v>
      </c>
      <c r="K79" s="98">
        <v>0</v>
      </c>
      <c r="L79" s="98">
        <v>0</v>
      </c>
      <c r="M79" s="99">
        <v>3470</v>
      </c>
    </row>
    <row r="80" spans="1:13" ht="13.2" x14ac:dyDescent="0.2">
      <c r="A80" s="12" t="s">
        <v>74</v>
      </c>
      <c r="B80" s="97">
        <v>3</v>
      </c>
      <c r="C80" s="98">
        <v>256</v>
      </c>
      <c r="D80" s="174">
        <f t="shared" si="13"/>
        <v>629</v>
      </c>
      <c r="E80" s="98">
        <v>105</v>
      </c>
      <c r="F80" s="98">
        <v>0</v>
      </c>
      <c r="G80" s="98">
        <v>281</v>
      </c>
      <c r="H80" s="98">
        <v>182</v>
      </c>
      <c r="I80" s="98">
        <v>61</v>
      </c>
      <c r="J80" s="98">
        <v>0</v>
      </c>
      <c r="K80" s="98">
        <v>0</v>
      </c>
      <c r="L80" s="98">
        <v>0</v>
      </c>
      <c r="M80" s="99">
        <v>3662</v>
      </c>
    </row>
    <row r="81" spans="1:13" ht="13.2" x14ac:dyDescent="0.2">
      <c r="A81" s="12" t="s">
        <v>75</v>
      </c>
      <c r="B81" s="97">
        <v>0</v>
      </c>
      <c r="C81" s="98">
        <v>100</v>
      </c>
      <c r="D81" s="174">
        <f t="shared" si="13"/>
        <v>403</v>
      </c>
      <c r="E81" s="98">
        <v>96</v>
      </c>
      <c r="F81" s="98">
        <v>0</v>
      </c>
      <c r="G81" s="98">
        <v>170</v>
      </c>
      <c r="H81" s="98">
        <v>88</v>
      </c>
      <c r="I81" s="98">
        <v>37</v>
      </c>
      <c r="J81" s="98">
        <v>0</v>
      </c>
      <c r="K81" s="98">
        <v>0</v>
      </c>
      <c r="L81" s="98">
        <v>12</v>
      </c>
      <c r="M81" s="99">
        <v>5028</v>
      </c>
    </row>
    <row r="82" spans="1:13" ht="13.2" x14ac:dyDescent="0.2">
      <c r="A82" s="12" t="s">
        <v>76</v>
      </c>
      <c r="B82" s="97">
        <v>1</v>
      </c>
      <c r="C82" s="98">
        <v>1</v>
      </c>
      <c r="D82" s="174">
        <f t="shared" si="13"/>
        <v>297</v>
      </c>
      <c r="E82" s="98">
        <v>75</v>
      </c>
      <c r="F82" s="98">
        <v>0</v>
      </c>
      <c r="G82" s="98">
        <v>167</v>
      </c>
      <c r="H82" s="98">
        <v>17</v>
      </c>
      <c r="I82" s="98">
        <v>12</v>
      </c>
      <c r="J82" s="98">
        <v>0</v>
      </c>
      <c r="K82" s="98">
        <v>0</v>
      </c>
      <c r="L82" s="98">
        <v>26</v>
      </c>
      <c r="M82" s="99">
        <v>600</v>
      </c>
    </row>
    <row r="83" spans="1:13" ht="13.2" x14ac:dyDescent="0.2">
      <c r="A83" s="12" t="s">
        <v>77</v>
      </c>
      <c r="B83" s="97">
        <v>0</v>
      </c>
      <c r="C83" s="98">
        <v>1437</v>
      </c>
      <c r="D83" s="174">
        <f t="shared" si="13"/>
        <v>6007</v>
      </c>
      <c r="E83" s="98">
        <v>204</v>
      </c>
      <c r="F83" s="98">
        <v>0</v>
      </c>
      <c r="G83" s="98">
        <v>5635</v>
      </c>
      <c r="H83" s="98">
        <v>150</v>
      </c>
      <c r="I83" s="98">
        <v>16</v>
      </c>
      <c r="J83" s="98">
        <v>0</v>
      </c>
      <c r="K83" s="98">
        <v>0</v>
      </c>
      <c r="L83" s="98">
        <v>2</v>
      </c>
      <c r="M83" s="99">
        <v>24631</v>
      </c>
    </row>
    <row r="84" spans="1:13" ht="13.2" x14ac:dyDescent="0.2">
      <c r="A84" s="56" t="s">
        <v>78</v>
      </c>
      <c r="B84" s="100">
        <v>0</v>
      </c>
      <c r="C84" s="101">
        <v>0</v>
      </c>
      <c r="D84" s="175">
        <f t="shared" si="13"/>
        <v>614</v>
      </c>
      <c r="E84" s="102">
        <v>12</v>
      </c>
      <c r="F84" s="102">
        <v>0</v>
      </c>
      <c r="G84" s="102">
        <v>582</v>
      </c>
      <c r="H84" s="102">
        <v>9</v>
      </c>
      <c r="I84" s="102">
        <v>11</v>
      </c>
      <c r="J84" s="102">
        <v>0</v>
      </c>
      <c r="K84" s="102">
        <v>0</v>
      </c>
      <c r="L84" s="102">
        <v>0</v>
      </c>
      <c r="M84" s="103">
        <v>54</v>
      </c>
    </row>
    <row r="85" spans="1:13" s="96" customFormat="1" ht="13.2" x14ac:dyDescent="0.2">
      <c r="A85" s="94" t="s">
        <v>79</v>
      </c>
      <c r="B85" s="179">
        <f>SUM(B86:B91)</f>
        <v>5</v>
      </c>
      <c r="C85" s="180">
        <f>SUM(C86:C91)</f>
        <v>276</v>
      </c>
      <c r="D85" s="181">
        <f>SUM(E85:L85)</f>
        <v>2143</v>
      </c>
      <c r="E85" s="181">
        <f>SUM(E86:E91)</f>
        <v>394</v>
      </c>
      <c r="F85" s="181">
        <f t="shared" ref="F85:M85" si="14">SUM(F86:F91)</f>
        <v>0</v>
      </c>
      <c r="G85" s="181">
        <f t="shared" si="14"/>
        <v>918</v>
      </c>
      <c r="H85" s="181">
        <f t="shared" si="14"/>
        <v>599</v>
      </c>
      <c r="I85" s="181">
        <f t="shared" si="14"/>
        <v>184</v>
      </c>
      <c r="J85" s="181">
        <f t="shared" si="14"/>
        <v>0</v>
      </c>
      <c r="K85" s="181">
        <f t="shared" si="14"/>
        <v>0</v>
      </c>
      <c r="L85" s="181">
        <f t="shared" si="14"/>
        <v>48</v>
      </c>
      <c r="M85" s="182">
        <f t="shared" si="14"/>
        <v>11630</v>
      </c>
    </row>
    <row r="86" spans="1:13" ht="13.2" x14ac:dyDescent="0.2">
      <c r="A86" s="12" t="s">
        <v>80</v>
      </c>
      <c r="B86" s="97">
        <v>0</v>
      </c>
      <c r="C86" s="98">
        <v>3</v>
      </c>
      <c r="D86" s="174">
        <f t="shared" ref="D86:D98" si="15">SUM(E86:L86)</f>
        <v>383</v>
      </c>
      <c r="E86" s="98">
        <v>36</v>
      </c>
      <c r="F86" s="98">
        <v>0</v>
      </c>
      <c r="G86" s="98">
        <v>110</v>
      </c>
      <c r="H86" s="98">
        <v>142</v>
      </c>
      <c r="I86" s="98">
        <v>71</v>
      </c>
      <c r="J86" s="98">
        <v>0</v>
      </c>
      <c r="K86" s="98">
        <v>0</v>
      </c>
      <c r="L86" s="98">
        <v>24</v>
      </c>
      <c r="M86" s="99">
        <v>2094</v>
      </c>
    </row>
    <row r="87" spans="1:13" ht="13.2" x14ac:dyDescent="0.2">
      <c r="A87" s="12" t="s">
        <v>81</v>
      </c>
      <c r="B87" s="97">
        <v>1</v>
      </c>
      <c r="C87" s="98">
        <v>6</v>
      </c>
      <c r="D87" s="174">
        <f t="shared" si="15"/>
        <v>85</v>
      </c>
      <c r="E87" s="98">
        <v>12</v>
      </c>
      <c r="F87" s="98">
        <v>0</v>
      </c>
      <c r="G87" s="98">
        <v>3</v>
      </c>
      <c r="H87" s="98">
        <v>45</v>
      </c>
      <c r="I87" s="98">
        <v>25</v>
      </c>
      <c r="J87" s="98">
        <v>0</v>
      </c>
      <c r="K87" s="98">
        <v>0</v>
      </c>
      <c r="L87" s="98">
        <v>0</v>
      </c>
      <c r="M87" s="99">
        <v>138</v>
      </c>
    </row>
    <row r="88" spans="1:13" ht="13.2" x14ac:dyDescent="0.2">
      <c r="A88" s="12" t="s">
        <v>82</v>
      </c>
      <c r="B88" s="97">
        <v>2</v>
      </c>
      <c r="C88" s="98">
        <v>40</v>
      </c>
      <c r="D88" s="174">
        <f t="shared" si="15"/>
        <v>373</v>
      </c>
      <c r="E88" s="98">
        <v>102</v>
      </c>
      <c r="F88" s="98">
        <v>0</v>
      </c>
      <c r="G88" s="98">
        <v>100</v>
      </c>
      <c r="H88" s="98">
        <v>134</v>
      </c>
      <c r="I88" s="98">
        <v>13</v>
      </c>
      <c r="J88" s="98">
        <v>0</v>
      </c>
      <c r="K88" s="98">
        <v>0</v>
      </c>
      <c r="L88" s="98">
        <v>24</v>
      </c>
      <c r="M88" s="99">
        <v>1842</v>
      </c>
    </row>
    <row r="89" spans="1:13" ht="13.2" x14ac:dyDescent="0.2">
      <c r="A89" s="12" t="s">
        <v>83</v>
      </c>
      <c r="B89" s="97">
        <v>1</v>
      </c>
      <c r="C89" s="98">
        <v>195</v>
      </c>
      <c r="D89" s="174">
        <f t="shared" si="15"/>
        <v>347</v>
      </c>
      <c r="E89" s="98">
        <v>24</v>
      </c>
      <c r="F89" s="98">
        <v>0</v>
      </c>
      <c r="G89" s="98">
        <v>231</v>
      </c>
      <c r="H89" s="98">
        <v>69</v>
      </c>
      <c r="I89" s="98">
        <v>23</v>
      </c>
      <c r="J89" s="98">
        <v>0</v>
      </c>
      <c r="K89" s="98">
        <v>0</v>
      </c>
      <c r="L89" s="98">
        <v>0</v>
      </c>
      <c r="M89" s="99">
        <v>1043</v>
      </c>
    </row>
    <row r="90" spans="1:13" ht="13.2" x14ac:dyDescent="0.2">
      <c r="A90" s="12" t="s">
        <v>84</v>
      </c>
      <c r="B90" s="97">
        <v>0</v>
      </c>
      <c r="C90" s="98">
        <v>32</v>
      </c>
      <c r="D90" s="174">
        <f t="shared" si="15"/>
        <v>687</v>
      </c>
      <c r="E90" s="98">
        <v>92</v>
      </c>
      <c r="F90" s="98">
        <v>0</v>
      </c>
      <c r="G90" s="98">
        <v>463</v>
      </c>
      <c r="H90" s="98">
        <v>87</v>
      </c>
      <c r="I90" s="98">
        <v>45</v>
      </c>
      <c r="J90" s="98">
        <v>0</v>
      </c>
      <c r="K90" s="98">
        <v>0</v>
      </c>
      <c r="L90" s="98">
        <v>0</v>
      </c>
      <c r="M90" s="99">
        <v>4611</v>
      </c>
    </row>
    <row r="91" spans="1:13" ht="13.2" x14ac:dyDescent="0.2">
      <c r="A91" s="56" t="s">
        <v>85</v>
      </c>
      <c r="B91" s="100">
        <v>1</v>
      </c>
      <c r="C91" s="102">
        <v>0</v>
      </c>
      <c r="D91" s="174">
        <f t="shared" si="15"/>
        <v>268</v>
      </c>
      <c r="E91" s="102">
        <v>128</v>
      </c>
      <c r="F91" s="102">
        <v>0</v>
      </c>
      <c r="G91" s="102">
        <v>11</v>
      </c>
      <c r="H91" s="102">
        <v>122</v>
      </c>
      <c r="I91" s="102">
        <v>7</v>
      </c>
      <c r="J91" s="102">
        <v>0</v>
      </c>
      <c r="K91" s="102">
        <v>0</v>
      </c>
      <c r="L91" s="102">
        <v>0</v>
      </c>
      <c r="M91" s="103">
        <v>1902</v>
      </c>
    </row>
    <row r="92" spans="1:13" s="96" customFormat="1" ht="13.2" x14ac:dyDescent="0.2">
      <c r="A92" s="94" t="s">
        <v>86</v>
      </c>
      <c r="B92" s="176">
        <f>SUM(B93:B98)</f>
        <v>5</v>
      </c>
      <c r="C92" s="183">
        <f>SUM(C93:C98)</f>
        <v>1350</v>
      </c>
      <c r="D92" s="177">
        <f>SUM(E92:L92)</f>
        <v>3912</v>
      </c>
      <c r="E92" s="177">
        <f>SUM(E93:E98)</f>
        <v>415</v>
      </c>
      <c r="F92" s="177">
        <f t="shared" ref="F92:M92" si="16">SUM(F93:F98)</f>
        <v>0</v>
      </c>
      <c r="G92" s="177">
        <f t="shared" si="16"/>
        <v>2800</v>
      </c>
      <c r="H92" s="177">
        <f t="shared" si="16"/>
        <v>451</v>
      </c>
      <c r="I92" s="177">
        <f t="shared" si="16"/>
        <v>246</v>
      </c>
      <c r="J92" s="177">
        <f t="shared" si="16"/>
        <v>0</v>
      </c>
      <c r="K92" s="177">
        <f t="shared" si="16"/>
        <v>0</v>
      </c>
      <c r="L92" s="177">
        <f t="shared" si="16"/>
        <v>0</v>
      </c>
      <c r="M92" s="178">
        <f t="shared" si="16"/>
        <v>17906</v>
      </c>
    </row>
    <row r="93" spans="1:13" ht="13.2" x14ac:dyDescent="0.2">
      <c r="A93" s="12" t="s">
        <v>87</v>
      </c>
      <c r="B93" s="97">
        <v>0</v>
      </c>
      <c r="C93" s="98">
        <v>616</v>
      </c>
      <c r="D93" s="174">
        <f>SUM(E93:L93)</f>
        <v>1648</v>
      </c>
      <c r="E93" s="98">
        <v>165</v>
      </c>
      <c r="F93" s="98">
        <v>0</v>
      </c>
      <c r="G93" s="98">
        <v>1333</v>
      </c>
      <c r="H93" s="98">
        <v>107</v>
      </c>
      <c r="I93" s="98">
        <v>43</v>
      </c>
      <c r="J93" s="98">
        <v>0</v>
      </c>
      <c r="K93" s="98">
        <v>0</v>
      </c>
      <c r="L93" s="98">
        <v>0</v>
      </c>
      <c r="M93" s="99">
        <v>7072</v>
      </c>
    </row>
    <row r="94" spans="1:13" ht="13.2" x14ac:dyDescent="0.2">
      <c r="A94" s="12" t="s">
        <v>88</v>
      </c>
      <c r="B94" s="97">
        <v>1</v>
      </c>
      <c r="C94" s="98">
        <v>116</v>
      </c>
      <c r="D94" s="174">
        <f>SUM(E94:L94)</f>
        <v>179</v>
      </c>
      <c r="E94" s="98">
        <v>36</v>
      </c>
      <c r="F94" s="98">
        <v>0</v>
      </c>
      <c r="G94" s="98">
        <v>112</v>
      </c>
      <c r="H94" s="98">
        <v>28</v>
      </c>
      <c r="I94" s="98">
        <v>3</v>
      </c>
      <c r="J94" s="98">
        <v>0</v>
      </c>
      <c r="K94" s="98">
        <v>0</v>
      </c>
      <c r="L94" s="98">
        <v>0</v>
      </c>
      <c r="M94" s="99">
        <v>677</v>
      </c>
    </row>
    <row r="95" spans="1:13" ht="13.2" x14ac:dyDescent="0.2">
      <c r="A95" s="12" t="s">
        <v>89</v>
      </c>
      <c r="B95" s="97">
        <v>1</v>
      </c>
      <c r="C95" s="98">
        <v>91</v>
      </c>
      <c r="D95" s="174">
        <f t="shared" si="15"/>
        <v>399</v>
      </c>
      <c r="E95" s="98">
        <v>49</v>
      </c>
      <c r="F95" s="98">
        <v>0</v>
      </c>
      <c r="G95" s="98">
        <v>314</v>
      </c>
      <c r="H95" s="98">
        <v>30</v>
      </c>
      <c r="I95" s="98">
        <v>6</v>
      </c>
      <c r="J95" s="98">
        <v>0</v>
      </c>
      <c r="K95" s="98">
        <v>0</v>
      </c>
      <c r="L95" s="98">
        <v>0</v>
      </c>
      <c r="M95" s="99">
        <v>1664</v>
      </c>
    </row>
    <row r="96" spans="1:13" ht="13.2" x14ac:dyDescent="0.2">
      <c r="A96" s="12" t="s">
        <v>90</v>
      </c>
      <c r="B96" s="97">
        <v>1</v>
      </c>
      <c r="C96" s="98">
        <v>124</v>
      </c>
      <c r="D96" s="174">
        <f t="shared" si="15"/>
        <v>583</v>
      </c>
      <c r="E96" s="98">
        <v>72</v>
      </c>
      <c r="F96" s="98">
        <v>0</v>
      </c>
      <c r="G96" s="98">
        <v>262</v>
      </c>
      <c r="H96" s="98">
        <v>144</v>
      </c>
      <c r="I96" s="98">
        <v>105</v>
      </c>
      <c r="J96" s="98">
        <v>0</v>
      </c>
      <c r="K96" s="98">
        <v>0</v>
      </c>
      <c r="L96" s="98">
        <v>0</v>
      </c>
      <c r="M96" s="99">
        <v>4124</v>
      </c>
    </row>
    <row r="97" spans="1:13" ht="13.2" x14ac:dyDescent="0.2">
      <c r="A97" s="12" t="s">
        <v>91</v>
      </c>
      <c r="B97" s="97">
        <v>1</v>
      </c>
      <c r="C97" s="98">
        <v>135</v>
      </c>
      <c r="D97" s="174">
        <f t="shared" si="15"/>
        <v>276</v>
      </c>
      <c r="E97" s="98">
        <v>44</v>
      </c>
      <c r="F97" s="98">
        <v>0</v>
      </c>
      <c r="G97" s="98">
        <v>100</v>
      </c>
      <c r="H97" s="98">
        <v>61</v>
      </c>
      <c r="I97" s="98">
        <v>71</v>
      </c>
      <c r="J97" s="98">
        <v>0</v>
      </c>
      <c r="K97" s="98">
        <v>0</v>
      </c>
      <c r="L97" s="98">
        <v>0</v>
      </c>
      <c r="M97" s="99">
        <v>1231</v>
      </c>
    </row>
    <row r="98" spans="1:13" ht="13.2" x14ac:dyDescent="0.2">
      <c r="A98" s="56" t="s">
        <v>92</v>
      </c>
      <c r="B98" s="100">
        <v>1</v>
      </c>
      <c r="C98" s="102">
        <v>268</v>
      </c>
      <c r="D98" s="175">
        <f t="shared" si="15"/>
        <v>827</v>
      </c>
      <c r="E98" s="102">
        <v>49</v>
      </c>
      <c r="F98" s="102">
        <v>0</v>
      </c>
      <c r="G98" s="102">
        <v>679</v>
      </c>
      <c r="H98" s="102">
        <v>81</v>
      </c>
      <c r="I98" s="102">
        <v>18</v>
      </c>
      <c r="J98" s="102">
        <v>0</v>
      </c>
      <c r="K98" s="102">
        <v>0</v>
      </c>
      <c r="L98" s="102">
        <v>0</v>
      </c>
      <c r="M98" s="103">
        <v>3138</v>
      </c>
    </row>
    <row r="99" spans="1:13" s="96" customFormat="1" ht="13.2" x14ac:dyDescent="0.2">
      <c r="A99" s="94" t="s">
        <v>93</v>
      </c>
      <c r="B99" s="179">
        <f>SUM(B100:B105)</f>
        <v>3</v>
      </c>
      <c r="C99" s="180">
        <f>SUM(C100:C105)</f>
        <v>1227</v>
      </c>
      <c r="D99" s="181">
        <f>SUM(E99:L99)</f>
        <v>5847</v>
      </c>
      <c r="E99" s="181">
        <f>SUM(E100:E105)</f>
        <v>349</v>
      </c>
      <c r="F99" s="181">
        <f t="shared" ref="F99:K99" si="17">SUM(F100:F105)</f>
        <v>0</v>
      </c>
      <c r="G99" s="181">
        <f t="shared" si="17"/>
        <v>5046</v>
      </c>
      <c r="H99" s="181">
        <f t="shared" si="17"/>
        <v>307</v>
      </c>
      <c r="I99" s="181">
        <f t="shared" si="17"/>
        <v>120</v>
      </c>
      <c r="J99" s="181">
        <f t="shared" si="17"/>
        <v>0</v>
      </c>
      <c r="K99" s="181">
        <f t="shared" si="17"/>
        <v>0</v>
      </c>
      <c r="L99" s="181">
        <f>SUM(L100:L105)</f>
        <v>25</v>
      </c>
      <c r="M99" s="182">
        <f>SUM(M100:M105)</f>
        <v>12846</v>
      </c>
    </row>
    <row r="100" spans="1:13" ht="13.2" x14ac:dyDescent="0.2">
      <c r="A100" s="12" t="s">
        <v>94</v>
      </c>
      <c r="B100" s="97">
        <v>2</v>
      </c>
      <c r="C100" s="98">
        <v>450</v>
      </c>
      <c r="D100" s="174">
        <f t="shared" ref="D100:D108" si="18">SUM(E100:L100)</f>
        <v>3415</v>
      </c>
      <c r="E100" s="98">
        <v>192</v>
      </c>
      <c r="F100" s="98">
        <v>0</v>
      </c>
      <c r="G100" s="98">
        <v>3074</v>
      </c>
      <c r="H100" s="98">
        <v>82</v>
      </c>
      <c r="I100" s="98">
        <v>55</v>
      </c>
      <c r="J100" s="98">
        <v>0</v>
      </c>
      <c r="K100" s="98">
        <v>0</v>
      </c>
      <c r="L100" s="98">
        <v>12</v>
      </c>
      <c r="M100" s="99">
        <v>4569</v>
      </c>
    </row>
    <row r="101" spans="1:13" ht="13.2" x14ac:dyDescent="0.2">
      <c r="A101" s="12" t="s">
        <v>95</v>
      </c>
      <c r="B101" s="97">
        <v>0</v>
      </c>
      <c r="C101" s="98">
        <v>11</v>
      </c>
      <c r="D101" s="174">
        <f t="shared" si="18"/>
        <v>474</v>
      </c>
      <c r="E101" s="98">
        <v>12</v>
      </c>
      <c r="F101" s="98">
        <v>0</v>
      </c>
      <c r="G101" s="98">
        <v>338</v>
      </c>
      <c r="H101" s="98">
        <v>98</v>
      </c>
      <c r="I101" s="98">
        <v>26</v>
      </c>
      <c r="J101" s="98">
        <v>0</v>
      </c>
      <c r="K101" s="98">
        <v>0</v>
      </c>
      <c r="L101" s="98">
        <v>0</v>
      </c>
      <c r="M101" s="99">
        <v>1352</v>
      </c>
    </row>
    <row r="102" spans="1:13" ht="13.2" x14ac:dyDescent="0.2">
      <c r="A102" s="12" t="s">
        <v>96</v>
      </c>
      <c r="B102" s="97">
        <v>1</v>
      </c>
      <c r="C102" s="98">
        <v>0</v>
      </c>
      <c r="D102" s="174">
        <f t="shared" si="18"/>
        <v>72</v>
      </c>
      <c r="E102" s="98">
        <v>60</v>
      </c>
      <c r="F102" s="98">
        <v>0</v>
      </c>
      <c r="G102" s="98">
        <v>4</v>
      </c>
      <c r="H102" s="98">
        <v>7</v>
      </c>
      <c r="I102" s="98">
        <v>1</v>
      </c>
      <c r="J102" s="98">
        <v>0</v>
      </c>
      <c r="K102" s="98">
        <v>0</v>
      </c>
      <c r="L102" s="98">
        <v>0</v>
      </c>
      <c r="M102" s="99">
        <v>381</v>
      </c>
    </row>
    <row r="103" spans="1:13" ht="13.2" x14ac:dyDescent="0.2">
      <c r="A103" s="12" t="s">
        <v>240</v>
      </c>
      <c r="B103" s="97">
        <v>0</v>
      </c>
      <c r="C103" s="98">
        <v>436</v>
      </c>
      <c r="D103" s="174">
        <f>SUM(E103:L103)</f>
        <v>799</v>
      </c>
      <c r="E103" s="98">
        <v>36</v>
      </c>
      <c r="F103" s="98">
        <v>0</v>
      </c>
      <c r="G103" s="98">
        <v>713</v>
      </c>
      <c r="H103" s="98">
        <v>43</v>
      </c>
      <c r="I103" s="98">
        <v>6</v>
      </c>
      <c r="J103" s="98">
        <v>0</v>
      </c>
      <c r="K103" s="98">
        <v>0</v>
      </c>
      <c r="L103" s="98">
        <v>1</v>
      </c>
      <c r="M103" s="99">
        <v>3446</v>
      </c>
    </row>
    <row r="104" spans="1:13" ht="13.2" x14ac:dyDescent="0.2">
      <c r="A104" s="12" t="s">
        <v>97</v>
      </c>
      <c r="B104" s="97">
        <v>0</v>
      </c>
      <c r="C104" s="98">
        <v>237</v>
      </c>
      <c r="D104" s="174">
        <f t="shared" si="18"/>
        <v>334</v>
      </c>
      <c r="E104" s="98">
        <v>25</v>
      </c>
      <c r="F104" s="98">
        <v>0</v>
      </c>
      <c r="G104" s="98">
        <v>220</v>
      </c>
      <c r="H104" s="98">
        <v>63</v>
      </c>
      <c r="I104" s="98">
        <v>14</v>
      </c>
      <c r="J104" s="98">
        <v>0</v>
      </c>
      <c r="K104" s="98">
        <v>0</v>
      </c>
      <c r="L104" s="98">
        <v>12</v>
      </c>
      <c r="M104" s="99">
        <v>2119</v>
      </c>
    </row>
    <row r="105" spans="1:13" ht="13.2" x14ac:dyDescent="0.2">
      <c r="A105" s="56" t="s">
        <v>98</v>
      </c>
      <c r="B105" s="100">
        <v>0</v>
      </c>
      <c r="C105" s="102">
        <v>93</v>
      </c>
      <c r="D105" s="174">
        <f t="shared" si="18"/>
        <v>753</v>
      </c>
      <c r="E105" s="102">
        <v>24</v>
      </c>
      <c r="F105" s="102">
        <v>0</v>
      </c>
      <c r="G105" s="102">
        <v>697</v>
      </c>
      <c r="H105" s="102">
        <v>14</v>
      </c>
      <c r="I105" s="102">
        <v>18</v>
      </c>
      <c r="J105" s="102">
        <v>0</v>
      </c>
      <c r="K105" s="102">
        <v>0</v>
      </c>
      <c r="L105" s="102">
        <v>0</v>
      </c>
      <c r="M105" s="103">
        <v>979</v>
      </c>
    </row>
    <row r="106" spans="1:13" s="96" customFormat="1" ht="13.2" x14ac:dyDescent="0.2">
      <c r="A106" s="94" t="s">
        <v>99</v>
      </c>
      <c r="B106" s="176">
        <f>SUM(B107:B108)</f>
        <v>24</v>
      </c>
      <c r="C106" s="183">
        <f>SUM(C107:C108)</f>
        <v>733</v>
      </c>
      <c r="D106" s="177">
        <f t="shared" si="18"/>
        <v>3464</v>
      </c>
      <c r="E106" s="177">
        <f>SUM(E107:E108)</f>
        <v>219</v>
      </c>
      <c r="F106" s="177">
        <f t="shared" ref="F106:M106" si="19">SUM(F107:F108)</f>
        <v>0</v>
      </c>
      <c r="G106" s="177">
        <f t="shared" si="19"/>
        <v>2907</v>
      </c>
      <c r="H106" s="177">
        <f t="shared" si="19"/>
        <v>187</v>
      </c>
      <c r="I106" s="177">
        <f t="shared" si="19"/>
        <v>98</v>
      </c>
      <c r="J106" s="177">
        <f t="shared" si="19"/>
        <v>0</v>
      </c>
      <c r="K106" s="177">
        <f t="shared" si="19"/>
        <v>0</v>
      </c>
      <c r="L106" s="177">
        <f t="shared" si="19"/>
        <v>53</v>
      </c>
      <c r="M106" s="178">
        <f t="shared" si="19"/>
        <v>12023</v>
      </c>
    </row>
    <row r="107" spans="1:13" ht="13.2" x14ac:dyDescent="0.2">
      <c r="A107" s="12" t="s">
        <v>100</v>
      </c>
      <c r="B107" s="97">
        <v>16</v>
      </c>
      <c r="C107" s="98">
        <v>302</v>
      </c>
      <c r="D107" s="174">
        <f t="shared" si="18"/>
        <v>2301</v>
      </c>
      <c r="E107" s="98">
        <v>113</v>
      </c>
      <c r="F107" s="104">
        <v>0</v>
      </c>
      <c r="G107" s="98">
        <v>2061</v>
      </c>
      <c r="H107" s="98">
        <v>80</v>
      </c>
      <c r="I107" s="98">
        <v>35</v>
      </c>
      <c r="J107" s="104">
        <v>0</v>
      </c>
      <c r="K107" s="104">
        <v>0</v>
      </c>
      <c r="L107" s="98">
        <v>12</v>
      </c>
      <c r="M107" s="99">
        <v>8819</v>
      </c>
    </row>
    <row r="108" spans="1:13" ht="13.8" thickBot="1" x14ac:dyDescent="0.25">
      <c r="A108" s="19" t="s">
        <v>101</v>
      </c>
      <c r="B108" s="105">
        <v>8</v>
      </c>
      <c r="C108" s="106">
        <v>431</v>
      </c>
      <c r="D108" s="184">
        <f t="shared" si="18"/>
        <v>1163</v>
      </c>
      <c r="E108" s="106">
        <v>106</v>
      </c>
      <c r="F108" s="106">
        <v>0</v>
      </c>
      <c r="G108" s="106">
        <v>846</v>
      </c>
      <c r="H108" s="106">
        <v>107</v>
      </c>
      <c r="I108" s="106">
        <v>63</v>
      </c>
      <c r="J108" s="106">
        <v>0</v>
      </c>
      <c r="K108" s="106">
        <v>0</v>
      </c>
      <c r="L108" s="106">
        <v>41</v>
      </c>
      <c r="M108" s="107">
        <v>3204</v>
      </c>
    </row>
  </sheetData>
  <mergeCells count="5">
    <mergeCell ref="A2:A3"/>
    <mergeCell ref="B2:B3"/>
    <mergeCell ref="C2:C3"/>
    <mergeCell ref="D2:L2"/>
    <mergeCell ref="M2:M3"/>
  </mergeCells>
  <phoneticPr fontId="2"/>
  <pageMargins left="1.0629921259842521" right="0.78740157480314965" top="1.4566929133858268" bottom="0.98425196850393704" header="0.78740157480314965" footer="0.51181102362204722"/>
  <pageSetup paperSize="9" scale="89" orientation="portrait" r:id="rId1"/>
  <headerFooter alignWithMargins="0"/>
  <rowBreaks count="1" manualBreakCount="1"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view="pageBreakPreview" zoomScale="120" zoomScaleNormal="85" zoomScaleSheetLayoutView="120" workbookViewId="0">
      <pane xSplit="2" ySplit="4" topLeftCell="F68" activePane="bottomRight" state="frozen"/>
      <selection activeCell="F4" sqref="F4"/>
      <selection pane="topRight" activeCell="F4" sqref="F4"/>
      <selection pane="bottomLeft" activeCell="F4" sqref="F4"/>
      <selection pane="bottomRight" activeCell="F73" sqref="F73"/>
    </sheetView>
  </sheetViews>
  <sheetFormatPr defaultColWidth="9" defaultRowHeight="21" customHeight="1" x14ac:dyDescent="0.2"/>
  <cols>
    <col min="1" max="1" width="14.44140625" style="8" customWidth="1"/>
    <col min="2" max="2" width="8.77734375" style="8" customWidth="1"/>
    <col min="3" max="10" width="8.109375" style="8" customWidth="1"/>
    <col min="11" max="16384" width="9" style="8"/>
  </cols>
  <sheetData>
    <row r="1" spans="1:10" ht="21" customHeight="1" thickBot="1" x14ac:dyDescent="0.25">
      <c r="A1" s="7" t="s">
        <v>102</v>
      </c>
      <c r="J1" s="9" t="s">
        <v>210</v>
      </c>
    </row>
    <row r="2" spans="1:10" ht="27.75" customHeight="1" x14ac:dyDescent="0.2">
      <c r="A2" s="274" t="s">
        <v>103</v>
      </c>
      <c r="B2" s="285" t="s">
        <v>6</v>
      </c>
      <c r="C2" s="281" t="s">
        <v>268</v>
      </c>
      <c r="D2" s="281"/>
      <c r="E2" s="281"/>
      <c r="F2" s="281"/>
      <c r="G2" s="281"/>
      <c r="H2" s="281"/>
      <c r="I2" s="281"/>
      <c r="J2" s="287"/>
    </row>
    <row r="3" spans="1:10" ht="59.25" customHeight="1" thickBot="1" x14ac:dyDescent="0.25">
      <c r="A3" s="275"/>
      <c r="B3" s="286"/>
      <c r="C3" s="21" t="s">
        <v>269</v>
      </c>
      <c r="D3" s="22" t="s">
        <v>270</v>
      </c>
      <c r="E3" s="22" t="s">
        <v>271</v>
      </c>
      <c r="F3" s="22" t="s">
        <v>272</v>
      </c>
      <c r="G3" s="22" t="s">
        <v>273</v>
      </c>
      <c r="H3" s="22" t="s">
        <v>274</v>
      </c>
      <c r="I3" s="22" t="s">
        <v>275</v>
      </c>
      <c r="J3" s="23" t="s">
        <v>276</v>
      </c>
    </row>
    <row r="4" spans="1:10" ht="19.5" customHeight="1" thickBot="1" x14ac:dyDescent="0.25">
      <c r="A4" s="11" t="s">
        <v>6</v>
      </c>
      <c r="B4" s="185">
        <f>B5+B15+B26+B37+B42+B55+B72+B85+B92+B99+B106</f>
        <v>647264</v>
      </c>
      <c r="C4" s="186">
        <f>C5+C15+C26+C37+C42+C55+C72+C85+C92+C99+C106</f>
        <v>44820</v>
      </c>
      <c r="D4" s="187">
        <f t="shared" ref="D4:J4" si="0">D5+D15+D26+D37+D42+D55+D72+D85+D92+D99+D106</f>
        <v>301100</v>
      </c>
      <c r="E4" s="187">
        <f t="shared" si="0"/>
        <v>86156</v>
      </c>
      <c r="F4" s="187">
        <f t="shared" si="0"/>
        <v>57417</v>
      </c>
      <c r="G4" s="187">
        <f t="shared" si="0"/>
        <v>97225</v>
      </c>
      <c r="H4" s="187">
        <f t="shared" si="0"/>
        <v>36345</v>
      </c>
      <c r="I4" s="187">
        <f t="shared" si="0"/>
        <v>21261</v>
      </c>
      <c r="J4" s="188">
        <f t="shared" si="0"/>
        <v>2940</v>
      </c>
    </row>
    <row r="5" spans="1:10" s="92" customFormat="1" ht="13.2" x14ac:dyDescent="0.2">
      <c r="A5" s="91" t="s">
        <v>7</v>
      </c>
      <c r="B5" s="189">
        <f>SUM(B6:B14)</f>
        <v>34839</v>
      </c>
      <c r="C5" s="172">
        <f>SUM(C6:C14)</f>
        <v>1579</v>
      </c>
      <c r="D5" s="172">
        <f>SUM(D6:D14)</f>
        <v>9473</v>
      </c>
      <c r="E5" s="172">
        <f t="shared" ref="E5:I5" si="1">SUM(E6:E14)</f>
        <v>3449</v>
      </c>
      <c r="F5" s="172">
        <f t="shared" si="1"/>
        <v>4797</v>
      </c>
      <c r="G5" s="172">
        <f t="shared" si="1"/>
        <v>9956</v>
      </c>
      <c r="H5" s="172">
        <f t="shared" si="1"/>
        <v>5074</v>
      </c>
      <c r="I5" s="172">
        <f t="shared" si="1"/>
        <v>419</v>
      </c>
      <c r="J5" s="173">
        <f>SUM(J6:J14)</f>
        <v>92</v>
      </c>
    </row>
    <row r="6" spans="1:10" ht="13.2" x14ac:dyDescent="0.2">
      <c r="A6" s="12" t="s">
        <v>8</v>
      </c>
      <c r="B6" s="190">
        <f>SUM(C6:J6)</f>
        <v>2140</v>
      </c>
      <c r="C6" s="108">
        <v>303</v>
      </c>
      <c r="D6" s="98">
        <v>886</v>
      </c>
      <c r="E6" s="98">
        <v>186</v>
      </c>
      <c r="F6" s="98">
        <v>139</v>
      </c>
      <c r="G6" s="98">
        <v>102</v>
      </c>
      <c r="H6" s="98">
        <v>503</v>
      </c>
      <c r="I6" s="98">
        <v>21</v>
      </c>
      <c r="J6" s="99">
        <v>0</v>
      </c>
    </row>
    <row r="7" spans="1:10" ht="13.2" x14ac:dyDescent="0.2">
      <c r="A7" s="12" t="s">
        <v>239</v>
      </c>
      <c r="B7" s="190">
        <f>SUM(C7:J7)</f>
        <v>1205</v>
      </c>
      <c r="C7" s="108">
        <v>4</v>
      </c>
      <c r="D7" s="98">
        <v>208</v>
      </c>
      <c r="E7" s="98">
        <v>406</v>
      </c>
      <c r="F7" s="98">
        <v>163</v>
      </c>
      <c r="G7" s="98">
        <v>397</v>
      </c>
      <c r="H7" s="98">
        <v>9</v>
      </c>
      <c r="I7" s="98">
        <v>3</v>
      </c>
      <c r="J7" s="99">
        <v>15</v>
      </c>
    </row>
    <row r="8" spans="1:10" ht="13.2" x14ac:dyDescent="0.2">
      <c r="A8" s="12" t="s">
        <v>9</v>
      </c>
      <c r="B8" s="190">
        <f t="shared" ref="B8:B14" si="2">SUM(C8:J8)</f>
        <v>433</v>
      </c>
      <c r="C8" s="108">
        <v>82</v>
      </c>
      <c r="D8" s="98">
        <v>51</v>
      </c>
      <c r="E8" s="98">
        <v>56</v>
      </c>
      <c r="F8" s="98">
        <v>64</v>
      </c>
      <c r="G8" s="98">
        <v>174</v>
      </c>
      <c r="H8" s="98">
        <v>6</v>
      </c>
      <c r="I8" s="98">
        <v>0</v>
      </c>
      <c r="J8" s="99">
        <v>0</v>
      </c>
    </row>
    <row r="9" spans="1:10" ht="13.2" x14ac:dyDescent="0.2">
      <c r="A9" s="12" t="s">
        <v>10</v>
      </c>
      <c r="B9" s="190">
        <f t="shared" si="2"/>
        <v>2912</v>
      </c>
      <c r="C9" s="108">
        <v>145</v>
      </c>
      <c r="D9" s="98">
        <v>920</v>
      </c>
      <c r="E9" s="98">
        <v>99</v>
      </c>
      <c r="F9" s="98">
        <v>39</v>
      </c>
      <c r="G9" s="98">
        <v>1698</v>
      </c>
      <c r="H9" s="98">
        <v>10</v>
      </c>
      <c r="I9" s="98">
        <v>1</v>
      </c>
      <c r="J9" s="99">
        <v>0</v>
      </c>
    </row>
    <row r="10" spans="1:10" ht="13.2" x14ac:dyDescent="0.2">
      <c r="A10" s="12" t="s">
        <v>11</v>
      </c>
      <c r="B10" s="190">
        <f t="shared" si="2"/>
        <v>8322</v>
      </c>
      <c r="C10" s="108">
        <v>345</v>
      </c>
      <c r="D10" s="98">
        <v>671</v>
      </c>
      <c r="E10" s="98">
        <v>406</v>
      </c>
      <c r="F10" s="98">
        <v>3587</v>
      </c>
      <c r="G10" s="98">
        <v>3244</v>
      </c>
      <c r="H10" s="98">
        <v>25</v>
      </c>
      <c r="I10" s="98">
        <v>41</v>
      </c>
      <c r="J10" s="99">
        <v>3</v>
      </c>
    </row>
    <row r="11" spans="1:10" ht="13.2" x14ac:dyDescent="0.2">
      <c r="A11" s="12" t="s">
        <v>12</v>
      </c>
      <c r="B11" s="190">
        <f t="shared" si="2"/>
        <v>3176</v>
      </c>
      <c r="C11" s="108">
        <v>133</v>
      </c>
      <c r="D11" s="98">
        <v>1368</v>
      </c>
      <c r="E11" s="98">
        <v>519</v>
      </c>
      <c r="F11" s="98">
        <v>261</v>
      </c>
      <c r="G11" s="98">
        <v>746</v>
      </c>
      <c r="H11" s="98">
        <v>31</v>
      </c>
      <c r="I11" s="98">
        <v>70</v>
      </c>
      <c r="J11" s="99">
        <v>48</v>
      </c>
    </row>
    <row r="12" spans="1:10" ht="13.2" x14ac:dyDescent="0.2">
      <c r="A12" s="12" t="s">
        <v>13</v>
      </c>
      <c r="B12" s="190">
        <f t="shared" si="2"/>
        <v>10088</v>
      </c>
      <c r="C12" s="108">
        <v>38</v>
      </c>
      <c r="D12" s="98">
        <v>1343</v>
      </c>
      <c r="E12" s="98">
        <v>1329</v>
      </c>
      <c r="F12" s="98">
        <v>311</v>
      </c>
      <c r="G12" s="98">
        <v>3037</v>
      </c>
      <c r="H12" s="98">
        <v>3806</v>
      </c>
      <c r="I12" s="98">
        <v>198</v>
      </c>
      <c r="J12" s="99">
        <v>26</v>
      </c>
    </row>
    <row r="13" spans="1:10" ht="13.2" x14ac:dyDescent="0.2">
      <c r="A13" s="12" t="s">
        <v>14</v>
      </c>
      <c r="B13" s="190">
        <f t="shared" si="2"/>
        <v>6314</v>
      </c>
      <c r="C13" s="108">
        <v>466</v>
      </c>
      <c r="D13" s="98">
        <v>3864</v>
      </c>
      <c r="E13" s="98">
        <v>436</v>
      </c>
      <c r="F13" s="98">
        <v>221</v>
      </c>
      <c r="G13" s="98">
        <v>558</v>
      </c>
      <c r="H13" s="98">
        <v>684</v>
      </c>
      <c r="I13" s="98">
        <v>85</v>
      </c>
      <c r="J13" s="99">
        <v>0</v>
      </c>
    </row>
    <row r="14" spans="1:10" ht="13.2" x14ac:dyDescent="0.2">
      <c r="A14" s="56" t="s">
        <v>15</v>
      </c>
      <c r="B14" s="191">
        <f t="shared" si="2"/>
        <v>249</v>
      </c>
      <c r="C14" s="101">
        <v>63</v>
      </c>
      <c r="D14" s="102">
        <v>162</v>
      </c>
      <c r="E14" s="102">
        <v>12</v>
      </c>
      <c r="F14" s="102">
        <v>12</v>
      </c>
      <c r="G14" s="102">
        <v>0</v>
      </c>
      <c r="H14" s="102">
        <v>0</v>
      </c>
      <c r="I14" s="102">
        <v>0</v>
      </c>
      <c r="J14" s="103">
        <v>0</v>
      </c>
    </row>
    <row r="15" spans="1:10" s="92" customFormat="1" ht="13.2" x14ac:dyDescent="0.2">
      <c r="A15" s="93" t="s">
        <v>16</v>
      </c>
      <c r="B15" s="192">
        <f>SUM(B16:B25)</f>
        <v>35370</v>
      </c>
      <c r="C15" s="193">
        <f t="shared" ref="C15:J15" si="3">SUM(C16:C25)</f>
        <v>3361</v>
      </c>
      <c r="D15" s="181">
        <f t="shared" si="3"/>
        <v>11255</v>
      </c>
      <c r="E15" s="181">
        <f t="shared" si="3"/>
        <v>4524</v>
      </c>
      <c r="F15" s="181">
        <f t="shared" si="3"/>
        <v>4126</v>
      </c>
      <c r="G15" s="181">
        <f t="shared" si="3"/>
        <v>8234</v>
      </c>
      <c r="H15" s="181">
        <f t="shared" si="3"/>
        <v>3094</v>
      </c>
      <c r="I15" s="181">
        <f t="shared" si="3"/>
        <v>712</v>
      </c>
      <c r="J15" s="194">
        <f t="shared" si="3"/>
        <v>64</v>
      </c>
    </row>
    <row r="16" spans="1:10" ht="13.2" x14ac:dyDescent="0.2">
      <c r="A16" s="12" t="s">
        <v>267</v>
      </c>
      <c r="B16" s="190">
        <f>SUM(C16:J16)</f>
        <v>6967</v>
      </c>
      <c r="C16" s="108">
        <v>275</v>
      </c>
      <c r="D16" s="98">
        <v>1749</v>
      </c>
      <c r="E16" s="98">
        <v>1337</v>
      </c>
      <c r="F16" s="98">
        <v>537</v>
      </c>
      <c r="G16" s="98">
        <v>1314</v>
      </c>
      <c r="H16" s="98">
        <v>1606</v>
      </c>
      <c r="I16" s="98">
        <v>107</v>
      </c>
      <c r="J16" s="99">
        <v>42</v>
      </c>
    </row>
    <row r="17" spans="1:19" ht="13.2" x14ac:dyDescent="0.2">
      <c r="A17" s="12" t="s">
        <v>18</v>
      </c>
      <c r="B17" s="190">
        <f t="shared" ref="B17:B25" si="4">SUM(C17:J17)</f>
        <v>4696</v>
      </c>
      <c r="C17" s="108">
        <v>1518</v>
      </c>
      <c r="D17" s="98">
        <v>2646</v>
      </c>
      <c r="E17" s="98">
        <v>247</v>
      </c>
      <c r="F17" s="98">
        <v>119</v>
      </c>
      <c r="G17" s="98">
        <v>70</v>
      </c>
      <c r="H17" s="98">
        <v>10</v>
      </c>
      <c r="I17" s="98">
        <v>86</v>
      </c>
      <c r="J17" s="99">
        <v>0</v>
      </c>
    </row>
    <row r="18" spans="1:19" ht="13.2" x14ac:dyDescent="0.2">
      <c r="A18" s="12" t="s">
        <v>19</v>
      </c>
      <c r="B18" s="190">
        <f t="shared" si="4"/>
        <v>7117</v>
      </c>
      <c r="C18" s="108">
        <v>160</v>
      </c>
      <c r="D18" s="98">
        <v>431</v>
      </c>
      <c r="E18" s="98">
        <v>500</v>
      </c>
      <c r="F18" s="98">
        <v>2888</v>
      </c>
      <c r="G18" s="98">
        <v>3109</v>
      </c>
      <c r="H18" s="98">
        <v>0</v>
      </c>
      <c r="I18" s="98">
        <v>28</v>
      </c>
      <c r="J18" s="99">
        <v>1</v>
      </c>
    </row>
    <row r="19" spans="1:19" ht="13.2" x14ac:dyDescent="0.2">
      <c r="A19" s="12" t="s">
        <v>20</v>
      </c>
      <c r="B19" s="190">
        <f t="shared" si="4"/>
        <v>7053</v>
      </c>
      <c r="C19" s="108">
        <v>424</v>
      </c>
      <c r="D19" s="98">
        <v>2854</v>
      </c>
      <c r="E19" s="98">
        <v>845</v>
      </c>
      <c r="F19" s="98">
        <v>281</v>
      </c>
      <c r="G19" s="98">
        <v>1824</v>
      </c>
      <c r="H19" s="98">
        <v>689</v>
      </c>
      <c r="I19" s="98">
        <v>129</v>
      </c>
      <c r="J19" s="99">
        <v>7</v>
      </c>
    </row>
    <row r="20" spans="1:19" ht="13.2" x14ac:dyDescent="0.2">
      <c r="A20" s="12" t="s">
        <v>21</v>
      </c>
      <c r="B20" s="190">
        <f t="shared" si="4"/>
        <v>492</v>
      </c>
      <c r="C20" s="108">
        <v>13</v>
      </c>
      <c r="D20" s="98">
        <v>230</v>
      </c>
      <c r="E20" s="98">
        <v>207</v>
      </c>
      <c r="F20" s="98">
        <v>20</v>
      </c>
      <c r="G20" s="98">
        <v>22</v>
      </c>
      <c r="H20" s="98">
        <v>0</v>
      </c>
      <c r="I20" s="98">
        <v>0</v>
      </c>
      <c r="J20" s="99">
        <v>0</v>
      </c>
    </row>
    <row r="21" spans="1:19" ht="13.2" x14ac:dyDescent="0.2">
      <c r="A21" s="12" t="s">
        <v>22</v>
      </c>
      <c r="B21" s="190">
        <f t="shared" si="4"/>
        <v>979</v>
      </c>
      <c r="C21" s="108">
        <v>3</v>
      </c>
      <c r="D21" s="98">
        <v>519</v>
      </c>
      <c r="E21" s="98">
        <v>206</v>
      </c>
      <c r="F21" s="98">
        <v>24</v>
      </c>
      <c r="G21" s="98">
        <v>175</v>
      </c>
      <c r="H21" s="98">
        <v>5</v>
      </c>
      <c r="I21" s="98">
        <v>47</v>
      </c>
      <c r="J21" s="99">
        <v>0</v>
      </c>
    </row>
    <row r="22" spans="1:19" ht="13.2" x14ac:dyDescent="0.2">
      <c r="A22" s="12" t="s">
        <v>23</v>
      </c>
      <c r="B22" s="190">
        <f t="shared" si="4"/>
        <v>2596</v>
      </c>
      <c r="C22" s="108">
        <v>355</v>
      </c>
      <c r="D22" s="98">
        <v>465</v>
      </c>
      <c r="E22" s="98">
        <v>352</v>
      </c>
      <c r="F22" s="98">
        <v>126</v>
      </c>
      <c r="G22" s="98">
        <v>752</v>
      </c>
      <c r="H22" s="98">
        <v>486</v>
      </c>
      <c r="I22" s="98">
        <v>60</v>
      </c>
      <c r="J22" s="99">
        <v>0</v>
      </c>
    </row>
    <row r="23" spans="1:19" ht="13.2" x14ac:dyDescent="0.2">
      <c r="A23" s="12" t="s">
        <v>24</v>
      </c>
      <c r="B23" s="190">
        <f t="shared" si="4"/>
        <v>1240</v>
      </c>
      <c r="C23" s="108">
        <v>150</v>
      </c>
      <c r="D23" s="98">
        <v>611</v>
      </c>
      <c r="E23" s="98">
        <v>90</v>
      </c>
      <c r="F23" s="98">
        <v>32</v>
      </c>
      <c r="G23" s="98">
        <v>334</v>
      </c>
      <c r="H23" s="98">
        <v>2</v>
      </c>
      <c r="I23" s="98">
        <v>21</v>
      </c>
      <c r="J23" s="99">
        <v>0</v>
      </c>
    </row>
    <row r="24" spans="1:19" ht="13.2" x14ac:dyDescent="0.2">
      <c r="A24" s="12" t="s">
        <v>25</v>
      </c>
      <c r="B24" s="190">
        <f t="shared" si="4"/>
        <v>3296</v>
      </c>
      <c r="C24" s="109">
        <v>193</v>
      </c>
      <c r="D24" s="98">
        <v>1492</v>
      </c>
      <c r="E24" s="98">
        <v>512</v>
      </c>
      <c r="F24" s="98">
        <v>69</v>
      </c>
      <c r="G24" s="98">
        <v>552</v>
      </c>
      <c r="H24" s="98">
        <v>292</v>
      </c>
      <c r="I24" s="98">
        <v>186</v>
      </c>
      <c r="J24" s="110">
        <v>0</v>
      </c>
    </row>
    <row r="25" spans="1:19" ht="13.2" x14ac:dyDescent="0.2">
      <c r="A25" s="56" t="s">
        <v>247</v>
      </c>
      <c r="B25" s="190">
        <f t="shared" si="4"/>
        <v>934</v>
      </c>
      <c r="C25" s="111">
        <v>270</v>
      </c>
      <c r="D25" s="102">
        <v>258</v>
      </c>
      <c r="E25" s="102">
        <v>228</v>
      </c>
      <c r="F25" s="102">
        <v>30</v>
      </c>
      <c r="G25" s="102">
        <v>82</v>
      </c>
      <c r="H25" s="102">
        <v>4</v>
      </c>
      <c r="I25" s="102">
        <v>48</v>
      </c>
      <c r="J25" s="112">
        <v>14</v>
      </c>
    </row>
    <row r="26" spans="1:19" s="92" customFormat="1" ht="13.2" x14ac:dyDescent="0.2">
      <c r="A26" s="94" t="s">
        <v>26</v>
      </c>
      <c r="B26" s="195">
        <f>SUM(B27:B36)</f>
        <v>136658</v>
      </c>
      <c r="C26" s="196">
        <f>SUM(C27:C36)</f>
        <v>4922</v>
      </c>
      <c r="D26" s="177">
        <f t="shared" ref="D26:J26" si="5">SUM(D27:D36)</f>
        <v>68097</v>
      </c>
      <c r="E26" s="177">
        <f t="shared" si="5"/>
        <v>17923</v>
      </c>
      <c r="F26" s="177">
        <f t="shared" si="5"/>
        <v>7520</v>
      </c>
      <c r="G26" s="177">
        <f t="shared" si="5"/>
        <v>22441</v>
      </c>
      <c r="H26" s="177">
        <f t="shared" si="5"/>
        <v>7301</v>
      </c>
      <c r="I26" s="177">
        <f t="shared" si="5"/>
        <v>7208</v>
      </c>
      <c r="J26" s="197">
        <f t="shared" si="5"/>
        <v>1246</v>
      </c>
    </row>
    <row r="27" spans="1:19" ht="13.2" x14ac:dyDescent="0.2">
      <c r="A27" s="12" t="s">
        <v>27</v>
      </c>
      <c r="B27" s="190">
        <f>SUM(C27:J27)</f>
        <v>12041</v>
      </c>
      <c r="C27" s="109">
        <v>41</v>
      </c>
      <c r="D27" s="98">
        <v>2625</v>
      </c>
      <c r="E27" s="98">
        <v>1493</v>
      </c>
      <c r="F27" s="98">
        <v>524</v>
      </c>
      <c r="G27" s="98">
        <v>3247</v>
      </c>
      <c r="H27" s="98">
        <v>2817</v>
      </c>
      <c r="I27" s="98">
        <v>1261</v>
      </c>
      <c r="J27" s="110">
        <v>33</v>
      </c>
      <c r="L27" s="64"/>
      <c r="M27" s="64"/>
      <c r="N27" s="64"/>
      <c r="O27" s="64"/>
      <c r="P27" s="64"/>
      <c r="Q27" s="64"/>
      <c r="R27" s="64"/>
      <c r="S27" s="64"/>
    </row>
    <row r="28" spans="1:19" ht="13.2" x14ac:dyDescent="0.2">
      <c r="A28" s="12" t="s">
        <v>28</v>
      </c>
      <c r="B28" s="190">
        <f t="shared" ref="B28:B36" si="6">SUM(C28:J28)</f>
        <v>13084</v>
      </c>
      <c r="C28" s="109">
        <v>198</v>
      </c>
      <c r="D28" s="98">
        <v>5664</v>
      </c>
      <c r="E28" s="98">
        <v>2889</v>
      </c>
      <c r="F28" s="98">
        <v>887</v>
      </c>
      <c r="G28" s="98">
        <v>2177</v>
      </c>
      <c r="H28" s="98">
        <v>459</v>
      </c>
      <c r="I28" s="98">
        <v>592</v>
      </c>
      <c r="J28" s="110">
        <v>218</v>
      </c>
      <c r="L28" s="64"/>
      <c r="M28" s="64"/>
      <c r="N28" s="64"/>
      <c r="O28" s="64"/>
      <c r="P28" s="64"/>
      <c r="Q28" s="64"/>
      <c r="R28" s="64"/>
      <c r="S28" s="64"/>
    </row>
    <row r="29" spans="1:19" ht="13.2" x14ac:dyDescent="0.2">
      <c r="A29" s="12" t="s">
        <v>29</v>
      </c>
      <c r="B29" s="190">
        <f t="shared" si="6"/>
        <v>29856</v>
      </c>
      <c r="C29" s="109">
        <v>1720</v>
      </c>
      <c r="D29" s="98">
        <v>15867</v>
      </c>
      <c r="E29" s="98">
        <v>2734</v>
      </c>
      <c r="F29" s="98">
        <v>862</v>
      </c>
      <c r="G29" s="98">
        <v>4367</v>
      </c>
      <c r="H29" s="98">
        <v>1397</v>
      </c>
      <c r="I29" s="98">
        <v>2615</v>
      </c>
      <c r="J29" s="110">
        <v>294</v>
      </c>
      <c r="L29" s="64"/>
      <c r="M29" s="64"/>
      <c r="N29" s="64"/>
      <c r="O29" s="64"/>
      <c r="P29" s="64"/>
      <c r="Q29" s="64"/>
      <c r="R29" s="64"/>
      <c r="S29" s="64"/>
    </row>
    <row r="30" spans="1:19" ht="13.2" x14ac:dyDescent="0.2">
      <c r="A30" s="12" t="s">
        <v>30</v>
      </c>
      <c r="B30" s="190">
        <f t="shared" si="6"/>
        <v>1277</v>
      </c>
      <c r="C30" s="109">
        <v>0</v>
      </c>
      <c r="D30" s="98">
        <v>398</v>
      </c>
      <c r="E30" s="98">
        <v>164</v>
      </c>
      <c r="F30" s="98">
        <v>225</v>
      </c>
      <c r="G30" s="98">
        <v>58</v>
      </c>
      <c r="H30" s="98">
        <v>329</v>
      </c>
      <c r="I30" s="98">
        <v>85</v>
      </c>
      <c r="J30" s="110">
        <v>18</v>
      </c>
      <c r="L30" s="64"/>
      <c r="M30" s="64"/>
      <c r="N30" s="64"/>
      <c r="O30" s="64"/>
      <c r="P30" s="64"/>
      <c r="Q30" s="64"/>
      <c r="R30" s="64"/>
      <c r="S30" s="64"/>
    </row>
    <row r="31" spans="1:19" ht="13.2" x14ac:dyDescent="0.2">
      <c r="A31" s="12" t="s">
        <v>31</v>
      </c>
      <c r="B31" s="190">
        <f t="shared" si="6"/>
        <v>9363</v>
      </c>
      <c r="C31" s="109">
        <v>286</v>
      </c>
      <c r="D31" s="98">
        <v>3862</v>
      </c>
      <c r="E31" s="98">
        <v>2552</v>
      </c>
      <c r="F31" s="98">
        <v>610</v>
      </c>
      <c r="G31" s="98">
        <v>1107</v>
      </c>
      <c r="H31" s="98">
        <v>213</v>
      </c>
      <c r="I31" s="98">
        <v>579</v>
      </c>
      <c r="J31" s="110">
        <v>154</v>
      </c>
      <c r="L31" s="64"/>
      <c r="M31" s="64"/>
      <c r="N31" s="64"/>
      <c r="O31" s="64"/>
      <c r="P31" s="64"/>
      <c r="Q31" s="64"/>
      <c r="R31" s="64"/>
      <c r="S31" s="64"/>
    </row>
    <row r="32" spans="1:19" ht="13.2" x14ac:dyDescent="0.2">
      <c r="A32" s="12" t="s">
        <v>32</v>
      </c>
      <c r="B32" s="190">
        <f t="shared" si="6"/>
        <v>29354</v>
      </c>
      <c r="C32" s="109">
        <v>590</v>
      </c>
      <c r="D32" s="98">
        <v>13207</v>
      </c>
      <c r="E32" s="98">
        <v>6044</v>
      </c>
      <c r="F32" s="98">
        <v>2622</v>
      </c>
      <c r="G32" s="98">
        <v>4625</v>
      </c>
      <c r="H32" s="98">
        <v>724</v>
      </c>
      <c r="I32" s="98">
        <v>1264</v>
      </c>
      <c r="J32" s="110">
        <v>278</v>
      </c>
      <c r="L32" s="64"/>
      <c r="M32" s="64"/>
      <c r="N32" s="64"/>
      <c r="O32" s="64"/>
      <c r="P32" s="64"/>
      <c r="Q32" s="64"/>
      <c r="R32" s="64"/>
      <c r="S32" s="64"/>
    </row>
    <row r="33" spans="1:19" ht="13.2" x14ac:dyDescent="0.2">
      <c r="A33" s="12" t="s">
        <v>33</v>
      </c>
      <c r="B33" s="190">
        <f t="shared" si="6"/>
        <v>5920</v>
      </c>
      <c r="C33" s="109">
        <v>105</v>
      </c>
      <c r="D33" s="98">
        <v>3648</v>
      </c>
      <c r="E33" s="98">
        <v>846</v>
      </c>
      <c r="F33" s="98">
        <v>270</v>
      </c>
      <c r="G33" s="98">
        <v>398</v>
      </c>
      <c r="H33" s="98">
        <v>142</v>
      </c>
      <c r="I33" s="98">
        <v>272</v>
      </c>
      <c r="J33" s="110">
        <v>239</v>
      </c>
      <c r="L33" s="64"/>
      <c r="M33" s="64"/>
      <c r="N33" s="64"/>
      <c r="O33" s="64"/>
      <c r="P33" s="64"/>
      <c r="Q33" s="64"/>
      <c r="R33" s="64"/>
      <c r="S33" s="64"/>
    </row>
    <row r="34" spans="1:19" ht="13.2" x14ac:dyDescent="0.2">
      <c r="A34" s="12" t="s">
        <v>34</v>
      </c>
      <c r="B34" s="190">
        <f t="shared" si="6"/>
        <v>25745</v>
      </c>
      <c r="C34" s="109">
        <v>1526</v>
      </c>
      <c r="D34" s="98">
        <v>17836</v>
      </c>
      <c r="E34" s="98">
        <v>299</v>
      </c>
      <c r="F34" s="98">
        <v>177</v>
      </c>
      <c r="G34" s="98">
        <v>5147</v>
      </c>
      <c r="H34" s="98">
        <v>696</v>
      </c>
      <c r="I34" s="98">
        <v>64</v>
      </c>
      <c r="J34" s="110">
        <v>0</v>
      </c>
      <c r="L34" s="64"/>
      <c r="M34" s="64"/>
      <c r="N34" s="64"/>
      <c r="O34" s="64"/>
      <c r="P34" s="64"/>
      <c r="Q34" s="64"/>
      <c r="R34" s="64"/>
      <c r="S34" s="64"/>
    </row>
    <row r="35" spans="1:19" ht="13.2" x14ac:dyDescent="0.2">
      <c r="A35" s="12" t="s">
        <v>35</v>
      </c>
      <c r="B35" s="190">
        <f t="shared" si="6"/>
        <v>8427</v>
      </c>
      <c r="C35" s="109">
        <v>448</v>
      </c>
      <c r="D35" s="98">
        <v>3837</v>
      </c>
      <c r="E35" s="98">
        <v>712</v>
      </c>
      <c r="F35" s="98">
        <v>1296</v>
      </c>
      <c r="G35" s="98">
        <v>1177</v>
      </c>
      <c r="H35" s="98">
        <v>489</v>
      </c>
      <c r="I35" s="98">
        <v>456</v>
      </c>
      <c r="J35" s="110">
        <v>12</v>
      </c>
      <c r="L35" s="64"/>
      <c r="M35" s="64"/>
      <c r="N35" s="64"/>
      <c r="O35" s="64"/>
      <c r="P35" s="64"/>
      <c r="Q35" s="64"/>
      <c r="R35" s="64"/>
      <c r="S35" s="64"/>
    </row>
    <row r="36" spans="1:19" ht="13.2" x14ac:dyDescent="0.2">
      <c r="A36" s="56" t="s">
        <v>36</v>
      </c>
      <c r="B36" s="190">
        <f t="shared" si="6"/>
        <v>1591</v>
      </c>
      <c r="C36" s="111">
        <v>8</v>
      </c>
      <c r="D36" s="102">
        <v>1153</v>
      </c>
      <c r="E36" s="102">
        <v>190</v>
      </c>
      <c r="F36" s="102">
        <v>47</v>
      </c>
      <c r="G36" s="102">
        <v>138</v>
      </c>
      <c r="H36" s="102">
        <v>35</v>
      </c>
      <c r="I36" s="102">
        <v>20</v>
      </c>
      <c r="J36" s="112">
        <v>0</v>
      </c>
      <c r="L36" s="64"/>
      <c r="M36" s="64"/>
      <c r="N36" s="64"/>
      <c r="O36" s="64"/>
      <c r="P36" s="64"/>
      <c r="Q36" s="64"/>
      <c r="R36" s="64"/>
      <c r="S36" s="64"/>
    </row>
    <row r="37" spans="1:19" s="92" customFormat="1" ht="13.2" x14ac:dyDescent="0.2">
      <c r="A37" s="94" t="s">
        <v>37</v>
      </c>
      <c r="B37" s="195">
        <f>SUM(B38:B41)</f>
        <v>46541</v>
      </c>
      <c r="C37" s="196">
        <f>SUM(C38:C41)</f>
        <v>1576</v>
      </c>
      <c r="D37" s="177">
        <f t="shared" ref="D37:I37" si="7">SUM(D38:D41)</f>
        <v>19825</v>
      </c>
      <c r="E37" s="177">
        <f t="shared" si="7"/>
        <v>7428</v>
      </c>
      <c r="F37" s="177">
        <f t="shared" si="7"/>
        <v>2136</v>
      </c>
      <c r="G37" s="177">
        <f t="shared" si="7"/>
        <v>7185</v>
      </c>
      <c r="H37" s="177">
        <f t="shared" si="7"/>
        <v>3981</v>
      </c>
      <c r="I37" s="177">
        <f t="shared" si="7"/>
        <v>4119</v>
      </c>
      <c r="J37" s="197">
        <f>SUM(J38:J41)</f>
        <v>291</v>
      </c>
    </row>
    <row r="38" spans="1:19" ht="13.2" x14ac:dyDescent="0.2">
      <c r="A38" s="12" t="s">
        <v>38</v>
      </c>
      <c r="B38" s="190">
        <f>SUM(C38:J38)</f>
        <v>23584</v>
      </c>
      <c r="C38" s="109">
        <v>744</v>
      </c>
      <c r="D38" s="98">
        <v>9728</v>
      </c>
      <c r="E38" s="98">
        <v>2512</v>
      </c>
      <c r="F38" s="98">
        <v>569</v>
      </c>
      <c r="G38" s="98">
        <v>4176</v>
      </c>
      <c r="H38" s="98">
        <v>3120</v>
      </c>
      <c r="I38" s="98">
        <v>2572</v>
      </c>
      <c r="J38" s="110">
        <v>163</v>
      </c>
    </row>
    <row r="39" spans="1:19" ht="13.2" x14ac:dyDescent="0.2">
      <c r="A39" s="12" t="s">
        <v>39</v>
      </c>
      <c r="B39" s="190">
        <f>SUM(C39:J39)</f>
        <v>3126</v>
      </c>
      <c r="C39" s="109">
        <v>80</v>
      </c>
      <c r="D39" s="98">
        <v>1594</v>
      </c>
      <c r="E39" s="98">
        <v>403</v>
      </c>
      <c r="F39" s="98">
        <v>221</v>
      </c>
      <c r="G39" s="98">
        <v>528</v>
      </c>
      <c r="H39" s="98">
        <v>22</v>
      </c>
      <c r="I39" s="98">
        <v>278</v>
      </c>
      <c r="J39" s="110">
        <v>0</v>
      </c>
      <c r="L39" s="13"/>
      <c r="M39" s="13"/>
      <c r="N39" s="13"/>
      <c r="O39" s="13"/>
      <c r="P39" s="13"/>
      <c r="Q39" s="13"/>
      <c r="R39" s="13"/>
      <c r="S39" s="13"/>
    </row>
    <row r="40" spans="1:19" s="13" customFormat="1" ht="13.2" x14ac:dyDescent="0.2">
      <c r="A40" s="12" t="s">
        <v>40</v>
      </c>
      <c r="B40" s="190">
        <f>SUM(C40:J40)</f>
        <v>7037</v>
      </c>
      <c r="C40" s="109">
        <v>651</v>
      </c>
      <c r="D40" s="98">
        <v>3541</v>
      </c>
      <c r="E40" s="98">
        <v>879</v>
      </c>
      <c r="F40" s="98">
        <v>255</v>
      </c>
      <c r="G40" s="98">
        <v>368</v>
      </c>
      <c r="H40" s="98">
        <v>709</v>
      </c>
      <c r="I40" s="98">
        <v>633</v>
      </c>
      <c r="J40" s="110">
        <v>1</v>
      </c>
      <c r="L40" s="8"/>
      <c r="M40" s="8"/>
      <c r="N40" s="8"/>
      <c r="O40" s="8"/>
      <c r="P40" s="8"/>
      <c r="Q40" s="8"/>
      <c r="R40" s="8"/>
      <c r="S40" s="8"/>
    </row>
    <row r="41" spans="1:19" ht="13.2" x14ac:dyDescent="0.2">
      <c r="A41" s="56" t="s">
        <v>41</v>
      </c>
      <c r="B41" s="190">
        <f>SUM(C41:J41)</f>
        <v>12794</v>
      </c>
      <c r="C41" s="111">
        <v>101</v>
      </c>
      <c r="D41" s="102">
        <v>4962</v>
      </c>
      <c r="E41" s="102">
        <v>3634</v>
      </c>
      <c r="F41" s="102">
        <v>1091</v>
      </c>
      <c r="G41" s="102">
        <v>2113</v>
      </c>
      <c r="H41" s="102">
        <v>130</v>
      </c>
      <c r="I41" s="102">
        <v>636</v>
      </c>
      <c r="J41" s="112">
        <v>127</v>
      </c>
    </row>
    <row r="42" spans="1:19" s="92" customFormat="1" ht="13.2" x14ac:dyDescent="0.2">
      <c r="A42" s="94" t="s">
        <v>42</v>
      </c>
      <c r="B42" s="195">
        <f>SUM(B43:B54)</f>
        <v>112602</v>
      </c>
      <c r="C42" s="196">
        <f t="shared" ref="C42:J42" si="8">SUM(C43:C54)</f>
        <v>10043</v>
      </c>
      <c r="D42" s="177">
        <f t="shared" si="8"/>
        <v>53235</v>
      </c>
      <c r="E42" s="177">
        <f t="shared" si="8"/>
        <v>12684</v>
      </c>
      <c r="F42" s="177">
        <f t="shared" si="8"/>
        <v>12775</v>
      </c>
      <c r="G42" s="177">
        <f t="shared" si="8"/>
        <v>13201</v>
      </c>
      <c r="H42" s="177">
        <f t="shared" si="8"/>
        <v>6730</v>
      </c>
      <c r="I42" s="177">
        <f t="shared" si="8"/>
        <v>3537</v>
      </c>
      <c r="J42" s="197">
        <f t="shared" si="8"/>
        <v>397</v>
      </c>
    </row>
    <row r="43" spans="1:19" ht="13.2" x14ac:dyDescent="0.2">
      <c r="A43" s="20" t="s">
        <v>232</v>
      </c>
      <c r="B43" s="190">
        <f>SUM(C43:J43)</f>
        <v>20414</v>
      </c>
      <c r="C43" s="109">
        <v>1763</v>
      </c>
      <c r="D43" s="98">
        <v>9888</v>
      </c>
      <c r="E43" s="98">
        <v>3921</v>
      </c>
      <c r="F43" s="98">
        <v>1511</v>
      </c>
      <c r="G43" s="98">
        <v>2014</v>
      </c>
      <c r="H43" s="98">
        <v>791</v>
      </c>
      <c r="I43" s="98">
        <v>370</v>
      </c>
      <c r="J43" s="110">
        <v>156</v>
      </c>
      <c r="L43" s="64"/>
      <c r="M43" s="64"/>
      <c r="N43" s="64"/>
      <c r="O43" s="64"/>
      <c r="P43" s="64"/>
      <c r="Q43" s="64"/>
      <c r="R43" s="64"/>
      <c r="S43" s="64"/>
    </row>
    <row r="44" spans="1:19" ht="13.2" x14ac:dyDescent="0.2">
      <c r="A44" s="12" t="s">
        <v>231</v>
      </c>
      <c r="B44" s="190">
        <f t="shared" ref="B44:B54" si="9">SUM(C44:J44)</f>
        <v>18452</v>
      </c>
      <c r="C44" s="109">
        <v>1890</v>
      </c>
      <c r="D44" s="98">
        <v>8657</v>
      </c>
      <c r="E44" s="98">
        <v>695</v>
      </c>
      <c r="F44" s="98">
        <v>699</v>
      </c>
      <c r="G44" s="98">
        <v>3044</v>
      </c>
      <c r="H44" s="98">
        <v>2620</v>
      </c>
      <c r="I44" s="98">
        <v>847</v>
      </c>
      <c r="J44" s="110">
        <v>0</v>
      </c>
      <c r="L44" s="64"/>
      <c r="M44" s="64"/>
      <c r="N44" s="64"/>
      <c r="O44" s="64"/>
      <c r="P44" s="64"/>
      <c r="Q44" s="64"/>
      <c r="R44" s="64"/>
      <c r="S44" s="64"/>
    </row>
    <row r="45" spans="1:19" ht="13.2" x14ac:dyDescent="0.2">
      <c r="A45" s="46" t="s">
        <v>234</v>
      </c>
      <c r="B45" s="190">
        <f t="shared" si="9"/>
        <v>3744</v>
      </c>
      <c r="C45" s="109">
        <v>117</v>
      </c>
      <c r="D45" s="98">
        <v>2605</v>
      </c>
      <c r="E45" s="98">
        <v>432</v>
      </c>
      <c r="F45" s="98">
        <v>53</v>
      </c>
      <c r="G45" s="98">
        <v>394</v>
      </c>
      <c r="H45" s="98">
        <v>143</v>
      </c>
      <c r="I45" s="98">
        <v>0</v>
      </c>
      <c r="J45" s="110">
        <v>0</v>
      </c>
      <c r="L45" s="64"/>
      <c r="M45" s="64"/>
      <c r="N45" s="64"/>
      <c r="O45" s="64"/>
      <c r="P45" s="64"/>
      <c r="Q45" s="64"/>
      <c r="R45" s="64"/>
      <c r="S45" s="64"/>
    </row>
    <row r="46" spans="1:19" ht="13.2" x14ac:dyDescent="0.2">
      <c r="A46" s="12" t="s">
        <v>233</v>
      </c>
      <c r="B46" s="190">
        <f t="shared" si="9"/>
        <v>21126</v>
      </c>
      <c r="C46" s="109">
        <v>1574</v>
      </c>
      <c r="D46" s="98">
        <v>7746</v>
      </c>
      <c r="E46" s="98">
        <v>1752</v>
      </c>
      <c r="F46" s="98">
        <v>1030</v>
      </c>
      <c r="G46" s="98">
        <v>4972</v>
      </c>
      <c r="H46" s="98">
        <v>2378</v>
      </c>
      <c r="I46" s="98">
        <v>1610</v>
      </c>
      <c r="J46" s="110">
        <v>64</v>
      </c>
      <c r="L46" s="64"/>
      <c r="M46" s="64"/>
      <c r="N46" s="64"/>
      <c r="O46" s="64"/>
      <c r="P46" s="64"/>
      <c r="Q46" s="64"/>
      <c r="R46" s="64"/>
      <c r="S46" s="64"/>
    </row>
    <row r="47" spans="1:19" ht="13.2" x14ac:dyDescent="0.2">
      <c r="A47" s="12" t="s">
        <v>43</v>
      </c>
      <c r="B47" s="190">
        <f t="shared" si="9"/>
        <v>1767</v>
      </c>
      <c r="C47" s="109">
        <v>950</v>
      </c>
      <c r="D47" s="98">
        <v>486</v>
      </c>
      <c r="E47" s="98">
        <v>122</v>
      </c>
      <c r="F47" s="98">
        <v>55</v>
      </c>
      <c r="G47" s="98">
        <v>137</v>
      </c>
      <c r="H47" s="98">
        <v>14</v>
      </c>
      <c r="I47" s="98">
        <v>3</v>
      </c>
      <c r="J47" s="110">
        <v>0</v>
      </c>
      <c r="L47" s="64"/>
      <c r="M47" s="64"/>
      <c r="N47" s="64"/>
      <c r="O47" s="64"/>
      <c r="P47" s="64"/>
      <c r="Q47" s="64"/>
      <c r="R47" s="64"/>
      <c r="S47" s="64"/>
    </row>
    <row r="48" spans="1:19" ht="13.2" x14ac:dyDescent="0.2">
      <c r="A48" s="12" t="s">
        <v>44</v>
      </c>
      <c r="B48" s="190">
        <f t="shared" si="9"/>
        <v>1633</v>
      </c>
      <c r="C48" s="109">
        <v>1327</v>
      </c>
      <c r="D48" s="98">
        <v>166</v>
      </c>
      <c r="E48" s="98">
        <v>0</v>
      </c>
      <c r="F48" s="98">
        <v>0</v>
      </c>
      <c r="G48" s="98">
        <v>140</v>
      </c>
      <c r="H48" s="98">
        <v>0</v>
      </c>
      <c r="I48" s="98">
        <v>0</v>
      </c>
      <c r="J48" s="110">
        <v>0</v>
      </c>
      <c r="L48" s="64"/>
      <c r="M48" s="64"/>
      <c r="N48" s="64"/>
      <c r="O48" s="64"/>
      <c r="P48" s="64"/>
      <c r="Q48" s="64"/>
      <c r="R48" s="64"/>
      <c r="S48" s="64"/>
    </row>
    <row r="49" spans="1:19" ht="13.2" x14ac:dyDescent="0.2">
      <c r="A49" s="12" t="s">
        <v>45</v>
      </c>
      <c r="B49" s="190">
        <f t="shared" si="9"/>
        <v>13530</v>
      </c>
      <c r="C49" s="109">
        <v>488</v>
      </c>
      <c r="D49" s="98">
        <v>7887</v>
      </c>
      <c r="E49" s="98">
        <v>1828</v>
      </c>
      <c r="F49" s="98">
        <v>2889</v>
      </c>
      <c r="G49" s="98">
        <v>214</v>
      </c>
      <c r="H49" s="98">
        <v>28</v>
      </c>
      <c r="I49" s="98">
        <v>115</v>
      </c>
      <c r="J49" s="110">
        <v>81</v>
      </c>
      <c r="L49" s="64"/>
      <c r="M49" s="64"/>
      <c r="N49" s="64"/>
      <c r="O49" s="64"/>
      <c r="P49" s="64"/>
      <c r="Q49" s="64"/>
      <c r="R49" s="64"/>
      <c r="S49" s="64"/>
    </row>
    <row r="50" spans="1:19" ht="13.2" x14ac:dyDescent="0.2">
      <c r="A50" s="12" t="s">
        <v>46</v>
      </c>
      <c r="B50" s="190">
        <f t="shared" si="9"/>
        <v>12912</v>
      </c>
      <c r="C50" s="109">
        <v>491</v>
      </c>
      <c r="D50" s="98">
        <v>9443</v>
      </c>
      <c r="E50" s="98">
        <v>1186</v>
      </c>
      <c r="F50" s="98">
        <v>501</v>
      </c>
      <c r="G50" s="98">
        <v>901</v>
      </c>
      <c r="H50" s="98">
        <v>78</v>
      </c>
      <c r="I50" s="98">
        <v>304</v>
      </c>
      <c r="J50" s="110">
        <v>8</v>
      </c>
      <c r="L50" s="64"/>
      <c r="M50" s="64"/>
      <c r="N50" s="64"/>
      <c r="O50" s="64"/>
      <c r="P50" s="64"/>
      <c r="Q50" s="64"/>
      <c r="R50" s="64"/>
      <c r="S50" s="64"/>
    </row>
    <row r="51" spans="1:19" ht="13.2" x14ac:dyDescent="0.2">
      <c r="A51" s="12" t="s">
        <v>47</v>
      </c>
      <c r="B51" s="190">
        <f t="shared" si="9"/>
        <v>536</v>
      </c>
      <c r="C51" s="109">
        <v>263</v>
      </c>
      <c r="D51" s="98">
        <v>273</v>
      </c>
      <c r="E51" s="98">
        <v>0</v>
      </c>
      <c r="F51" s="98">
        <v>0</v>
      </c>
      <c r="G51" s="98">
        <v>0</v>
      </c>
      <c r="H51" s="98">
        <v>0</v>
      </c>
      <c r="I51" s="98">
        <v>0</v>
      </c>
      <c r="J51" s="110">
        <v>0</v>
      </c>
      <c r="L51" s="64"/>
      <c r="M51" s="64"/>
      <c r="N51" s="64"/>
      <c r="O51" s="64"/>
      <c r="P51" s="64"/>
      <c r="Q51" s="64"/>
      <c r="R51" s="64"/>
      <c r="S51" s="64"/>
    </row>
    <row r="52" spans="1:19" ht="13.2" x14ac:dyDescent="0.2">
      <c r="A52" s="12" t="s">
        <v>48</v>
      </c>
      <c r="B52" s="190">
        <f t="shared" si="9"/>
        <v>10557</v>
      </c>
      <c r="C52" s="109">
        <v>560</v>
      </c>
      <c r="D52" s="98">
        <v>3828</v>
      </c>
      <c r="E52" s="98">
        <v>1684</v>
      </c>
      <c r="F52" s="98">
        <v>3126</v>
      </c>
      <c r="G52" s="98">
        <v>994</v>
      </c>
      <c r="H52" s="98">
        <v>63</v>
      </c>
      <c r="I52" s="98">
        <v>214</v>
      </c>
      <c r="J52" s="110">
        <v>88</v>
      </c>
      <c r="L52" s="64"/>
      <c r="M52" s="64"/>
      <c r="N52" s="64"/>
      <c r="O52" s="64"/>
      <c r="P52" s="64"/>
      <c r="Q52" s="64"/>
      <c r="R52" s="64"/>
      <c r="S52" s="64"/>
    </row>
    <row r="53" spans="1:19" ht="13.2" x14ac:dyDescent="0.2">
      <c r="A53" s="12" t="s">
        <v>49</v>
      </c>
      <c r="B53" s="190">
        <f t="shared" si="9"/>
        <v>5299</v>
      </c>
      <c r="C53" s="109">
        <v>232</v>
      </c>
      <c r="D53" s="98">
        <v>1322</v>
      </c>
      <c r="E53" s="98">
        <v>167</v>
      </c>
      <c r="F53" s="98">
        <v>2808</v>
      </c>
      <c r="G53" s="98">
        <v>108</v>
      </c>
      <c r="H53" s="98">
        <v>604</v>
      </c>
      <c r="I53" s="98">
        <v>58</v>
      </c>
      <c r="J53" s="110">
        <v>0</v>
      </c>
      <c r="L53" s="64"/>
      <c r="M53" s="64"/>
      <c r="N53" s="64"/>
      <c r="O53" s="64"/>
      <c r="P53" s="64"/>
      <c r="Q53" s="64"/>
      <c r="R53" s="64"/>
      <c r="S53" s="64"/>
    </row>
    <row r="54" spans="1:19" ht="13.8" thickBot="1" x14ac:dyDescent="0.25">
      <c r="A54" s="19" t="s">
        <v>50</v>
      </c>
      <c r="B54" s="198">
        <f t="shared" si="9"/>
        <v>2632</v>
      </c>
      <c r="C54" s="113">
        <v>388</v>
      </c>
      <c r="D54" s="106">
        <v>934</v>
      </c>
      <c r="E54" s="106">
        <v>897</v>
      </c>
      <c r="F54" s="106">
        <v>103</v>
      </c>
      <c r="G54" s="106">
        <v>283</v>
      </c>
      <c r="H54" s="106">
        <v>11</v>
      </c>
      <c r="I54" s="106">
        <v>16</v>
      </c>
      <c r="J54" s="114">
        <v>0</v>
      </c>
      <c r="L54" s="64"/>
      <c r="M54" s="64"/>
      <c r="N54" s="64"/>
      <c r="O54" s="65"/>
      <c r="P54" s="64"/>
      <c r="Q54" s="64"/>
      <c r="R54" s="64"/>
      <c r="S54" s="64"/>
    </row>
    <row r="55" spans="1:19" s="92" customFormat="1" ht="13.2" x14ac:dyDescent="0.2">
      <c r="A55" s="93" t="s">
        <v>51</v>
      </c>
      <c r="B55" s="192">
        <f>SUM(B56:B71)</f>
        <v>114327</v>
      </c>
      <c r="C55" s="199">
        <f t="shared" ref="C55:J55" si="10">SUM(C56:C71)</f>
        <v>6889</v>
      </c>
      <c r="D55" s="181">
        <f t="shared" si="10"/>
        <v>64995</v>
      </c>
      <c r="E55" s="181">
        <f t="shared" si="10"/>
        <v>16630</v>
      </c>
      <c r="F55" s="181">
        <f t="shared" si="10"/>
        <v>6475</v>
      </c>
      <c r="G55" s="181">
        <f t="shared" si="10"/>
        <v>14049</v>
      </c>
      <c r="H55" s="181">
        <f t="shared" si="10"/>
        <v>2327</v>
      </c>
      <c r="I55" s="181">
        <f t="shared" si="10"/>
        <v>2684</v>
      </c>
      <c r="J55" s="194">
        <f t="shared" si="10"/>
        <v>278</v>
      </c>
    </row>
    <row r="56" spans="1:19" ht="13.2" x14ac:dyDescent="0.2">
      <c r="A56" s="12" t="s">
        <v>52</v>
      </c>
      <c r="B56" s="190">
        <f>SUM(C56:J56)</f>
        <v>6376</v>
      </c>
      <c r="C56" s="115">
        <v>648</v>
      </c>
      <c r="D56" s="98">
        <v>2511</v>
      </c>
      <c r="E56" s="98">
        <v>847</v>
      </c>
      <c r="F56" s="98">
        <v>529</v>
      </c>
      <c r="G56" s="98">
        <v>1248</v>
      </c>
      <c r="H56" s="98">
        <v>237</v>
      </c>
      <c r="I56" s="98">
        <v>349</v>
      </c>
      <c r="J56" s="110">
        <v>7</v>
      </c>
    </row>
    <row r="57" spans="1:19" ht="13.2" x14ac:dyDescent="0.2">
      <c r="A57" s="12" t="s">
        <v>53</v>
      </c>
      <c r="B57" s="190">
        <f t="shared" ref="B57:B71" si="11">SUM(C57:J57)</f>
        <v>5184</v>
      </c>
      <c r="C57" s="115">
        <v>132</v>
      </c>
      <c r="D57" s="98">
        <v>2674</v>
      </c>
      <c r="E57" s="98">
        <v>965</v>
      </c>
      <c r="F57" s="98">
        <v>472</v>
      </c>
      <c r="G57" s="98">
        <v>572</v>
      </c>
      <c r="H57" s="98">
        <v>146</v>
      </c>
      <c r="I57" s="98">
        <v>223</v>
      </c>
      <c r="J57" s="110">
        <v>0</v>
      </c>
    </row>
    <row r="58" spans="1:19" ht="13.2" x14ac:dyDescent="0.2">
      <c r="A58" s="12" t="s">
        <v>54</v>
      </c>
      <c r="B58" s="190">
        <f t="shared" si="11"/>
        <v>461</v>
      </c>
      <c r="C58" s="115">
        <v>247</v>
      </c>
      <c r="D58" s="98">
        <v>174</v>
      </c>
      <c r="E58" s="98">
        <v>7</v>
      </c>
      <c r="F58" s="98">
        <v>0</v>
      </c>
      <c r="G58" s="98">
        <v>0</v>
      </c>
      <c r="H58" s="98">
        <v>0</v>
      </c>
      <c r="I58" s="98">
        <v>3</v>
      </c>
      <c r="J58" s="110">
        <v>30</v>
      </c>
    </row>
    <row r="59" spans="1:19" ht="13.2" x14ac:dyDescent="0.2">
      <c r="A59" s="12" t="s">
        <v>55</v>
      </c>
      <c r="B59" s="190">
        <f t="shared" si="11"/>
        <v>30304</v>
      </c>
      <c r="C59" s="115">
        <v>768</v>
      </c>
      <c r="D59" s="98">
        <v>18150</v>
      </c>
      <c r="E59" s="98">
        <v>5200</v>
      </c>
      <c r="F59" s="98">
        <v>1930</v>
      </c>
      <c r="G59" s="98">
        <v>2807</v>
      </c>
      <c r="H59" s="98">
        <v>608</v>
      </c>
      <c r="I59" s="98">
        <v>692</v>
      </c>
      <c r="J59" s="110">
        <v>149</v>
      </c>
    </row>
    <row r="60" spans="1:19" ht="13.2" x14ac:dyDescent="0.2">
      <c r="A60" s="12" t="s">
        <v>56</v>
      </c>
      <c r="B60" s="190">
        <f t="shared" si="11"/>
        <v>2086</v>
      </c>
      <c r="C60" s="115">
        <v>684</v>
      </c>
      <c r="D60" s="98">
        <v>723</v>
      </c>
      <c r="E60" s="98">
        <v>63</v>
      </c>
      <c r="F60" s="98">
        <v>156</v>
      </c>
      <c r="G60" s="98">
        <v>155</v>
      </c>
      <c r="H60" s="98">
        <v>291</v>
      </c>
      <c r="I60" s="98">
        <v>14</v>
      </c>
      <c r="J60" s="110">
        <v>0</v>
      </c>
    </row>
    <row r="61" spans="1:19" ht="13.2" x14ac:dyDescent="0.2">
      <c r="A61" s="12" t="s">
        <v>57</v>
      </c>
      <c r="B61" s="190">
        <f t="shared" si="11"/>
        <v>1575</v>
      </c>
      <c r="C61" s="115">
        <v>375</v>
      </c>
      <c r="D61" s="98">
        <v>796</v>
      </c>
      <c r="E61" s="98">
        <v>136</v>
      </c>
      <c r="F61" s="98">
        <v>87</v>
      </c>
      <c r="G61" s="98">
        <v>135</v>
      </c>
      <c r="H61" s="98">
        <v>35</v>
      </c>
      <c r="I61" s="98">
        <v>11</v>
      </c>
      <c r="J61" s="110">
        <v>0</v>
      </c>
    </row>
    <row r="62" spans="1:19" ht="13.2" x14ac:dyDescent="0.2">
      <c r="A62" s="12" t="s">
        <v>58</v>
      </c>
      <c r="B62" s="190">
        <f t="shared" si="11"/>
        <v>9619</v>
      </c>
      <c r="C62" s="115">
        <v>293</v>
      </c>
      <c r="D62" s="98">
        <v>5475</v>
      </c>
      <c r="E62" s="98">
        <v>1009</v>
      </c>
      <c r="F62" s="98">
        <v>700</v>
      </c>
      <c r="G62" s="98">
        <v>1673</v>
      </c>
      <c r="H62" s="98">
        <v>85</v>
      </c>
      <c r="I62" s="98">
        <v>300</v>
      </c>
      <c r="J62" s="110">
        <v>84</v>
      </c>
    </row>
    <row r="63" spans="1:19" ht="13.2" x14ac:dyDescent="0.2">
      <c r="A63" s="12" t="s">
        <v>59</v>
      </c>
      <c r="B63" s="190">
        <f t="shared" si="11"/>
        <v>5992</v>
      </c>
      <c r="C63" s="115">
        <v>361</v>
      </c>
      <c r="D63" s="98">
        <v>4487</v>
      </c>
      <c r="E63" s="98">
        <v>293</v>
      </c>
      <c r="F63" s="98">
        <v>386</v>
      </c>
      <c r="G63" s="98">
        <v>369</v>
      </c>
      <c r="H63" s="98">
        <v>15</v>
      </c>
      <c r="I63" s="98">
        <v>78</v>
      </c>
      <c r="J63" s="110">
        <v>3</v>
      </c>
    </row>
    <row r="64" spans="1:19" ht="13.2" x14ac:dyDescent="0.2">
      <c r="A64" s="12" t="s">
        <v>60</v>
      </c>
      <c r="B64" s="190">
        <f t="shared" si="11"/>
        <v>21880</v>
      </c>
      <c r="C64" s="115">
        <v>418</v>
      </c>
      <c r="D64" s="98">
        <v>12082</v>
      </c>
      <c r="E64" s="98">
        <v>4832</v>
      </c>
      <c r="F64" s="98">
        <v>1056</v>
      </c>
      <c r="G64" s="98">
        <v>2923</v>
      </c>
      <c r="H64" s="98">
        <v>129</v>
      </c>
      <c r="I64" s="98">
        <v>437</v>
      </c>
      <c r="J64" s="110">
        <v>3</v>
      </c>
    </row>
    <row r="65" spans="1:10" ht="13.2" x14ac:dyDescent="0.2">
      <c r="A65" s="12" t="s">
        <v>61</v>
      </c>
      <c r="B65" s="190">
        <f>SUM(C65:J65)</f>
        <v>3839</v>
      </c>
      <c r="C65" s="115">
        <v>1458</v>
      </c>
      <c r="D65" s="98">
        <v>1333</v>
      </c>
      <c r="E65" s="98">
        <v>210</v>
      </c>
      <c r="F65" s="98">
        <v>394</v>
      </c>
      <c r="G65" s="98">
        <v>199</v>
      </c>
      <c r="H65" s="98">
        <v>2</v>
      </c>
      <c r="I65" s="98">
        <v>243</v>
      </c>
      <c r="J65" s="110">
        <v>0</v>
      </c>
    </row>
    <row r="66" spans="1:10" ht="13.2" x14ac:dyDescent="0.2">
      <c r="A66" s="12" t="s">
        <v>62</v>
      </c>
      <c r="B66" s="190">
        <f t="shared" si="11"/>
        <v>3347</v>
      </c>
      <c r="C66" s="115">
        <v>264</v>
      </c>
      <c r="D66" s="98">
        <v>1129</v>
      </c>
      <c r="E66" s="98">
        <v>114</v>
      </c>
      <c r="F66" s="98">
        <v>51</v>
      </c>
      <c r="G66" s="98">
        <v>1785</v>
      </c>
      <c r="H66" s="98">
        <v>0</v>
      </c>
      <c r="I66" s="98">
        <v>4</v>
      </c>
      <c r="J66" s="110">
        <v>0</v>
      </c>
    </row>
    <row r="67" spans="1:10" ht="13.2" x14ac:dyDescent="0.2">
      <c r="A67" s="12" t="s">
        <v>63</v>
      </c>
      <c r="B67" s="190">
        <f t="shared" si="11"/>
        <v>6346</v>
      </c>
      <c r="C67" s="115">
        <v>204</v>
      </c>
      <c r="D67" s="98">
        <v>3989</v>
      </c>
      <c r="E67" s="98">
        <v>1140</v>
      </c>
      <c r="F67" s="98">
        <v>288</v>
      </c>
      <c r="G67" s="98">
        <v>463</v>
      </c>
      <c r="H67" s="98">
        <v>225</v>
      </c>
      <c r="I67" s="98">
        <v>37</v>
      </c>
      <c r="J67" s="110">
        <v>0</v>
      </c>
    </row>
    <row r="68" spans="1:10" ht="13.2" x14ac:dyDescent="0.2">
      <c r="A68" s="12" t="s">
        <v>64</v>
      </c>
      <c r="B68" s="190">
        <f t="shared" si="11"/>
        <v>4733</v>
      </c>
      <c r="C68" s="115">
        <v>255</v>
      </c>
      <c r="D68" s="98">
        <v>2359</v>
      </c>
      <c r="E68" s="98">
        <v>796</v>
      </c>
      <c r="F68" s="98">
        <v>224</v>
      </c>
      <c r="G68" s="98">
        <v>952</v>
      </c>
      <c r="H68" s="98">
        <v>125</v>
      </c>
      <c r="I68" s="98">
        <v>22</v>
      </c>
      <c r="J68" s="110">
        <v>0</v>
      </c>
    </row>
    <row r="69" spans="1:10" ht="13.2" x14ac:dyDescent="0.2">
      <c r="A69" s="12" t="s">
        <v>65</v>
      </c>
      <c r="B69" s="190">
        <f t="shared" si="11"/>
        <v>3036</v>
      </c>
      <c r="C69" s="115">
        <v>551</v>
      </c>
      <c r="D69" s="98">
        <v>2166</v>
      </c>
      <c r="E69" s="98">
        <v>60</v>
      </c>
      <c r="F69" s="98">
        <v>13</v>
      </c>
      <c r="G69" s="98">
        <v>243</v>
      </c>
      <c r="H69" s="98">
        <v>1</v>
      </c>
      <c r="I69" s="98">
        <v>2</v>
      </c>
      <c r="J69" s="110">
        <v>0</v>
      </c>
    </row>
    <row r="70" spans="1:10" ht="13.2" x14ac:dyDescent="0.2">
      <c r="A70" s="12" t="s">
        <v>66</v>
      </c>
      <c r="B70" s="190">
        <f t="shared" si="11"/>
        <v>5297</v>
      </c>
      <c r="C70" s="115">
        <v>223</v>
      </c>
      <c r="D70" s="98">
        <v>3610</v>
      </c>
      <c r="E70" s="98">
        <v>798</v>
      </c>
      <c r="F70" s="98">
        <v>180</v>
      </c>
      <c r="G70" s="98">
        <v>102</v>
      </c>
      <c r="H70" s="98">
        <v>238</v>
      </c>
      <c r="I70" s="98">
        <v>144</v>
      </c>
      <c r="J70" s="110">
        <v>2</v>
      </c>
    </row>
    <row r="71" spans="1:10" ht="13.2" x14ac:dyDescent="0.2">
      <c r="A71" s="56" t="s">
        <v>67</v>
      </c>
      <c r="B71" s="190">
        <f t="shared" si="11"/>
        <v>4252</v>
      </c>
      <c r="C71" s="116">
        <v>8</v>
      </c>
      <c r="D71" s="102">
        <v>3337</v>
      </c>
      <c r="E71" s="102">
        <v>160</v>
      </c>
      <c r="F71" s="102">
        <v>9</v>
      </c>
      <c r="G71" s="102">
        <v>423</v>
      </c>
      <c r="H71" s="102">
        <v>190</v>
      </c>
      <c r="I71" s="102">
        <v>125</v>
      </c>
      <c r="J71" s="112">
        <v>0</v>
      </c>
    </row>
    <row r="72" spans="1:10" s="92" customFormat="1" ht="13.2" x14ac:dyDescent="0.2">
      <c r="A72" s="94" t="s">
        <v>68</v>
      </c>
      <c r="B72" s="195">
        <f>SUM(B73:B84)</f>
        <v>110886</v>
      </c>
      <c r="C72" s="200">
        <f t="shared" ref="C72:J72" si="12">SUM(C73:C84)</f>
        <v>11848</v>
      </c>
      <c r="D72" s="177">
        <f t="shared" si="12"/>
        <v>53453</v>
      </c>
      <c r="E72" s="177">
        <f t="shared" si="12"/>
        <v>17197</v>
      </c>
      <c r="F72" s="177">
        <f t="shared" si="12"/>
        <v>12355</v>
      </c>
      <c r="G72" s="177">
        <f t="shared" si="12"/>
        <v>9199</v>
      </c>
      <c r="H72" s="177">
        <f t="shared" si="12"/>
        <v>5016</v>
      </c>
      <c r="I72" s="177">
        <f t="shared" si="12"/>
        <v>1508</v>
      </c>
      <c r="J72" s="197">
        <f t="shared" si="12"/>
        <v>310</v>
      </c>
    </row>
    <row r="73" spans="1:10" ht="13.2" x14ac:dyDescent="0.2">
      <c r="A73" s="61" t="s">
        <v>244</v>
      </c>
      <c r="B73" s="190">
        <f>SUM(C73:J73)</f>
        <v>24201</v>
      </c>
      <c r="C73" s="115">
        <v>2666</v>
      </c>
      <c r="D73" s="98">
        <v>10300</v>
      </c>
      <c r="E73" s="98">
        <v>4356</v>
      </c>
      <c r="F73" s="98">
        <v>1602</v>
      </c>
      <c r="G73" s="98">
        <v>2384</v>
      </c>
      <c r="H73" s="98">
        <v>2785</v>
      </c>
      <c r="I73" s="98">
        <v>108</v>
      </c>
      <c r="J73" s="110">
        <v>0</v>
      </c>
    </row>
    <row r="74" spans="1:10" ht="13.2" x14ac:dyDescent="0.2">
      <c r="A74" s="46" t="s">
        <v>243</v>
      </c>
      <c r="B74" s="190">
        <f t="shared" ref="B74:B84" si="13">SUM(C74:J74)</f>
        <v>9594</v>
      </c>
      <c r="C74" s="115">
        <v>647</v>
      </c>
      <c r="D74" s="98">
        <v>5307</v>
      </c>
      <c r="E74" s="98">
        <v>1344</v>
      </c>
      <c r="F74" s="98">
        <v>946</v>
      </c>
      <c r="G74" s="98">
        <v>812</v>
      </c>
      <c r="H74" s="98">
        <v>184</v>
      </c>
      <c r="I74" s="98">
        <v>262</v>
      </c>
      <c r="J74" s="110">
        <v>92</v>
      </c>
    </row>
    <row r="75" spans="1:10" ht="13.2" x14ac:dyDescent="0.2">
      <c r="A75" s="12" t="s">
        <v>69</v>
      </c>
      <c r="B75" s="190">
        <f t="shared" si="13"/>
        <v>11497</v>
      </c>
      <c r="C75" s="115">
        <v>513</v>
      </c>
      <c r="D75" s="98">
        <v>6598</v>
      </c>
      <c r="E75" s="98">
        <v>2642</v>
      </c>
      <c r="F75" s="98">
        <v>313</v>
      </c>
      <c r="G75" s="98">
        <v>1103</v>
      </c>
      <c r="H75" s="98">
        <v>169</v>
      </c>
      <c r="I75" s="98">
        <v>146</v>
      </c>
      <c r="J75" s="117">
        <v>13</v>
      </c>
    </row>
    <row r="76" spans="1:10" ht="13.2" x14ac:dyDescent="0.2">
      <c r="A76" s="12" t="s">
        <v>70</v>
      </c>
      <c r="B76" s="190">
        <f t="shared" si="13"/>
        <v>16360</v>
      </c>
      <c r="C76" s="115">
        <v>3270</v>
      </c>
      <c r="D76" s="98">
        <v>4669</v>
      </c>
      <c r="E76" s="98">
        <v>1256</v>
      </c>
      <c r="F76" s="98">
        <v>3866</v>
      </c>
      <c r="G76" s="98">
        <v>1962</v>
      </c>
      <c r="H76" s="98">
        <v>916</v>
      </c>
      <c r="I76" s="98">
        <v>421</v>
      </c>
      <c r="J76" s="110">
        <v>0</v>
      </c>
    </row>
    <row r="77" spans="1:10" ht="13.2" x14ac:dyDescent="0.2">
      <c r="A77" s="12" t="s">
        <v>71</v>
      </c>
      <c r="B77" s="190">
        <f t="shared" si="13"/>
        <v>1165</v>
      </c>
      <c r="C77" s="115">
        <v>272</v>
      </c>
      <c r="D77" s="98">
        <v>465</v>
      </c>
      <c r="E77" s="98">
        <v>105</v>
      </c>
      <c r="F77" s="98">
        <v>68</v>
      </c>
      <c r="G77" s="98">
        <v>206</v>
      </c>
      <c r="H77" s="98">
        <v>49</v>
      </c>
      <c r="I77" s="98">
        <v>0</v>
      </c>
      <c r="J77" s="110">
        <v>0</v>
      </c>
    </row>
    <row r="78" spans="1:10" ht="13.2" x14ac:dyDescent="0.2">
      <c r="A78" s="12" t="s">
        <v>72</v>
      </c>
      <c r="B78" s="190">
        <f t="shared" si="13"/>
        <v>3386</v>
      </c>
      <c r="C78" s="115">
        <v>252</v>
      </c>
      <c r="D78" s="98">
        <v>752</v>
      </c>
      <c r="E78" s="98">
        <v>2067</v>
      </c>
      <c r="F78" s="98">
        <v>28</v>
      </c>
      <c r="G78" s="98">
        <v>272</v>
      </c>
      <c r="H78" s="98">
        <v>1</v>
      </c>
      <c r="I78" s="98">
        <v>14</v>
      </c>
      <c r="J78" s="110">
        <v>0</v>
      </c>
    </row>
    <row r="79" spans="1:10" ht="13.2" x14ac:dyDescent="0.2">
      <c r="A79" s="12" t="s">
        <v>73</v>
      </c>
      <c r="B79" s="190">
        <f t="shared" si="13"/>
        <v>3105</v>
      </c>
      <c r="C79" s="115">
        <v>340</v>
      </c>
      <c r="D79" s="98">
        <v>1678</v>
      </c>
      <c r="E79" s="98">
        <v>557</v>
      </c>
      <c r="F79" s="98">
        <v>83</v>
      </c>
      <c r="G79" s="98">
        <v>403</v>
      </c>
      <c r="H79" s="98">
        <v>2</v>
      </c>
      <c r="I79" s="98">
        <v>41</v>
      </c>
      <c r="J79" s="110">
        <v>1</v>
      </c>
    </row>
    <row r="80" spans="1:10" ht="13.2" x14ac:dyDescent="0.2">
      <c r="A80" s="12" t="s">
        <v>74</v>
      </c>
      <c r="B80" s="190">
        <f t="shared" si="13"/>
        <v>9460</v>
      </c>
      <c r="C80" s="115">
        <v>1135</v>
      </c>
      <c r="D80" s="98">
        <v>5423</v>
      </c>
      <c r="E80" s="98">
        <v>1162</v>
      </c>
      <c r="F80" s="98">
        <v>1388</v>
      </c>
      <c r="G80" s="98">
        <v>200</v>
      </c>
      <c r="H80" s="98">
        <v>33</v>
      </c>
      <c r="I80" s="98">
        <v>109</v>
      </c>
      <c r="J80" s="110">
        <v>10</v>
      </c>
    </row>
    <row r="81" spans="1:19" ht="13.2" x14ac:dyDescent="0.2">
      <c r="A81" s="12" t="s">
        <v>75</v>
      </c>
      <c r="B81" s="190">
        <f t="shared" si="13"/>
        <v>8050</v>
      </c>
      <c r="C81" s="115">
        <v>1580</v>
      </c>
      <c r="D81" s="98">
        <v>4152</v>
      </c>
      <c r="E81" s="98">
        <v>348</v>
      </c>
      <c r="F81" s="98">
        <v>1490</v>
      </c>
      <c r="G81" s="98">
        <v>410</v>
      </c>
      <c r="H81" s="98">
        <v>41</v>
      </c>
      <c r="I81" s="98">
        <v>27</v>
      </c>
      <c r="J81" s="110">
        <v>2</v>
      </c>
    </row>
    <row r="82" spans="1:19" ht="13.2" x14ac:dyDescent="0.2">
      <c r="A82" s="12" t="s">
        <v>76</v>
      </c>
      <c r="B82" s="190">
        <f t="shared" si="13"/>
        <v>2947</v>
      </c>
      <c r="C82" s="115">
        <v>193</v>
      </c>
      <c r="D82" s="98">
        <v>1221</v>
      </c>
      <c r="E82" s="98">
        <v>136</v>
      </c>
      <c r="F82" s="98">
        <v>1397</v>
      </c>
      <c r="G82" s="98">
        <v>0</v>
      </c>
      <c r="H82" s="98">
        <v>0</v>
      </c>
      <c r="I82" s="98">
        <v>0</v>
      </c>
      <c r="J82" s="117">
        <v>0</v>
      </c>
    </row>
    <row r="83" spans="1:19" ht="13.2" x14ac:dyDescent="0.2">
      <c r="A83" s="12" t="s">
        <v>77</v>
      </c>
      <c r="B83" s="190">
        <f t="shared" si="13"/>
        <v>17717</v>
      </c>
      <c r="C83" s="115">
        <v>798</v>
      </c>
      <c r="D83" s="98">
        <v>9675</v>
      </c>
      <c r="E83" s="98">
        <v>3222</v>
      </c>
      <c r="F83" s="98">
        <v>1167</v>
      </c>
      <c r="G83" s="98">
        <v>1447</v>
      </c>
      <c r="H83" s="98">
        <v>836</v>
      </c>
      <c r="I83" s="98">
        <v>380</v>
      </c>
      <c r="J83" s="110">
        <v>192</v>
      </c>
    </row>
    <row r="84" spans="1:19" ht="13.2" x14ac:dyDescent="0.2">
      <c r="A84" s="56" t="s">
        <v>78</v>
      </c>
      <c r="B84" s="190">
        <f t="shared" si="13"/>
        <v>3404</v>
      </c>
      <c r="C84" s="116">
        <v>182</v>
      </c>
      <c r="D84" s="102">
        <v>3213</v>
      </c>
      <c r="E84" s="102">
        <v>2</v>
      </c>
      <c r="F84" s="102">
        <v>7</v>
      </c>
      <c r="G84" s="102">
        <v>0</v>
      </c>
      <c r="H84" s="102">
        <v>0</v>
      </c>
      <c r="I84" s="102">
        <v>0</v>
      </c>
      <c r="J84" s="112">
        <v>0</v>
      </c>
    </row>
    <row r="85" spans="1:19" s="92" customFormat="1" ht="13.2" x14ac:dyDescent="0.2">
      <c r="A85" s="94" t="s">
        <v>79</v>
      </c>
      <c r="B85" s="195">
        <f>SUM(B86:B91)</f>
        <v>11056</v>
      </c>
      <c r="C85" s="200">
        <f t="shared" ref="C85:J85" si="14">SUM(C86:C91)</f>
        <v>2129</v>
      </c>
      <c r="D85" s="177">
        <f t="shared" si="14"/>
        <v>4200</v>
      </c>
      <c r="E85" s="177">
        <f t="shared" si="14"/>
        <v>890</v>
      </c>
      <c r="F85" s="177">
        <f t="shared" si="14"/>
        <v>908</v>
      </c>
      <c r="G85" s="177">
        <f t="shared" si="14"/>
        <v>1699</v>
      </c>
      <c r="H85" s="177">
        <f t="shared" si="14"/>
        <v>1066</v>
      </c>
      <c r="I85" s="177">
        <f t="shared" si="14"/>
        <v>164</v>
      </c>
      <c r="J85" s="197">
        <f t="shared" si="14"/>
        <v>0</v>
      </c>
    </row>
    <row r="86" spans="1:19" ht="13.2" x14ac:dyDescent="0.2">
      <c r="A86" s="12" t="s">
        <v>80</v>
      </c>
      <c r="B86" s="190">
        <f t="shared" ref="B86:B91" si="15">SUM(C86:J86)</f>
        <v>2171</v>
      </c>
      <c r="C86" s="115">
        <v>323</v>
      </c>
      <c r="D86" s="98">
        <v>543</v>
      </c>
      <c r="E86" s="98">
        <v>301</v>
      </c>
      <c r="F86" s="98">
        <v>120</v>
      </c>
      <c r="G86" s="98">
        <v>525</v>
      </c>
      <c r="H86" s="98">
        <v>299</v>
      </c>
      <c r="I86" s="98">
        <v>60</v>
      </c>
      <c r="J86" s="110">
        <v>0</v>
      </c>
      <c r="L86" s="64"/>
      <c r="M86" s="64"/>
      <c r="N86" s="64"/>
      <c r="O86" s="64"/>
      <c r="P86" s="64"/>
      <c r="Q86" s="64"/>
      <c r="R86" s="64"/>
      <c r="S86" s="64"/>
    </row>
    <row r="87" spans="1:19" ht="13.2" x14ac:dyDescent="0.2">
      <c r="A87" s="12" t="s">
        <v>81</v>
      </c>
      <c r="B87" s="190">
        <f t="shared" si="15"/>
        <v>196</v>
      </c>
      <c r="C87" s="115">
        <v>117</v>
      </c>
      <c r="D87" s="98">
        <v>47</v>
      </c>
      <c r="E87" s="98">
        <v>16</v>
      </c>
      <c r="F87" s="98">
        <v>1</v>
      </c>
      <c r="G87" s="98">
        <v>6</v>
      </c>
      <c r="H87" s="98">
        <v>9</v>
      </c>
      <c r="I87" s="98">
        <v>0</v>
      </c>
      <c r="J87" s="110">
        <v>0</v>
      </c>
      <c r="L87" s="64"/>
      <c r="M87" s="64"/>
      <c r="N87" s="64"/>
      <c r="O87" s="64"/>
      <c r="P87" s="64"/>
      <c r="Q87" s="64"/>
      <c r="R87" s="64"/>
      <c r="S87" s="64"/>
    </row>
    <row r="88" spans="1:19" ht="13.2" x14ac:dyDescent="0.2">
      <c r="A88" s="12" t="s">
        <v>82</v>
      </c>
      <c r="B88" s="190">
        <f t="shared" si="15"/>
        <v>1952</v>
      </c>
      <c r="C88" s="115">
        <v>212</v>
      </c>
      <c r="D88" s="98">
        <v>264</v>
      </c>
      <c r="E88" s="98">
        <v>145</v>
      </c>
      <c r="F88" s="98">
        <v>100</v>
      </c>
      <c r="G88" s="98">
        <v>446</v>
      </c>
      <c r="H88" s="98">
        <v>738</v>
      </c>
      <c r="I88" s="98">
        <v>47</v>
      </c>
      <c r="J88" s="110">
        <v>0</v>
      </c>
      <c r="L88" s="64"/>
      <c r="M88" s="64"/>
      <c r="N88" s="64"/>
      <c r="O88" s="64"/>
      <c r="P88" s="64"/>
      <c r="Q88" s="64"/>
      <c r="R88" s="64"/>
      <c r="S88" s="64"/>
    </row>
    <row r="89" spans="1:19" ht="13.2" x14ac:dyDescent="0.2">
      <c r="A89" s="12" t="s">
        <v>83</v>
      </c>
      <c r="B89" s="190">
        <f t="shared" si="15"/>
        <v>940</v>
      </c>
      <c r="C89" s="115">
        <v>314</v>
      </c>
      <c r="D89" s="98">
        <v>123</v>
      </c>
      <c r="E89" s="98">
        <v>53</v>
      </c>
      <c r="F89" s="98">
        <v>99</v>
      </c>
      <c r="G89" s="98">
        <v>337</v>
      </c>
      <c r="H89" s="98">
        <v>10</v>
      </c>
      <c r="I89" s="98">
        <v>4</v>
      </c>
      <c r="J89" s="110">
        <v>0</v>
      </c>
      <c r="L89" s="64"/>
      <c r="M89" s="64"/>
      <c r="N89" s="64"/>
      <c r="O89" s="64"/>
      <c r="P89" s="64"/>
      <c r="Q89" s="64"/>
      <c r="R89" s="64"/>
      <c r="S89" s="64"/>
    </row>
    <row r="90" spans="1:19" ht="13.2" x14ac:dyDescent="0.2">
      <c r="A90" s="12" t="s">
        <v>84</v>
      </c>
      <c r="B90" s="190">
        <f t="shared" si="15"/>
        <v>4151</v>
      </c>
      <c r="C90" s="115">
        <v>622</v>
      </c>
      <c r="D90" s="98">
        <v>2438</v>
      </c>
      <c r="E90" s="98">
        <v>287</v>
      </c>
      <c r="F90" s="98">
        <v>461</v>
      </c>
      <c r="G90" s="98">
        <v>296</v>
      </c>
      <c r="H90" s="98">
        <v>4</v>
      </c>
      <c r="I90" s="98">
        <v>43</v>
      </c>
      <c r="J90" s="110">
        <v>0</v>
      </c>
      <c r="L90" s="64"/>
      <c r="M90" s="64"/>
      <c r="N90" s="64"/>
      <c r="O90" s="64"/>
      <c r="P90" s="64"/>
      <c r="Q90" s="64"/>
      <c r="R90" s="64"/>
      <c r="S90" s="64"/>
    </row>
    <row r="91" spans="1:19" ht="13.2" x14ac:dyDescent="0.2">
      <c r="A91" s="56" t="s">
        <v>85</v>
      </c>
      <c r="B91" s="191">
        <f t="shared" si="15"/>
        <v>1646</v>
      </c>
      <c r="C91" s="116">
        <v>541</v>
      </c>
      <c r="D91" s="102">
        <v>785</v>
      </c>
      <c r="E91" s="102">
        <v>88</v>
      </c>
      <c r="F91" s="102">
        <v>127</v>
      </c>
      <c r="G91" s="102">
        <v>89</v>
      </c>
      <c r="H91" s="102">
        <v>6</v>
      </c>
      <c r="I91" s="102">
        <v>10</v>
      </c>
      <c r="J91" s="112">
        <v>0</v>
      </c>
      <c r="L91" s="64"/>
      <c r="M91" s="64"/>
      <c r="N91" s="64"/>
      <c r="O91" s="64"/>
      <c r="P91" s="64"/>
      <c r="Q91" s="64"/>
      <c r="R91" s="64"/>
      <c r="S91" s="64"/>
    </row>
    <row r="92" spans="1:19" s="92" customFormat="1" ht="13.2" x14ac:dyDescent="0.2">
      <c r="A92" s="94" t="s">
        <v>86</v>
      </c>
      <c r="B92" s="192">
        <f>SUM(B93:B98)</f>
        <v>18460</v>
      </c>
      <c r="C92" s="199">
        <f t="shared" ref="C92:J92" si="16">SUM(C93:C98)</f>
        <v>1159</v>
      </c>
      <c r="D92" s="181">
        <f t="shared" si="16"/>
        <v>6681</v>
      </c>
      <c r="E92" s="181">
        <f t="shared" si="16"/>
        <v>1245</v>
      </c>
      <c r="F92" s="181">
        <f t="shared" si="16"/>
        <v>1139</v>
      </c>
      <c r="G92" s="181">
        <f t="shared" si="16"/>
        <v>7154</v>
      </c>
      <c r="H92" s="181">
        <f t="shared" si="16"/>
        <v>702</v>
      </c>
      <c r="I92" s="181">
        <f t="shared" si="16"/>
        <v>320</v>
      </c>
      <c r="J92" s="194">
        <f t="shared" si="16"/>
        <v>60</v>
      </c>
      <c r="L92" s="95"/>
      <c r="M92" s="95"/>
      <c r="N92" s="95"/>
      <c r="O92" s="95"/>
      <c r="P92" s="95"/>
      <c r="Q92" s="95"/>
      <c r="R92" s="95"/>
      <c r="S92" s="95"/>
    </row>
    <row r="93" spans="1:19" ht="13.2" x14ac:dyDescent="0.2">
      <c r="A93" s="12" t="s">
        <v>87</v>
      </c>
      <c r="B93" s="190">
        <f t="shared" ref="B93:B98" si="17">SUM(C93:J93)</f>
        <v>8080</v>
      </c>
      <c r="C93" s="115">
        <v>260</v>
      </c>
      <c r="D93" s="98">
        <v>2421</v>
      </c>
      <c r="E93" s="98">
        <v>546</v>
      </c>
      <c r="F93" s="98">
        <v>326</v>
      </c>
      <c r="G93" s="98">
        <v>3786</v>
      </c>
      <c r="H93" s="98">
        <v>607</v>
      </c>
      <c r="I93" s="98">
        <v>101</v>
      </c>
      <c r="J93" s="110">
        <v>33</v>
      </c>
      <c r="L93" s="64"/>
      <c r="M93" s="64"/>
      <c r="N93" s="64"/>
      <c r="O93" s="64"/>
      <c r="P93" s="64"/>
      <c r="Q93" s="64"/>
      <c r="R93" s="64"/>
      <c r="S93" s="64"/>
    </row>
    <row r="94" spans="1:19" ht="13.2" x14ac:dyDescent="0.2">
      <c r="A94" s="12" t="s">
        <v>88</v>
      </c>
      <c r="B94" s="190">
        <f t="shared" si="17"/>
        <v>3419</v>
      </c>
      <c r="C94" s="115">
        <v>83</v>
      </c>
      <c r="D94" s="98">
        <v>1584</v>
      </c>
      <c r="E94" s="98">
        <v>165</v>
      </c>
      <c r="F94" s="98">
        <v>10</v>
      </c>
      <c r="G94" s="98">
        <v>1577</v>
      </c>
      <c r="H94" s="98">
        <v>0</v>
      </c>
      <c r="I94" s="98">
        <v>0</v>
      </c>
      <c r="J94" s="110">
        <v>0</v>
      </c>
      <c r="L94" s="64"/>
      <c r="M94" s="64"/>
      <c r="N94" s="64"/>
      <c r="O94" s="64"/>
      <c r="P94" s="64"/>
      <c r="Q94" s="64"/>
      <c r="R94" s="64"/>
      <c r="S94" s="64"/>
    </row>
    <row r="95" spans="1:19" ht="13.2" x14ac:dyDescent="0.2">
      <c r="A95" s="12" t="s">
        <v>89</v>
      </c>
      <c r="B95" s="190">
        <f t="shared" si="17"/>
        <v>1137</v>
      </c>
      <c r="C95" s="115">
        <v>108</v>
      </c>
      <c r="D95" s="98">
        <v>521</v>
      </c>
      <c r="E95" s="98">
        <v>37</v>
      </c>
      <c r="F95" s="98">
        <v>153</v>
      </c>
      <c r="G95" s="98">
        <v>252</v>
      </c>
      <c r="H95" s="98">
        <v>7</v>
      </c>
      <c r="I95" s="98">
        <v>32</v>
      </c>
      <c r="J95" s="110">
        <v>27</v>
      </c>
      <c r="L95" s="64"/>
      <c r="M95" s="64"/>
      <c r="N95" s="64"/>
      <c r="O95" s="64"/>
      <c r="P95" s="64"/>
      <c r="Q95" s="64"/>
      <c r="R95" s="64"/>
      <c r="S95" s="64"/>
    </row>
    <row r="96" spans="1:19" ht="13.2" x14ac:dyDescent="0.2">
      <c r="A96" s="12" t="s">
        <v>90</v>
      </c>
      <c r="B96" s="190">
        <f t="shared" si="17"/>
        <v>3006</v>
      </c>
      <c r="C96" s="115">
        <v>232</v>
      </c>
      <c r="D96" s="98">
        <v>1273</v>
      </c>
      <c r="E96" s="98">
        <v>87</v>
      </c>
      <c r="F96" s="98">
        <v>482</v>
      </c>
      <c r="G96" s="98">
        <v>818</v>
      </c>
      <c r="H96" s="98">
        <v>16</v>
      </c>
      <c r="I96" s="98">
        <v>98</v>
      </c>
      <c r="J96" s="110">
        <v>0</v>
      </c>
      <c r="L96" s="64"/>
      <c r="M96" s="64"/>
      <c r="N96" s="64"/>
      <c r="O96" s="64"/>
      <c r="P96" s="64"/>
      <c r="Q96" s="64"/>
      <c r="R96" s="64"/>
      <c r="S96" s="64"/>
    </row>
    <row r="97" spans="1:19" ht="13.2" x14ac:dyDescent="0.2">
      <c r="A97" s="12" t="s">
        <v>91</v>
      </c>
      <c r="B97" s="190">
        <f t="shared" si="17"/>
        <v>935</v>
      </c>
      <c r="C97" s="115">
        <v>110</v>
      </c>
      <c r="D97" s="98">
        <v>435</v>
      </c>
      <c r="E97" s="98">
        <v>147</v>
      </c>
      <c r="F97" s="98">
        <v>63</v>
      </c>
      <c r="G97" s="98">
        <v>101</v>
      </c>
      <c r="H97" s="98">
        <v>0</v>
      </c>
      <c r="I97" s="98">
        <v>79</v>
      </c>
      <c r="J97" s="110">
        <v>0</v>
      </c>
      <c r="L97" s="64"/>
      <c r="M97" s="64"/>
      <c r="N97" s="64"/>
      <c r="O97" s="64"/>
      <c r="P97" s="64"/>
      <c r="Q97" s="64"/>
      <c r="R97" s="64"/>
      <c r="S97" s="64"/>
    </row>
    <row r="98" spans="1:19" ht="13.2" x14ac:dyDescent="0.2">
      <c r="A98" s="56" t="s">
        <v>92</v>
      </c>
      <c r="B98" s="190">
        <f t="shared" si="17"/>
        <v>1883</v>
      </c>
      <c r="C98" s="116">
        <v>366</v>
      </c>
      <c r="D98" s="102">
        <v>447</v>
      </c>
      <c r="E98" s="102">
        <v>263</v>
      </c>
      <c r="F98" s="102">
        <v>105</v>
      </c>
      <c r="G98" s="102">
        <v>620</v>
      </c>
      <c r="H98" s="102">
        <v>72</v>
      </c>
      <c r="I98" s="102">
        <v>10</v>
      </c>
      <c r="J98" s="112">
        <v>0</v>
      </c>
      <c r="L98" s="64"/>
      <c r="M98" s="64"/>
      <c r="N98" s="64"/>
      <c r="O98" s="64"/>
      <c r="P98" s="64"/>
      <c r="Q98" s="64"/>
      <c r="R98" s="64"/>
      <c r="S98" s="64"/>
    </row>
    <row r="99" spans="1:19" s="92" customFormat="1" ht="13.2" x14ac:dyDescent="0.2">
      <c r="A99" s="94" t="s">
        <v>93</v>
      </c>
      <c r="B99" s="195">
        <f>SUM(B100:B105)</f>
        <v>16101</v>
      </c>
      <c r="C99" s="200">
        <f>SUM(C100:C105)</f>
        <v>800</v>
      </c>
      <c r="D99" s="177">
        <f t="shared" ref="D99:J99" si="18">SUM(D100:D105)</f>
        <v>6635</v>
      </c>
      <c r="E99" s="177">
        <f t="shared" si="18"/>
        <v>1783</v>
      </c>
      <c r="F99" s="177">
        <f t="shared" si="18"/>
        <v>3398</v>
      </c>
      <c r="G99" s="177">
        <f t="shared" si="18"/>
        <v>2686</v>
      </c>
      <c r="H99" s="177">
        <f t="shared" si="18"/>
        <v>273</v>
      </c>
      <c r="I99" s="177">
        <f t="shared" si="18"/>
        <v>345</v>
      </c>
      <c r="J99" s="197">
        <f t="shared" si="18"/>
        <v>181</v>
      </c>
    </row>
    <row r="100" spans="1:19" ht="13.2" x14ac:dyDescent="0.2">
      <c r="A100" s="12" t="s">
        <v>94</v>
      </c>
      <c r="B100" s="190">
        <f t="shared" ref="B100:B105" si="19">SUM(C100:J100)</f>
        <v>8962</v>
      </c>
      <c r="C100" s="115">
        <v>288</v>
      </c>
      <c r="D100" s="98">
        <v>4207</v>
      </c>
      <c r="E100" s="98">
        <v>678</v>
      </c>
      <c r="F100" s="98">
        <v>2256</v>
      </c>
      <c r="G100" s="98">
        <v>1274</v>
      </c>
      <c r="H100" s="98">
        <v>181</v>
      </c>
      <c r="I100" s="98">
        <v>71</v>
      </c>
      <c r="J100" s="110">
        <v>7</v>
      </c>
    </row>
    <row r="101" spans="1:19" ht="13.2" x14ac:dyDescent="0.2">
      <c r="A101" s="12" t="s">
        <v>95</v>
      </c>
      <c r="B101" s="190">
        <f t="shared" si="19"/>
        <v>471</v>
      </c>
      <c r="C101" s="115">
        <v>5</v>
      </c>
      <c r="D101" s="98">
        <v>3</v>
      </c>
      <c r="E101" s="98">
        <v>0</v>
      </c>
      <c r="F101" s="98">
        <v>1</v>
      </c>
      <c r="G101" s="98">
        <v>105</v>
      </c>
      <c r="H101" s="98">
        <v>0</v>
      </c>
      <c r="I101" s="98">
        <v>183</v>
      </c>
      <c r="J101" s="110">
        <v>174</v>
      </c>
    </row>
    <row r="102" spans="1:19" ht="13.2" x14ac:dyDescent="0.2">
      <c r="A102" s="12" t="s">
        <v>96</v>
      </c>
      <c r="B102" s="190">
        <f t="shared" si="19"/>
        <v>496</v>
      </c>
      <c r="C102" s="115">
        <v>196</v>
      </c>
      <c r="D102" s="98">
        <v>240</v>
      </c>
      <c r="E102" s="98">
        <v>26</v>
      </c>
      <c r="F102" s="98">
        <v>25</v>
      </c>
      <c r="G102" s="98">
        <v>9</v>
      </c>
      <c r="H102" s="98">
        <v>0</v>
      </c>
      <c r="I102" s="98">
        <v>0</v>
      </c>
      <c r="J102" s="110">
        <v>0</v>
      </c>
    </row>
    <row r="103" spans="1:19" ht="13.2" x14ac:dyDescent="0.2">
      <c r="A103" s="12" t="s">
        <v>240</v>
      </c>
      <c r="B103" s="190">
        <f t="shared" si="19"/>
        <v>2655</v>
      </c>
      <c r="C103" s="115">
        <v>307</v>
      </c>
      <c r="D103" s="98">
        <v>1063</v>
      </c>
      <c r="E103" s="98">
        <v>774</v>
      </c>
      <c r="F103" s="98">
        <v>177</v>
      </c>
      <c r="G103" s="98">
        <v>271</v>
      </c>
      <c r="H103" s="98">
        <v>7</v>
      </c>
      <c r="I103" s="98">
        <v>56</v>
      </c>
      <c r="J103" s="110">
        <v>0</v>
      </c>
    </row>
    <row r="104" spans="1:19" ht="13.2" x14ac:dyDescent="0.2">
      <c r="A104" s="12" t="s">
        <v>97</v>
      </c>
      <c r="B104" s="190">
        <f t="shared" si="19"/>
        <v>1582</v>
      </c>
      <c r="C104" s="115">
        <v>1</v>
      </c>
      <c r="D104" s="98">
        <v>877</v>
      </c>
      <c r="E104" s="98">
        <v>227</v>
      </c>
      <c r="F104" s="98">
        <v>105</v>
      </c>
      <c r="G104" s="98">
        <v>337</v>
      </c>
      <c r="H104" s="98">
        <v>9</v>
      </c>
      <c r="I104" s="98">
        <v>26</v>
      </c>
      <c r="J104" s="110">
        <v>0</v>
      </c>
    </row>
    <row r="105" spans="1:19" ht="13.2" x14ac:dyDescent="0.2">
      <c r="A105" s="56" t="s">
        <v>98</v>
      </c>
      <c r="B105" s="190">
        <f t="shared" si="19"/>
        <v>1935</v>
      </c>
      <c r="C105" s="116">
        <v>3</v>
      </c>
      <c r="D105" s="102">
        <v>245</v>
      </c>
      <c r="E105" s="102">
        <v>78</v>
      </c>
      <c r="F105" s="102">
        <v>834</v>
      </c>
      <c r="G105" s="102">
        <v>690</v>
      </c>
      <c r="H105" s="102">
        <v>76</v>
      </c>
      <c r="I105" s="102">
        <v>9</v>
      </c>
      <c r="J105" s="112">
        <v>0</v>
      </c>
    </row>
    <row r="106" spans="1:19" s="92" customFormat="1" ht="13.2" x14ac:dyDescent="0.2">
      <c r="A106" s="94" t="s">
        <v>99</v>
      </c>
      <c r="B106" s="195">
        <f>SUM(B107:B108)</f>
        <v>10424</v>
      </c>
      <c r="C106" s="200">
        <f t="shared" ref="C106:J106" si="20">SUM(C107:C108)</f>
        <v>514</v>
      </c>
      <c r="D106" s="177">
        <f t="shared" si="20"/>
        <v>3251</v>
      </c>
      <c r="E106" s="177">
        <f t="shared" si="20"/>
        <v>2403</v>
      </c>
      <c r="F106" s="177">
        <f t="shared" si="20"/>
        <v>1788</v>
      </c>
      <c r="G106" s="177">
        <f t="shared" si="20"/>
        <v>1421</v>
      </c>
      <c r="H106" s="177">
        <f t="shared" si="20"/>
        <v>781</v>
      </c>
      <c r="I106" s="177">
        <f t="shared" si="20"/>
        <v>245</v>
      </c>
      <c r="J106" s="197">
        <f t="shared" si="20"/>
        <v>21</v>
      </c>
    </row>
    <row r="107" spans="1:19" ht="13.2" x14ac:dyDescent="0.2">
      <c r="A107" s="12" t="s">
        <v>100</v>
      </c>
      <c r="B107" s="190">
        <f>SUM(C107:J107)</f>
        <v>7767</v>
      </c>
      <c r="C107" s="97">
        <v>365</v>
      </c>
      <c r="D107" s="98">
        <v>2771</v>
      </c>
      <c r="E107" s="98">
        <v>1276</v>
      </c>
      <c r="F107" s="98">
        <v>1309</v>
      </c>
      <c r="G107" s="98">
        <v>1179</v>
      </c>
      <c r="H107" s="98">
        <v>683</v>
      </c>
      <c r="I107" s="98">
        <v>184</v>
      </c>
      <c r="J107" s="99">
        <v>0</v>
      </c>
    </row>
    <row r="108" spans="1:19" ht="13.8" thickBot="1" x14ac:dyDescent="0.25">
      <c r="A108" s="19" t="s">
        <v>101</v>
      </c>
      <c r="B108" s="198">
        <f>SUM(C108:J108)</f>
        <v>2657</v>
      </c>
      <c r="C108" s="105">
        <v>149</v>
      </c>
      <c r="D108" s="106">
        <v>480</v>
      </c>
      <c r="E108" s="106">
        <v>1127</v>
      </c>
      <c r="F108" s="106">
        <v>479</v>
      </c>
      <c r="G108" s="106">
        <v>242</v>
      </c>
      <c r="H108" s="106">
        <v>98</v>
      </c>
      <c r="I108" s="106">
        <v>61</v>
      </c>
      <c r="J108" s="107">
        <v>21</v>
      </c>
    </row>
  </sheetData>
  <mergeCells count="3">
    <mergeCell ref="A2:A3"/>
    <mergeCell ref="B2:B3"/>
    <mergeCell ref="C2:J2"/>
  </mergeCells>
  <phoneticPr fontId="2"/>
  <pageMargins left="1.0629921259842521" right="0.78740157480314965" top="1.4566929133858268" bottom="0.98425196850393704" header="0.78740157480314965" footer="0.51181102362204722"/>
  <pageSetup paperSize="9" scale="87" orientation="portrait" r:id="rId1"/>
  <headerFooter alignWithMargins="0"/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view="pageBreakPreview" zoomScaleNormal="100" zoomScaleSheetLayoutView="100" workbookViewId="0">
      <pane xSplit="1" ySplit="3" topLeftCell="B91" activePane="bottomRight" state="frozen"/>
      <selection activeCell="F4" sqref="F4"/>
      <selection pane="topRight" activeCell="F4" sqref="F4"/>
      <selection pane="bottomLeft" activeCell="F4" sqref="F4"/>
      <selection pane="bottomRight" activeCell="O103" sqref="O103"/>
    </sheetView>
  </sheetViews>
  <sheetFormatPr defaultColWidth="9" defaultRowHeight="21" customHeight="1" x14ac:dyDescent="0.2"/>
  <cols>
    <col min="1" max="1" width="13.109375" style="8" customWidth="1"/>
    <col min="2" max="2" width="7" style="8" customWidth="1"/>
    <col min="3" max="15" width="5.33203125" style="8" customWidth="1"/>
    <col min="16" max="16384" width="9" style="8"/>
  </cols>
  <sheetData>
    <row r="1" spans="1:15" ht="21" customHeight="1" thickBot="1" x14ac:dyDescent="0.25">
      <c r="A1" s="7" t="s">
        <v>104</v>
      </c>
      <c r="O1" s="9" t="s">
        <v>210</v>
      </c>
    </row>
    <row r="2" spans="1:15" ht="66" customHeight="1" thickBot="1" x14ac:dyDescent="0.25">
      <c r="A2" s="14" t="s">
        <v>105</v>
      </c>
      <c r="B2" s="15" t="s">
        <v>6</v>
      </c>
      <c r="C2" s="16" t="s">
        <v>106</v>
      </c>
      <c r="D2" s="17" t="s">
        <v>277</v>
      </c>
      <c r="E2" s="17" t="s">
        <v>278</v>
      </c>
      <c r="F2" s="17" t="s">
        <v>279</v>
      </c>
      <c r="G2" s="17" t="s">
        <v>280</v>
      </c>
      <c r="H2" s="17" t="s">
        <v>281</v>
      </c>
      <c r="I2" s="17" t="s">
        <v>282</v>
      </c>
      <c r="J2" s="17" t="s">
        <v>283</v>
      </c>
      <c r="K2" s="17" t="s">
        <v>107</v>
      </c>
      <c r="L2" s="17" t="s">
        <v>108</v>
      </c>
      <c r="M2" s="17" t="s">
        <v>0</v>
      </c>
      <c r="N2" s="17" t="s">
        <v>250</v>
      </c>
      <c r="O2" s="18" t="s">
        <v>5</v>
      </c>
    </row>
    <row r="3" spans="1:15" ht="21" customHeight="1" thickBot="1" x14ac:dyDescent="0.25">
      <c r="A3" s="11" t="s">
        <v>6</v>
      </c>
      <c r="B3" s="185">
        <f>SUM(B4+B14+B25+B36+B41+B54+B71+B84+B91+B98+B105)</f>
        <v>72205</v>
      </c>
      <c r="C3" s="186">
        <f>SUM(C4+C14+C25+C36+C41+C54+C71+C84+C91+C98+C105)</f>
        <v>10785</v>
      </c>
      <c r="D3" s="187">
        <f t="shared" ref="D3:O3" si="0">SUM(D4+D14+D25+D36+D41+D54+D71+D84+D91+D98+D105)</f>
        <v>5002</v>
      </c>
      <c r="E3" s="187">
        <f t="shared" si="0"/>
        <v>465</v>
      </c>
      <c r="F3" s="187">
        <f t="shared" si="0"/>
        <v>471</v>
      </c>
      <c r="G3" s="187">
        <f t="shared" si="0"/>
        <v>21576</v>
      </c>
      <c r="H3" s="187">
        <f t="shared" si="0"/>
        <v>336</v>
      </c>
      <c r="I3" s="187">
        <f t="shared" si="0"/>
        <v>459</v>
      </c>
      <c r="J3" s="187">
        <f t="shared" si="0"/>
        <v>137</v>
      </c>
      <c r="K3" s="187">
        <f t="shared" si="0"/>
        <v>2206</v>
      </c>
      <c r="L3" s="187">
        <f t="shared" si="0"/>
        <v>246</v>
      </c>
      <c r="M3" s="187">
        <f t="shared" si="0"/>
        <v>204</v>
      </c>
      <c r="N3" s="187">
        <f>SUM(N4+N14+N25+N36+N41+N54+N71+N84+N91+N98+N105)</f>
        <v>0</v>
      </c>
      <c r="O3" s="188">
        <f t="shared" si="0"/>
        <v>30318</v>
      </c>
    </row>
    <row r="4" spans="1:15" ht="13.2" x14ac:dyDescent="0.2">
      <c r="A4" s="57" t="s">
        <v>7</v>
      </c>
      <c r="B4" s="201">
        <f>SUM(B5:B13)</f>
        <v>2141</v>
      </c>
      <c r="C4" s="172">
        <f t="shared" ref="C4:O4" si="1">SUM(C5:C13)</f>
        <v>180</v>
      </c>
      <c r="D4" s="202">
        <f t="shared" si="1"/>
        <v>123</v>
      </c>
      <c r="E4" s="202">
        <f t="shared" si="1"/>
        <v>237</v>
      </c>
      <c r="F4" s="202">
        <f t="shared" si="1"/>
        <v>3</v>
      </c>
      <c r="G4" s="202">
        <f t="shared" si="1"/>
        <v>727</v>
      </c>
      <c r="H4" s="202">
        <f t="shared" si="1"/>
        <v>7</v>
      </c>
      <c r="I4" s="202">
        <f t="shared" si="1"/>
        <v>15</v>
      </c>
      <c r="J4" s="202">
        <f t="shared" si="1"/>
        <v>5</v>
      </c>
      <c r="K4" s="202">
        <f t="shared" si="1"/>
        <v>16</v>
      </c>
      <c r="L4" s="202">
        <f t="shared" si="1"/>
        <v>0</v>
      </c>
      <c r="M4" s="202">
        <f t="shared" si="1"/>
        <v>0</v>
      </c>
      <c r="N4" s="202">
        <f t="shared" si="1"/>
        <v>0</v>
      </c>
      <c r="O4" s="203">
        <f t="shared" si="1"/>
        <v>828</v>
      </c>
    </row>
    <row r="5" spans="1:15" ht="13.2" x14ac:dyDescent="0.2">
      <c r="A5" s="40" t="s">
        <v>8</v>
      </c>
      <c r="B5" s="190">
        <f>SUM(C5:O5)</f>
        <v>273</v>
      </c>
      <c r="C5" s="108">
        <v>0</v>
      </c>
      <c r="D5" s="98">
        <v>38</v>
      </c>
      <c r="E5" s="98">
        <v>115</v>
      </c>
      <c r="F5" s="98">
        <v>0</v>
      </c>
      <c r="G5" s="98">
        <v>11</v>
      </c>
      <c r="H5" s="98">
        <v>0</v>
      </c>
      <c r="I5" s="98">
        <v>0</v>
      </c>
      <c r="J5" s="98">
        <v>0</v>
      </c>
      <c r="K5" s="98">
        <v>0</v>
      </c>
      <c r="L5" s="98">
        <v>0</v>
      </c>
      <c r="M5" s="98">
        <v>0</v>
      </c>
      <c r="N5" s="98">
        <v>0</v>
      </c>
      <c r="O5" s="99">
        <v>109</v>
      </c>
    </row>
    <row r="6" spans="1:15" ht="13.2" x14ac:dyDescent="0.2">
      <c r="A6" s="40" t="s">
        <v>239</v>
      </c>
      <c r="B6" s="190">
        <f>SUM(C6:O6)</f>
        <v>235</v>
      </c>
      <c r="C6" s="108">
        <v>43</v>
      </c>
      <c r="D6" s="98">
        <v>5</v>
      </c>
      <c r="E6" s="98">
        <v>22</v>
      </c>
      <c r="F6" s="98">
        <v>0</v>
      </c>
      <c r="G6" s="98">
        <v>82</v>
      </c>
      <c r="H6" s="98">
        <v>0</v>
      </c>
      <c r="I6" s="98">
        <v>0</v>
      </c>
      <c r="J6" s="98">
        <v>1</v>
      </c>
      <c r="K6" s="98">
        <v>1</v>
      </c>
      <c r="L6" s="98">
        <v>0</v>
      </c>
      <c r="M6" s="98">
        <v>0</v>
      </c>
      <c r="N6" s="98">
        <v>0</v>
      </c>
      <c r="O6" s="99">
        <v>81</v>
      </c>
    </row>
    <row r="7" spans="1:15" ht="13.2" x14ac:dyDescent="0.2">
      <c r="A7" s="40" t="s">
        <v>9</v>
      </c>
      <c r="B7" s="190">
        <f t="shared" ref="B7:B13" si="2">SUM(C7:O7)</f>
        <v>24</v>
      </c>
      <c r="C7" s="108">
        <v>2</v>
      </c>
      <c r="D7" s="98">
        <v>0</v>
      </c>
      <c r="E7" s="98">
        <v>2</v>
      </c>
      <c r="F7" s="98">
        <v>0</v>
      </c>
      <c r="G7" s="98">
        <v>16</v>
      </c>
      <c r="H7" s="98">
        <v>0</v>
      </c>
      <c r="I7" s="98">
        <v>0</v>
      </c>
      <c r="J7" s="98">
        <v>0</v>
      </c>
      <c r="K7" s="98">
        <v>0</v>
      </c>
      <c r="L7" s="98">
        <v>0</v>
      </c>
      <c r="M7" s="98">
        <v>0</v>
      </c>
      <c r="N7" s="98">
        <v>0</v>
      </c>
      <c r="O7" s="99">
        <v>4</v>
      </c>
    </row>
    <row r="8" spans="1:15" ht="13.2" x14ac:dyDescent="0.2">
      <c r="A8" s="40" t="s">
        <v>10</v>
      </c>
      <c r="B8" s="190">
        <f t="shared" si="2"/>
        <v>97</v>
      </c>
      <c r="C8" s="108">
        <v>0</v>
      </c>
      <c r="D8" s="98">
        <v>0</v>
      </c>
      <c r="E8" s="98">
        <v>82</v>
      </c>
      <c r="F8" s="98">
        <v>0</v>
      </c>
      <c r="G8" s="98">
        <v>5</v>
      </c>
      <c r="H8" s="98">
        <v>0</v>
      </c>
      <c r="I8" s="98">
        <v>0</v>
      </c>
      <c r="J8" s="98">
        <v>0</v>
      </c>
      <c r="K8" s="98">
        <v>4</v>
      </c>
      <c r="L8" s="98">
        <v>0</v>
      </c>
      <c r="M8" s="98">
        <v>0</v>
      </c>
      <c r="N8" s="98">
        <v>0</v>
      </c>
      <c r="O8" s="99">
        <v>6</v>
      </c>
    </row>
    <row r="9" spans="1:15" ht="13.2" x14ac:dyDescent="0.2">
      <c r="A9" s="40" t="s">
        <v>11</v>
      </c>
      <c r="B9" s="190">
        <f t="shared" si="2"/>
        <v>66</v>
      </c>
      <c r="C9" s="108">
        <v>2</v>
      </c>
      <c r="D9" s="98">
        <v>7</v>
      </c>
      <c r="E9" s="98">
        <v>2</v>
      </c>
      <c r="F9" s="98">
        <v>0</v>
      </c>
      <c r="G9" s="98">
        <v>21</v>
      </c>
      <c r="H9" s="98">
        <v>2</v>
      </c>
      <c r="I9" s="98">
        <v>7</v>
      </c>
      <c r="J9" s="98">
        <v>0</v>
      </c>
      <c r="K9" s="98">
        <v>1</v>
      </c>
      <c r="L9" s="98">
        <v>0</v>
      </c>
      <c r="M9" s="98">
        <v>0</v>
      </c>
      <c r="N9" s="98">
        <v>0</v>
      </c>
      <c r="O9" s="99">
        <v>24</v>
      </c>
    </row>
    <row r="10" spans="1:15" ht="13.2" x14ac:dyDescent="0.2">
      <c r="A10" s="40" t="s">
        <v>12</v>
      </c>
      <c r="B10" s="190">
        <f t="shared" si="2"/>
        <v>306</v>
      </c>
      <c r="C10" s="108">
        <v>13</v>
      </c>
      <c r="D10" s="98">
        <v>13</v>
      </c>
      <c r="E10" s="98">
        <v>0</v>
      </c>
      <c r="F10" s="98">
        <v>1</v>
      </c>
      <c r="G10" s="98">
        <v>127</v>
      </c>
      <c r="H10" s="98">
        <v>0</v>
      </c>
      <c r="I10" s="98">
        <v>0</v>
      </c>
      <c r="J10" s="98">
        <v>1</v>
      </c>
      <c r="K10" s="98">
        <v>5</v>
      </c>
      <c r="L10" s="98">
        <v>0</v>
      </c>
      <c r="M10" s="98">
        <v>0</v>
      </c>
      <c r="N10" s="98">
        <v>0</v>
      </c>
      <c r="O10" s="99">
        <v>146</v>
      </c>
    </row>
    <row r="11" spans="1:15" ht="13.2" x14ac:dyDescent="0.2">
      <c r="A11" s="40" t="s">
        <v>13</v>
      </c>
      <c r="B11" s="190">
        <f t="shared" si="2"/>
        <v>826</v>
      </c>
      <c r="C11" s="108">
        <v>99</v>
      </c>
      <c r="D11" s="98">
        <v>55</v>
      </c>
      <c r="E11" s="98">
        <v>10</v>
      </c>
      <c r="F11" s="98">
        <v>1</v>
      </c>
      <c r="G11" s="98">
        <v>322</v>
      </c>
      <c r="H11" s="98">
        <v>5</v>
      </c>
      <c r="I11" s="98">
        <v>6</v>
      </c>
      <c r="J11" s="98">
        <v>1</v>
      </c>
      <c r="K11" s="98">
        <v>3</v>
      </c>
      <c r="L11" s="98">
        <v>0</v>
      </c>
      <c r="M11" s="98">
        <v>0</v>
      </c>
      <c r="N11" s="98">
        <v>0</v>
      </c>
      <c r="O11" s="99">
        <v>324</v>
      </c>
    </row>
    <row r="12" spans="1:15" ht="13.2" x14ac:dyDescent="0.2">
      <c r="A12" s="40" t="s">
        <v>14</v>
      </c>
      <c r="B12" s="190">
        <f t="shared" si="2"/>
        <v>314</v>
      </c>
      <c r="C12" s="108">
        <v>21</v>
      </c>
      <c r="D12" s="98">
        <v>5</v>
      </c>
      <c r="E12" s="98">
        <v>4</v>
      </c>
      <c r="F12" s="98">
        <v>1</v>
      </c>
      <c r="G12" s="98">
        <v>143</v>
      </c>
      <c r="H12" s="98">
        <v>0</v>
      </c>
      <c r="I12" s="98">
        <v>2</v>
      </c>
      <c r="J12" s="98">
        <v>2</v>
      </c>
      <c r="K12" s="98">
        <v>2</v>
      </c>
      <c r="L12" s="98">
        <v>0</v>
      </c>
      <c r="M12" s="98">
        <v>0</v>
      </c>
      <c r="N12" s="98">
        <v>0</v>
      </c>
      <c r="O12" s="99">
        <v>134</v>
      </c>
    </row>
    <row r="13" spans="1:15" ht="13.2" x14ac:dyDescent="0.2">
      <c r="A13" s="58" t="s">
        <v>15</v>
      </c>
      <c r="B13" s="191">
        <f t="shared" si="2"/>
        <v>0</v>
      </c>
      <c r="C13" s="101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3">
        <v>0</v>
      </c>
    </row>
    <row r="14" spans="1:15" ht="13.2" x14ac:dyDescent="0.2">
      <c r="A14" s="59" t="s">
        <v>16</v>
      </c>
      <c r="B14" s="204">
        <f>SUM(B15:B24)</f>
        <v>2574</v>
      </c>
      <c r="C14" s="180">
        <f t="shared" ref="C14:O14" si="3">SUM(C15:C24)</f>
        <v>281</v>
      </c>
      <c r="D14" s="181">
        <f t="shared" si="3"/>
        <v>114</v>
      </c>
      <c r="E14" s="181">
        <f t="shared" si="3"/>
        <v>18</v>
      </c>
      <c r="F14" s="181">
        <f t="shared" si="3"/>
        <v>6</v>
      </c>
      <c r="G14" s="181">
        <f t="shared" si="3"/>
        <v>921</v>
      </c>
      <c r="H14" s="181">
        <f t="shared" si="3"/>
        <v>5</v>
      </c>
      <c r="I14" s="181">
        <f t="shared" si="3"/>
        <v>13</v>
      </c>
      <c r="J14" s="181">
        <f t="shared" si="3"/>
        <v>8</v>
      </c>
      <c r="K14" s="181">
        <f t="shared" si="3"/>
        <v>31</v>
      </c>
      <c r="L14" s="181">
        <f t="shared" si="3"/>
        <v>0</v>
      </c>
      <c r="M14" s="181">
        <f t="shared" si="3"/>
        <v>6</v>
      </c>
      <c r="N14" s="181">
        <f t="shared" si="3"/>
        <v>0</v>
      </c>
      <c r="O14" s="182">
        <f t="shared" si="3"/>
        <v>1171</v>
      </c>
    </row>
    <row r="15" spans="1:15" ht="13.2" x14ac:dyDescent="0.2">
      <c r="A15" s="40" t="s">
        <v>267</v>
      </c>
      <c r="B15" s="190">
        <f>SUM(C15:O15)</f>
        <v>672</v>
      </c>
      <c r="C15" s="108">
        <v>105</v>
      </c>
      <c r="D15" s="98">
        <v>23</v>
      </c>
      <c r="E15" s="98">
        <v>11</v>
      </c>
      <c r="F15" s="98">
        <v>2</v>
      </c>
      <c r="G15" s="98">
        <v>231</v>
      </c>
      <c r="H15" s="98">
        <v>0</v>
      </c>
      <c r="I15" s="98">
        <v>1</v>
      </c>
      <c r="J15" s="98">
        <v>3</v>
      </c>
      <c r="K15" s="98">
        <v>5</v>
      </c>
      <c r="L15" s="98">
        <v>0</v>
      </c>
      <c r="M15" s="98">
        <v>4</v>
      </c>
      <c r="N15" s="98">
        <v>0</v>
      </c>
      <c r="O15" s="99">
        <v>287</v>
      </c>
    </row>
    <row r="16" spans="1:15" ht="13.2" x14ac:dyDescent="0.2">
      <c r="A16" s="40" t="s">
        <v>18</v>
      </c>
      <c r="B16" s="190">
        <f t="shared" ref="B16:B23" si="4">SUM(C16:O16)</f>
        <v>206</v>
      </c>
      <c r="C16" s="108">
        <v>0</v>
      </c>
      <c r="D16" s="98">
        <v>10</v>
      </c>
      <c r="E16" s="98">
        <v>2</v>
      </c>
      <c r="F16" s="98">
        <v>0</v>
      </c>
      <c r="G16" s="98">
        <v>97</v>
      </c>
      <c r="H16" s="98">
        <v>1</v>
      </c>
      <c r="I16" s="98">
        <v>0</v>
      </c>
      <c r="J16" s="98">
        <v>1</v>
      </c>
      <c r="K16" s="98">
        <v>14</v>
      </c>
      <c r="L16" s="98">
        <v>0</v>
      </c>
      <c r="M16" s="98">
        <v>0</v>
      </c>
      <c r="N16" s="98">
        <v>0</v>
      </c>
      <c r="O16" s="99">
        <v>81</v>
      </c>
    </row>
    <row r="17" spans="1:15" ht="13.2" x14ac:dyDescent="0.2">
      <c r="A17" s="40" t="s">
        <v>19</v>
      </c>
      <c r="B17" s="190">
        <f t="shared" si="4"/>
        <v>66</v>
      </c>
      <c r="C17" s="108">
        <v>0</v>
      </c>
      <c r="D17" s="98">
        <v>2</v>
      </c>
      <c r="E17" s="98">
        <v>0</v>
      </c>
      <c r="F17" s="98">
        <v>2</v>
      </c>
      <c r="G17" s="98">
        <v>21</v>
      </c>
      <c r="H17" s="98">
        <v>2</v>
      </c>
      <c r="I17" s="98">
        <v>0</v>
      </c>
      <c r="J17" s="98">
        <v>0</v>
      </c>
      <c r="K17" s="98">
        <v>0</v>
      </c>
      <c r="L17" s="98">
        <v>0</v>
      </c>
      <c r="M17" s="98">
        <v>0</v>
      </c>
      <c r="N17" s="98">
        <v>0</v>
      </c>
      <c r="O17" s="99">
        <v>39</v>
      </c>
    </row>
    <row r="18" spans="1:15" ht="13.2" x14ac:dyDescent="0.2">
      <c r="A18" s="40" t="s">
        <v>20</v>
      </c>
      <c r="B18" s="190">
        <f t="shared" si="4"/>
        <v>453</v>
      </c>
      <c r="C18" s="108">
        <v>55</v>
      </c>
      <c r="D18" s="98">
        <v>16</v>
      </c>
      <c r="E18" s="98">
        <v>0</v>
      </c>
      <c r="F18" s="98">
        <v>0</v>
      </c>
      <c r="G18" s="98">
        <v>182</v>
      </c>
      <c r="H18" s="98">
        <v>0</v>
      </c>
      <c r="I18" s="98">
        <v>12</v>
      </c>
      <c r="J18" s="98">
        <v>1</v>
      </c>
      <c r="K18" s="98">
        <v>5</v>
      </c>
      <c r="L18" s="98">
        <v>0</v>
      </c>
      <c r="M18" s="98">
        <v>0</v>
      </c>
      <c r="N18" s="98">
        <v>0</v>
      </c>
      <c r="O18" s="99">
        <v>182</v>
      </c>
    </row>
    <row r="19" spans="1:15" ht="13.2" x14ac:dyDescent="0.2">
      <c r="A19" s="40" t="s">
        <v>21</v>
      </c>
      <c r="B19" s="190">
        <f t="shared" si="4"/>
        <v>6</v>
      </c>
      <c r="C19" s="108">
        <v>0</v>
      </c>
      <c r="D19" s="98">
        <v>1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  <c r="L19" s="98">
        <v>0</v>
      </c>
      <c r="M19" s="98">
        <v>0</v>
      </c>
      <c r="N19" s="98">
        <v>0</v>
      </c>
      <c r="O19" s="99">
        <v>5</v>
      </c>
    </row>
    <row r="20" spans="1:15" ht="13.2" x14ac:dyDescent="0.2">
      <c r="A20" s="40" t="s">
        <v>22</v>
      </c>
      <c r="B20" s="190">
        <f t="shared" si="4"/>
        <v>90</v>
      </c>
      <c r="C20" s="108">
        <v>2</v>
      </c>
      <c r="D20" s="98">
        <v>3</v>
      </c>
      <c r="E20" s="98">
        <v>0</v>
      </c>
      <c r="F20" s="98">
        <v>0</v>
      </c>
      <c r="G20" s="98">
        <v>30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8">
        <v>0</v>
      </c>
      <c r="N20" s="98">
        <v>0</v>
      </c>
      <c r="O20" s="99">
        <v>55</v>
      </c>
    </row>
    <row r="21" spans="1:15" ht="13.2" x14ac:dyDescent="0.2">
      <c r="A21" s="40" t="s">
        <v>23</v>
      </c>
      <c r="B21" s="190">
        <f t="shared" si="4"/>
        <v>403</v>
      </c>
      <c r="C21" s="108">
        <v>63</v>
      </c>
      <c r="D21" s="98">
        <v>10</v>
      </c>
      <c r="E21" s="98">
        <v>2</v>
      </c>
      <c r="F21" s="98">
        <v>0</v>
      </c>
      <c r="G21" s="98">
        <v>105</v>
      </c>
      <c r="H21" s="98">
        <v>0</v>
      </c>
      <c r="I21" s="98">
        <v>0</v>
      </c>
      <c r="J21" s="98">
        <v>0</v>
      </c>
      <c r="K21" s="98">
        <v>4</v>
      </c>
      <c r="L21" s="98">
        <v>0</v>
      </c>
      <c r="M21" s="98">
        <v>0</v>
      </c>
      <c r="N21" s="98">
        <v>0</v>
      </c>
      <c r="O21" s="99">
        <v>219</v>
      </c>
    </row>
    <row r="22" spans="1:15" ht="13.2" x14ac:dyDescent="0.2">
      <c r="A22" s="40" t="s">
        <v>24</v>
      </c>
      <c r="B22" s="190">
        <f t="shared" si="4"/>
        <v>182</v>
      </c>
      <c r="C22" s="108">
        <v>20</v>
      </c>
      <c r="D22" s="98">
        <v>0</v>
      </c>
      <c r="E22" s="98">
        <v>1</v>
      </c>
      <c r="F22" s="98">
        <v>0</v>
      </c>
      <c r="G22" s="98">
        <v>45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9">
        <v>116</v>
      </c>
    </row>
    <row r="23" spans="1:15" ht="13.2" x14ac:dyDescent="0.2">
      <c r="A23" s="40" t="s">
        <v>25</v>
      </c>
      <c r="B23" s="190">
        <f t="shared" si="4"/>
        <v>426</v>
      </c>
      <c r="C23" s="108">
        <v>36</v>
      </c>
      <c r="D23" s="98">
        <v>42</v>
      </c>
      <c r="E23" s="98">
        <v>2</v>
      </c>
      <c r="F23" s="98">
        <v>2</v>
      </c>
      <c r="G23" s="98">
        <v>185</v>
      </c>
      <c r="H23" s="98">
        <v>1</v>
      </c>
      <c r="I23" s="98">
        <v>0</v>
      </c>
      <c r="J23" s="98">
        <v>3</v>
      </c>
      <c r="K23" s="98">
        <v>3</v>
      </c>
      <c r="L23" s="98">
        <v>0</v>
      </c>
      <c r="M23" s="98">
        <v>1</v>
      </c>
      <c r="N23" s="98">
        <v>0</v>
      </c>
      <c r="O23" s="99">
        <v>151</v>
      </c>
    </row>
    <row r="24" spans="1:15" ht="13.2" x14ac:dyDescent="0.2">
      <c r="A24" s="58" t="s">
        <v>247</v>
      </c>
      <c r="B24" s="190">
        <f>SUM(C24:O24)</f>
        <v>70</v>
      </c>
      <c r="C24" s="101">
        <v>0</v>
      </c>
      <c r="D24" s="102">
        <v>7</v>
      </c>
      <c r="E24" s="102">
        <v>0</v>
      </c>
      <c r="F24" s="102">
        <v>0</v>
      </c>
      <c r="G24" s="102">
        <v>25</v>
      </c>
      <c r="H24" s="102">
        <v>1</v>
      </c>
      <c r="I24" s="102">
        <v>0</v>
      </c>
      <c r="J24" s="102">
        <v>0</v>
      </c>
      <c r="K24" s="102">
        <v>0</v>
      </c>
      <c r="L24" s="102">
        <v>0</v>
      </c>
      <c r="M24" s="102">
        <v>1</v>
      </c>
      <c r="N24" s="102">
        <v>0</v>
      </c>
      <c r="O24" s="103">
        <v>36</v>
      </c>
    </row>
    <row r="25" spans="1:15" ht="13.2" x14ac:dyDescent="0.2">
      <c r="A25" s="41" t="s">
        <v>26</v>
      </c>
      <c r="B25" s="205">
        <f>SUM(B26:B35)</f>
        <v>20271</v>
      </c>
      <c r="C25" s="183">
        <f t="shared" ref="C25:O25" si="5">SUM(C26:C35)</f>
        <v>1873</v>
      </c>
      <c r="D25" s="177">
        <f t="shared" si="5"/>
        <v>1693</v>
      </c>
      <c r="E25" s="177">
        <f t="shared" si="5"/>
        <v>38</v>
      </c>
      <c r="F25" s="177">
        <f t="shared" si="5"/>
        <v>83</v>
      </c>
      <c r="G25" s="177">
        <f t="shared" si="5"/>
        <v>5720</v>
      </c>
      <c r="H25" s="177">
        <f t="shared" si="5"/>
        <v>117</v>
      </c>
      <c r="I25" s="177">
        <f t="shared" si="5"/>
        <v>205</v>
      </c>
      <c r="J25" s="177">
        <f t="shared" si="5"/>
        <v>63</v>
      </c>
      <c r="K25" s="177">
        <f t="shared" si="5"/>
        <v>661</v>
      </c>
      <c r="L25" s="177">
        <f t="shared" si="5"/>
        <v>111</v>
      </c>
      <c r="M25" s="177">
        <f t="shared" si="5"/>
        <v>103</v>
      </c>
      <c r="N25" s="177">
        <f t="shared" si="5"/>
        <v>0</v>
      </c>
      <c r="O25" s="178">
        <f t="shared" si="5"/>
        <v>9604</v>
      </c>
    </row>
    <row r="26" spans="1:15" ht="13.2" x14ac:dyDescent="0.2">
      <c r="A26" s="40" t="s">
        <v>27</v>
      </c>
      <c r="B26" s="190">
        <f>SUM(C26:O26)</f>
        <v>4414</v>
      </c>
      <c r="C26" s="108">
        <v>322</v>
      </c>
      <c r="D26" s="98">
        <v>367</v>
      </c>
      <c r="E26" s="98">
        <v>0</v>
      </c>
      <c r="F26" s="98">
        <v>17</v>
      </c>
      <c r="G26" s="98">
        <v>790</v>
      </c>
      <c r="H26" s="98">
        <v>1</v>
      </c>
      <c r="I26" s="98">
        <v>0</v>
      </c>
      <c r="J26" s="98">
        <v>0</v>
      </c>
      <c r="K26" s="98">
        <v>220</v>
      </c>
      <c r="L26" s="98">
        <v>44</v>
      </c>
      <c r="M26" s="98">
        <v>0</v>
      </c>
      <c r="N26" s="98">
        <v>0</v>
      </c>
      <c r="O26" s="99">
        <v>2653</v>
      </c>
    </row>
    <row r="27" spans="1:15" ht="13.2" x14ac:dyDescent="0.2">
      <c r="A27" s="40" t="s">
        <v>28</v>
      </c>
      <c r="B27" s="190">
        <f t="shared" ref="B27:B35" si="6">SUM(C27:O27)</f>
        <v>1941</v>
      </c>
      <c r="C27" s="108">
        <v>127</v>
      </c>
      <c r="D27" s="98">
        <v>166</v>
      </c>
      <c r="E27" s="98">
        <v>0</v>
      </c>
      <c r="F27" s="98">
        <v>15</v>
      </c>
      <c r="G27" s="98">
        <v>698</v>
      </c>
      <c r="H27" s="98">
        <v>21</v>
      </c>
      <c r="I27" s="98">
        <v>9</v>
      </c>
      <c r="J27" s="98">
        <v>16</v>
      </c>
      <c r="K27" s="98">
        <v>56</v>
      </c>
      <c r="L27" s="98">
        <v>0</v>
      </c>
      <c r="M27" s="98">
        <v>8</v>
      </c>
      <c r="N27" s="98">
        <v>0</v>
      </c>
      <c r="O27" s="99">
        <v>825</v>
      </c>
    </row>
    <row r="28" spans="1:15" ht="13.2" x14ac:dyDescent="0.2">
      <c r="A28" s="40" t="s">
        <v>29</v>
      </c>
      <c r="B28" s="190">
        <f t="shared" si="6"/>
        <v>6355</v>
      </c>
      <c r="C28" s="108">
        <v>403</v>
      </c>
      <c r="D28" s="98">
        <v>567</v>
      </c>
      <c r="E28" s="98">
        <v>19</v>
      </c>
      <c r="F28" s="98">
        <v>25</v>
      </c>
      <c r="G28" s="98">
        <v>1569</v>
      </c>
      <c r="H28" s="98">
        <v>56</v>
      </c>
      <c r="I28" s="98">
        <v>145</v>
      </c>
      <c r="J28" s="98">
        <v>4</v>
      </c>
      <c r="K28" s="98">
        <v>238</v>
      </c>
      <c r="L28" s="98">
        <v>43</v>
      </c>
      <c r="M28" s="98">
        <v>69</v>
      </c>
      <c r="N28" s="98">
        <v>0</v>
      </c>
      <c r="O28" s="99">
        <v>3217</v>
      </c>
    </row>
    <row r="29" spans="1:15" ht="13.2" x14ac:dyDescent="0.2">
      <c r="A29" s="40" t="s">
        <v>30</v>
      </c>
      <c r="B29" s="190">
        <f t="shared" si="6"/>
        <v>124</v>
      </c>
      <c r="C29" s="108">
        <v>0</v>
      </c>
      <c r="D29" s="98">
        <v>8</v>
      </c>
      <c r="E29" s="98">
        <v>0</v>
      </c>
      <c r="F29" s="98">
        <v>0</v>
      </c>
      <c r="G29" s="98">
        <v>42</v>
      </c>
      <c r="H29" s="98">
        <v>0</v>
      </c>
      <c r="I29" s="98">
        <v>0</v>
      </c>
      <c r="J29" s="98">
        <v>1</v>
      </c>
      <c r="K29" s="98">
        <v>0</v>
      </c>
      <c r="L29" s="98">
        <v>0</v>
      </c>
      <c r="M29" s="98">
        <v>0</v>
      </c>
      <c r="N29" s="98">
        <v>0</v>
      </c>
      <c r="O29" s="99">
        <v>73</v>
      </c>
    </row>
    <row r="30" spans="1:15" ht="13.2" x14ac:dyDescent="0.2">
      <c r="A30" s="40" t="s">
        <v>31</v>
      </c>
      <c r="B30" s="190">
        <f t="shared" si="6"/>
        <v>1492</v>
      </c>
      <c r="C30" s="108">
        <v>133</v>
      </c>
      <c r="D30" s="98">
        <v>116</v>
      </c>
      <c r="E30" s="98">
        <v>1</v>
      </c>
      <c r="F30" s="98">
        <v>9</v>
      </c>
      <c r="G30" s="98">
        <v>685</v>
      </c>
      <c r="H30" s="98">
        <v>11</v>
      </c>
      <c r="I30" s="98">
        <v>0</v>
      </c>
      <c r="J30" s="98">
        <v>4</v>
      </c>
      <c r="K30" s="98">
        <v>24</v>
      </c>
      <c r="L30" s="98">
        <v>0</v>
      </c>
      <c r="M30" s="98">
        <v>2</v>
      </c>
      <c r="N30" s="98">
        <v>0</v>
      </c>
      <c r="O30" s="99">
        <v>507</v>
      </c>
    </row>
    <row r="31" spans="1:15" ht="13.2" x14ac:dyDescent="0.2">
      <c r="A31" s="40" t="s">
        <v>32</v>
      </c>
      <c r="B31" s="190">
        <f t="shared" si="6"/>
        <v>3373</v>
      </c>
      <c r="C31" s="108">
        <v>542</v>
      </c>
      <c r="D31" s="98">
        <v>289</v>
      </c>
      <c r="E31" s="98">
        <v>1</v>
      </c>
      <c r="F31" s="98">
        <v>13</v>
      </c>
      <c r="G31" s="98">
        <v>1150</v>
      </c>
      <c r="H31" s="98">
        <v>19</v>
      </c>
      <c r="I31" s="98">
        <v>0</v>
      </c>
      <c r="J31" s="98">
        <v>28</v>
      </c>
      <c r="K31" s="98">
        <v>62</v>
      </c>
      <c r="L31" s="98">
        <v>0</v>
      </c>
      <c r="M31" s="98">
        <v>23</v>
      </c>
      <c r="N31" s="98">
        <v>0</v>
      </c>
      <c r="O31" s="99">
        <v>1246</v>
      </c>
    </row>
    <row r="32" spans="1:15" ht="13.2" x14ac:dyDescent="0.2">
      <c r="A32" s="40" t="s">
        <v>33</v>
      </c>
      <c r="B32" s="190">
        <f t="shared" si="6"/>
        <v>862</v>
      </c>
      <c r="C32" s="108">
        <v>104</v>
      </c>
      <c r="D32" s="98">
        <v>63</v>
      </c>
      <c r="E32" s="98">
        <v>4</v>
      </c>
      <c r="F32" s="98">
        <v>2</v>
      </c>
      <c r="G32" s="98">
        <v>346</v>
      </c>
      <c r="H32" s="98">
        <v>0</v>
      </c>
      <c r="I32" s="98">
        <v>0</v>
      </c>
      <c r="J32" s="98">
        <v>8</v>
      </c>
      <c r="K32" s="98">
        <v>9</v>
      </c>
      <c r="L32" s="98">
        <v>0</v>
      </c>
      <c r="M32" s="98">
        <v>1</v>
      </c>
      <c r="N32" s="98">
        <v>0</v>
      </c>
      <c r="O32" s="99">
        <v>325</v>
      </c>
    </row>
    <row r="33" spans="1:15" ht="13.2" x14ac:dyDescent="0.2">
      <c r="A33" s="40" t="s">
        <v>34</v>
      </c>
      <c r="B33" s="190">
        <f t="shared" si="6"/>
        <v>118</v>
      </c>
      <c r="C33" s="108">
        <v>1</v>
      </c>
      <c r="D33" s="98">
        <v>8</v>
      </c>
      <c r="E33" s="98">
        <v>0</v>
      </c>
      <c r="F33" s="98">
        <v>0</v>
      </c>
      <c r="G33" s="98">
        <v>38</v>
      </c>
      <c r="H33" s="98">
        <v>0</v>
      </c>
      <c r="I33" s="98">
        <v>51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9">
        <v>20</v>
      </c>
    </row>
    <row r="34" spans="1:15" ht="13.2" x14ac:dyDescent="0.2">
      <c r="A34" s="40" t="s">
        <v>35</v>
      </c>
      <c r="B34" s="190">
        <f t="shared" si="6"/>
        <v>1524</v>
      </c>
      <c r="C34" s="108">
        <v>223</v>
      </c>
      <c r="D34" s="98">
        <v>109</v>
      </c>
      <c r="E34" s="98">
        <v>11</v>
      </c>
      <c r="F34" s="98">
        <v>2</v>
      </c>
      <c r="G34" s="98">
        <v>371</v>
      </c>
      <c r="H34" s="98">
        <v>7</v>
      </c>
      <c r="I34" s="98">
        <v>0</v>
      </c>
      <c r="J34" s="98">
        <v>2</v>
      </c>
      <c r="K34" s="98">
        <v>52</v>
      </c>
      <c r="L34" s="98">
        <v>24</v>
      </c>
      <c r="M34" s="98">
        <v>0</v>
      </c>
      <c r="N34" s="98">
        <v>0</v>
      </c>
      <c r="O34" s="99">
        <v>723</v>
      </c>
    </row>
    <row r="35" spans="1:15" ht="13.2" x14ac:dyDescent="0.2">
      <c r="A35" s="58" t="s">
        <v>36</v>
      </c>
      <c r="B35" s="190">
        <f t="shared" si="6"/>
        <v>68</v>
      </c>
      <c r="C35" s="101">
        <v>18</v>
      </c>
      <c r="D35" s="102">
        <v>0</v>
      </c>
      <c r="E35" s="102">
        <v>2</v>
      </c>
      <c r="F35" s="102">
        <v>0</v>
      </c>
      <c r="G35" s="102">
        <v>31</v>
      </c>
      <c r="H35" s="102">
        <v>2</v>
      </c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102">
        <v>0</v>
      </c>
      <c r="O35" s="103">
        <v>15</v>
      </c>
    </row>
    <row r="36" spans="1:15" ht="13.2" x14ac:dyDescent="0.2">
      <c r="A36" s="41" t="s">
        <v>37</v>
      </c>
      <c r="B36" s="205">
        <f>SUM(B37:B40)</f>
        <v>8912</v>
      </c>
      <c r="C36" s="183">
        <f t="shared" ref="C36:O36" si="7">SUM(C37:C40)</f>
        <v>1209</v>
      </c>
      <c r="D36" s="177">
        <f t="shared" si="7"/>
        <v>709</v>
      </c>
      <c r="E36" s="177">
        <f t="shared" si="7"/>
        <v>18</v>
      </c>
      <c r="F36" s="177">
        <f t="shared" si="7"/>
        <v>17</v>
      </c>
      <c r="G36" s="177">
        <f t="shared" si="7"/>
        <v>2869</v>
      </c>
      <c r="H36" s="177">
        <f t="shared" si="7"/>
        <v>56</v>
      </c>
      <c r="I36" s="177">
        <f t="shared" si="7"/>
        <v>26</v>
      </c>
      <c r="J36" s="177">
        <f t="shared" si="7"/>
        <v>12</v>
      </c>
      <c r="K36" s="177">
        <f t="shared" si="7"/>
        <v>289</v>
      </c>
      <c r="L36" s="177">
        <f t="shared" si="7"/>
        <v>49</v>
      </c>
      <c r="M36" s="177">
        <f t="shared" si="7"/>
        <v>27</v>
      </c>
      <c r="N36" s="177">
        <f t="shared" si="7"/>
        <v>0</v>
      </c>
      <c r="O36" s="178">
        <f t="shared" si="7"/>
        <v>3631</v>
      </c>
    </row>
    <row r="37" spans="1:15" ht="13.2" x14ac:dyDescent="0.2">
      <c r="A37" s="40" t="s">
        <v>38</v>
      </c>
      <c r="B37" s="190">
        <f>C37+D37+E37+F37+G37+H37+I37+J37+K37+L37+M37+O37+N37</f>
        <v>6126</v>
      </c>
      <c r="C37" s="108">
        <v>644</v>
      </c>
      <c r="D37" s="98">
        <v>462</v>
      </c>
      <c r="E37" s="98">
        <v>18</v>
      </c>
      <c r="F37" s="98">
        <v>10</v>
      </c>
      <c r="G37" s="98">
        <v>1940</v>
      </c>
      <c r="H37" s="98">
        <v>36</v>
      </c>
      <c r="I37" s="98">
        <v>16</v>
      </c>
      <c r="J37" s="98">
        <v>7</v>
      </c>
      <c r="K37" s="98">
        <v>257</v>
      </c>
      <c r="L37" s="98">
        <v>42</v>
      </c>
      <c r="M37" s="98">
        <v>23</v>
      </c>
      <c r="N37" s="98">
        <v>0</v>
      </c>
      <c r="O37" s="99">
        <v>2671</v>
      </c>
    </row>
    <row r="38" spans="1:15" ht="13.2" x14ac:dyDescent="0.2">
      <c r="A38" s="40" t="s">
        <v>39</v>
      </c>
      <c r="B38" s="190">
        <f>C38+D38+E38+F38+G38+H38+I38+J38+K38+L38+M38+O38+N38</f>
        <v>485</v>
      </c>
      <c r="C38" s="108">
        <v>57</v>
      </c>
      <c r="D38" s="98">
        <v>52</v>
      </c>
      <c r="E38" s="98">
        <v>0</v>
      </c>
      <c r="F38" s="98">
        <v>2</v>
      </c>
      <c r="G38" s="98">
        <v>186</v>
      </c>
      <c r="H38" s="98">
        <v>0</v>
      </c>
      <c r="I38" s="98">
        <v>0</v>
      </c>
      <c r="J38" s="98">
        <v>1</v>
      </c>
      <c r="K38" s="98">
        <v>4</v>
      </c>
      <c r="L38" s="98">
        <v>1</v>
      </c>
      <c r="M38" s="98">
        <v>0</v>
      </c>
      <c r="N38" s="98">
        <v>0</v>
      </c>
      <c r="O38" s="99">
        <v>182</v>
      </c>
    </row>
    <row r="39" spans="1:15" s="13" customFormat="1" ht="13.2" x14ac:dyDescent="0.2">
      <c r="A39" s="40" t="s">
        <v>40</v>
      </c>
      <c r="B39" s="190">
        <f>C39+D39+E39+F39+G39+H39+I39+J39+K39+L39+M39+O39+N39</f>
        <v>851</v>
      </c>
      <c r="C39" s="108">
        <v>181</v>
      </c>
      <c r="D39" s="98">
        <v>48</v>
      </c>
      <c r="E39" s="98">
        <v>0</v>
      </c>
      <c r="F39" s="98">
        <v>2</v>
      </c>
      <c r="G39" s="98">
        <v>314</v>
      </c>
      <c r="H39" s="98">
        <v>8</v>
      </c>
      <c r="I39" s="98">
        <v>10</v>
      </c>
      <c r="J39" s="98">
        <v>0</v>
      </c>
      <c r="K39" s="98">
        <v>7</v>
      </c>
      <c r="L39" s="98">
        <v>0</v>
      </c>
      <c r="M39" s="98">
        <v>0</v>
      </c>
      <c r="N39" s="98">
        <v>0</v>
      </c>
      <c r="O39" s="99">
        <v>281</v>
      </c>
    </row>
    <row r="40" spans="1:15" ht="13.2" x14ac:dyDescent="0.2">
      <c r="A40" s="58" t="s">
        <v>41</v>
      </c>
      <c r="B40" s="190">
        <f>C40+D40+E40+F40+G40+H40+I40+J40+K40+L40+M40+O40+N40</f>
        <v>1450</v>
      </c>
      <c r="C40" s="101">
        <v>327</v>
      </c>
      <c r="D40" s="102">
        <v>147</v>
      </c>
      <c r="E40" s="102">
        <v>0</v>
      </c>
      <c r="F40" s="102">
        <v>3</v>
      </c>
      <c r="G40" s="102">
        <v>429</v>
      </c>
      <c r="H40" s="102">
        <v>12</v>
      </c>
      <c r="I40" s="102">
        <v>0</v>
      </c>
      <c r="J40" s="102">
        <v>4</v>
      </c>
      <c r="K40" s="102">
        <v>21</v>
      </c>
      <c r="L40" s="102">
        <v>6</v>
      </c>
      <c r="M40" s="102">
        <v>4</v>
      </c>
      <c r="N40" s="102">
        <v>0</v>
      </c>
      <c r="O40" s="103">
        <v>497</v>
      </c>
    </row>
    <row r="41" spans="1:15" ht="13.2" x14ac:dyDescent="0.2">
      <c r="A41" s="41" t="s">
        <v>42</v>
      </c>
      <c r="B41" s="205">
        <f>SUM(B42:B53)</f>
        <v>13351</v>
      </c>
      <c r="C41" s="183">
        <f t="shared" ref="C41:O41" si="8">SUM(C42:C53)</f>
        <v>1601</v>
      </c>
      <c r="D41" s="177">
        <f t="shared" si="8"/>
        <v>860</v>
      </c>
      <c r="E41" s="177">
        <f t="shared" si="8"/>
        <v>31</v>
      </c>
      <c r="F41" s="177">
        <f t="shared" si="8"/>
        <v>47</v>
      </c>
      <c r="G41" s="177">
        <f t="shared" si="8"/>
        <v>3946</v>
      </c>
      <c r="H41" s="177">
        <f t="shared" si="8"/>
        <v>90</v>
      </c>
      <c r="I41" s="177">
        <f t="shared" si="8"/>
        <v>19</v>
      </c>
      <c r="J41" s="177">
        <f t="shared" si="8"/>
        <v>14</v>
      </c>
      <c r="K41" s="177">
        <f t="shared" si="8"/>
        <v>659</v>
      </c>
      <c r="L41" s="177">
        <f t="shared" si="8"/>
        <v>58</v>
      </c>
      <c r="M41" s="177">
        <f t="shared" si="8"/>
        <v>37</v>
      </c>
      <c r="N41" s="177">
        <f t="shared" si="8"/>
        <v>0</v>
      </c>
      <c r="O41" s="178">
        <f t="shared" si="8"/>
        <v>5989</v>
      </c>
    </row>
    <row r="42" spans="1:15" ht="13.2" x14ac:dyDescent="0.2">
      <c r="A42" s="20" t="s">
        <v>232</v>
      </c>
      <c r="B42" s="190">
        <f>SUM(C42:O42)</f>
        <v>1306</v>
      </c>
      <c r="C42" s="108">
        <v>254</v>
      </c>
      <c r="D42" s="98">
        <v>75</v>
      </c>
      <c r="E42" s="98">
        <v>3</v>
      </c>
      <c r="F42" s="98">
        <v>5</v>
      </c>
      <c r="G42" s="98">
        <v>464</v>
      </c>
      <c r="H42" s="98">
        <v>11</v>
      </c>
      <c r="I42" s="98">
        <v>0</v>
      </c>
      <c r="J42" s="98">
        <v>4</v>
      </c>
      <c r="K42" s="98">
        <v>5</v>
      </c>
      <c r="L42" s="98">
        <v>0</v>
      </c>
      <c r="M42" s="98">
        <v>1</v>
      </c>
      <c r="N42" s="98">
        <v>0</v>
      </c>
      <c r="O42" s="99">
        <v>484</v>
      </c>
    </row>
    <row r="43" spans="1:15" ht="13.2" x14ac:dyDescent="0.2">
      <c r="A43" s="12" t="s">
        <v>231</v>
      </c>
      <c r="B43" s="190">
        <f t="shared" ref="B43:B53" si="9">SUM(C43:O43)</f>
        <v>4278</v>
      </c>
      <c r="C43" s="108">
        <v>592</v>
      </c>
      <c r="D43" s="98">
        <v>248</v>
      </c>
      <c r="E43" s="98">
        <v>1</v>
      </c>
      <c r="F43" s="98">
        <v>23</v>
      </c>
      <c r="G43" s="98">
        <v>896</v>
      </c>
      <c r="H43" s="98">
        <v>8</v>
      </c>
      <c r="I43" s="98">
        <v>0</v>
      </c>
      <c r="J43" s="98">
        <v>0</v>
      </c>
      <c r="K43" s="98">
        <v>331</v>
      </c>
      <c r="L43" s="98">
        <v>21</v>
      </c>
      <c r="M43" s="98">
        <v>13</v>
      </c>
      <c r="N43" s="98">
        <v>0</v>
      </c>
      <c r="O43" s="99">
        <v>2145</v>
      </c>
    </row>
    <row r="44" spans="1:15" ht="13.2" x14ac:dyDescent="0.2">
      <c r="A44" s="46" t="s">
        <v>234</v>
      </c>
      <c r="B44" s="190">
        <f t="shared" si="9"/>
        <v>46</v>
      </c>
      <c r="C44" s="108">
        <v>4</v>
      </c>
      <c r="D44" s="98">
        <v>0</v>
      </c>
      <c r="E44" s="98">
        <v>0</v>
      </c>
      <c r="F44" s="98">
        <v>0</v>
      </c>
      <c r="G44" s="98">
        <v>10</v>
      </c>
      <c r="H44" s="98">
        <v>0</v>
      </c>
      <c r="I44" s="98">
        <v>1</v>
      </c>
      <c r="J44" s="98">
        <v>0</v>
      </c>
      <c r="K44" s="98">
        <v>1</v>
      </c>
      <c r="L44" s="98">
        <v>0</v>
      </c>
      <c r="M44" s="98">
        <v>0</v>
      </c>
      <c r="N44" s="98">
        <v>0</v>
      </c>
      <c r="O44" s="99">
        <v>30</v>
      </c>
    </row>
    <row r="45" spans="1:15" ht="13.2" x14ac:dyDescent="0.2">
      <c r="A45" s="12" t="s">
        <v>233</v>
      </c>
      <c r="B45" s="190">
        <f t="shared" si="9"/>
        <v>5253</v>
      </c>
      <c r="C45" s="108">
        <v>431</v>
      </c>
      <c r="D45" s="98">
        <v>378</v>
      </c>
      <c r="E45" s="98">
        <v>23</v>
      </c>
      <c r="F45" s="98">
        <v>11</v>
      </c>
      <c r="G45" s="98">
        <v>1630</v>
      </c>
      <c r="H45" s="98">
        <v>64</v>
      </c>
      <c r="I45" s="98">
        <v>6</v>
      </c>
      <c r="J45" s="98">
        <v>4</v>
      </c>
      <c r="K45" s="98">
        <v>292</v>
      </c>
      <c r="L45" s="98">
        <v>35</v>
      </c>
      <c r="M45" s="98">
        <v>15</v>
      </c>
      <c r="N45" s="98">
        <v>0</v>
      </c>
      <c r="O45" s="99">
        <v>2364</v>
      </c>
    </row>
    <row r="46" spans="1:15" ht="13.2" x14ac:dyDescent="0.2">
      <c r="A46" s="12" t="s">
        <v>43</v>
      </c>
      <c r="B46" s="190">
        <f t="shared" si="9"/>
        <v>134</v>
      </c>
      <c r="C46" s="108">
        <v>16</v>
      </c>
      <c r="D46" s="98">
        <v>2</v>
      </c>
      <c r="E46" s="98">
        <v>0</v>
      </c>
      <c r="F46" s="98">
        <v>0</v>
      </c>
      <c r="G46" s="98">
        <v>67</v>
      </c>
      <c r="H46" s="98">
        <v>0</v>
      </c>
      <c r="I46" s="98">
        <v>0</v>
      </c>
      <c r="J46" s="98">
        <v>0</v>
      </c>
      <c r="K46" s="98">
        <v>1</v>
      </c>
      <c r="L46" s="98">
        <v>0</v>
      </c>
      <c r="M46" s="98">
        <v>1</v>
      </c>
      <c r="N46" s="98">
        <v>0</v>
      </c>
      <c r="O46" s="99">
        <v>47</v>
      </c>
    </row>
    <row r="47" spans="1:15" ht="13.2" x14ac:dyDescent="0.2">
      <c r="A47" s="12" t="s">
        <v>44</v>
      </c>
      <c r="B47" s="190">
        <f t="shared" si="9"/>
        <v>0</v>
      </c>
      <c r="C47" s="108">
        <v>0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  <c r="J47" s="108">
        <v>0</v>
      </c>
      <c r="K47" s="108">
        <v>0</v>
      </c>
      <c r="L47" s="108">
        <v>0</v>
      </c>
      <c r="M47" s="108">
        <v>0</v>
      </c>
      <c r="N47" s="108">
        <v>0</v>
      </c>
      <c r="O47" s="99">
        <v>0</v>
      </c>
    </row>
    <row r="48" spans="1:15" ht="13.2" x14ac:dyDescent="0.2">
      <c r="A48" s="40" t="s">
        <v>45</v>
      </c>
      <c r="B48" s="190">
        <f t="shared" si="9"/>
        <v>646</v>
      </c>
      <c r="C48" s="108">
        <v>69</v>
      </c>
      <c r="D48" s="98">
        <v>28</v>
      </c>
      <c r="E48" s="98">
        <v>1</v>
      </c>
      <c r="F48" s="98">
        <v>4</v>
      </c>
      <c r="G48" s="98">
        <v>220</v>
      </c>
      <c r="H48" s="98">
        <v>2</v>
      </c>
      <c r="I48" s="98">
        <v>0</v>
      </c>
      <c r="J48" s="98">
        <v>2</v>
      </c>
      <c r="K48" s="98">
        <v>6</v>
      </c>
      <c r="L48" s="98">
        <v>0</v>
      </c>
      <c r="M48" s="98">
        <v>0</v>
      </c>
      <c r="N48" s="98">
        <v>0</v>
      </c>
      <c r="O48" s="99">
        <v>314</v>
      </c>
    </row>
    <row r="49" spans="1:15" ht="13.2" x14ac:dyDescent="0.2">
      <c r="A49" s="40" t="s">
        <v>46</v>
      </c>
      <c r="B49" s="190">
        <f t="shared" si="9"/>
        <v>838</v>
      </c>
      <c r="C49" s="108">
        <v>90</v>
      </c>
      <c r="D49" s="98">
        <v>41</v>
      </c>
      <c r="E49" s="98">
        <v>0</v>
      </c>
      <c r="F49" s="98">
        <v>1</v>
      </c>
      <c r="G49" s="98">
        <v>323</v>
      </c>
      <c r="H49" s="98">
        <v>1</v>
      </c>
      <c r="I49" s="98">
        <v>12</v>
      </c>
      <c r="J49" s="98">
        <v>0</v>
      </c>
      <c r="K49" s="98">
        <v>18</v>
      </c>
      <c r="L49" s="98">
        <v>0</v>
      </c>
      <c r="M49" s="98">
        <v>0</v>
      </c>
      <c r="N49" s="98">
        <v>0</v>
      </c>
      <c r="O49" s="99">
        <v>352</v>
      </c>
    </row>
    <row r="50" spans="1:15" ht="13.2" x14ac:dyDescent="0.2">
      <c r="A50" s="40" t="s">
        <v>47</v>
      </c>
      <c r="B50" s="190">
        <f t="shared" si="9"/>
        <v>0</v>
      </c>
      <c r="C50" s="108">
        <v>0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98">
        <v>0</v>
      </c>
      <c r="J50" s="98">
        <v>0</v>
      </c>
      <c r="K50" s="98">
        <v>0</v>
      </c>
      <c r="L50" s="98">
        <v>0</v>
      </c>
      <c r="M50" s="98">
        <v>0</v>
      </c>
      <c r="N50" s="98">
        <v>0</v>
      </c>
      <c r="O50" s="99">
        <v>0</v>
      </c>
    </row>
    <row r="51" spans="1:15" ht="13.2" x14ac:dyDescent="0.2">
      <c r="A51" s="40" t="s">
        <v>48</v>
      </c>
      <c r="B51" s="190">
        <f t="shared" si="9"/>
        <v>594</v>
      </c>
      <c r="C51" s="108">
        <v>77</v>
      </c>
      <c r="D51" s="98">
        <v>59</v>
      </c>
      <c r="E51" s="98">
        <v>1</v>
      </c>
      <c r="F51" s="98">
        <v>3</v>
      </c>
      <c r="G51" s="98">
        <v>272</v>
      </c>
      <c r="H51" s="98">
        <v>4</v>
      </c>
      <c r="I51" s="98">
        <v>0</v>
      </c>
      <c r="J51" s="98">
        <v>4</v>
      </c>
      <c r="K51" s="98">
        <v>5</v>
      </c>
      <c r="L51" s="98">
        <v>2</v>
      </c>
      <c r="M51" s="98">
        <v>7</v>
      </c>
      <c r="N51" s="98">
        <v>0</v>
      </c>
      <c r="O51" s="99">
        <v>160</v>
      </c>
    </row>
    <row r="52" spans="1:15" ht="13.2" x14ac:dyDescent="0.2">
      <c r="A52" s="40" t="s">
        <v>49</v>
      </c>
      <c r="B52" s="190">
        <f t="shared" si="9"/>
        <v>153</v>
      </c>
      <c r="C52" s="108">
        <v>36</v>
      </c>
      <c r="D52" s="98">
        <v>15</v>
      </c>
      <c r="E52" s="98">
        <v>0</v>
      </c>
      <c r="F52" s="98">
        <v>0</v>
      </c>
      <c r="G52" s="98">
        <v>44</v>
      </c>
      <c r="H52" s="98">
        <v>0</v>
      </c>
      <c r="I52" s="98">
        <v>0</v>
      </c>
      <c r="J52" s="98">
        <v>0</v>
      </c>
      <c r="K52" s="98">
        <v>0</v>
      </c>
      <c r="L52" s="98">
        <v>0</v>
      </c>
      <c r="M52" s="98">
        <v>0</v>
      </c>
      <c r="N52" s="98">
        <v>0</v>
      </c>
      <c r="O52" s="99">
        <v>58</v>
      </c>
    </row>
    <row r="53" spans="1:15" ht="13.8" thickBot="1" x14ac:dyDescent="0.25">
      <c r="A53" s="42" t="s">
        <v>50</v>
      </c>
      <c r="B53" s="198">
        <f t="shared" si="9"/>
        <v>103</v>
      </c>
      <c r="C53" s="118">
        <v>32</v>
      </c>
      <c r="D53" s="106">
        <v>14</v>
      </c>
      <c r="E53" s="106">
        <v>2</v>
      </c>
      <c r="F53" s="106">
        <v>0</v>
      </c>
      <c r="G53" s="106">
        <v>20</v>
      </c>
      <c r="H53" s="106">
        <v>0</v>
      </c>
      <c r="I53" s="106">
        <v>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7">
        <v>35</v>
      </c>
    </row>
    <row r="54" spans="1:15" ht="13.2" x14ac:dyDescent="0.2">
      <c r="A54" s="57" t="s">
        <v>51</v>
      </c>
      <c r="B54" s="201">
        <f>SUM(B55:B70)</f>
        <v>10647</v>
      </c>
      <c r="C54" s="172">
        <f t="shared" ref="C54:O54" si="10">SUM(C55:C70)</f>
        <v>2441</v>
      </c>
      <c r="D54" s="202">
        <f t="shared" si="10"/>
        <v>753</v>
      </c>
      <c r="E54" s="202">
        <f t="shared" si="10"/>
        <v>62</v>
      </c>
      <c r="F54" s="202">
        <f t="shared" si="10"/>
        <v>220</v>
      </c>
      <c r="G54" s="202">
        <f t="shared" si="10"/>
        <v>3355</v>
      </c>
      <c r="H54" s="202">
        <f t="shared" si="10"/>
        <v>46</v>
      </c>
      <c r="I54" s="202">
        <f t="shared" si="10"/>
        <v>40</v>
      </c>
      <c r="J54" s="202">
        <f t="shared" si="10"/>
        <v>22</v>
      </c>
      <c r="K54" s="202">
        <f t="shared" si="10"/>
        <v>97</v>
      </c>
      <c r="L54" s="202">
        <f t="shared" si="10"/>
        <v>1</v>
      </c>
      <c r="M54" s="202">
        <f t="shared" si="10"/>
        <v>13</v>
      </c>
      <c r="N54" s="202">
        <f t="shared" si="10"/>
        <v>0</v>
      </c>
      <c r="O54" s="203">
        <f t="shared" si="10"/>
        <v>3597</v>
      </c>
    </row>
    <row r="55" spans="1:15" ht="13.2" x14ac:dyDescent="0.2">
      <c r="A55" s="40" t="s">
        <v>52</v>
      </c>
      <c r="B55" s="190">
        <f>SUM(C55:O55)</f>
        <v>1164</v>
      </c>
      <c r="C55" s="108">
        <v>221</v>
      </c>
      <c r="D55" s="98">
        <v>94</v>
      </c>
      <c r="E55" s="98">
        <v>0</v>
      </c>
      <c r="F55" s="98">
        <v>64</v>
      </c>
      <c r="G55" s="98">
        <v>265</v>
      </c>
      <c r="H55" s="98">
        <v>23</v>
      </c>
      <c r="I55" s="98">
        <v>4</v>
      </c>
      <c r="J55" s="98">
        <v>0</v>
      </c>
      <c r="K55" s="98">
        <v>8</v>
      </c>
      <c r="L55" s="98">
        <v>0</v>
      </c>
      <c r="M55" s="98">
        <v>0</v>
      </c>
      <c r="N55" s="98">
        <v>0</v>
      </c>
      <c r="O55" s="99">
        <v>485</v>
      </c>
    </row>
    <row r="56" spans="1:15" ht="13.2" x14ac:dyDescent="0.2">
      <c r="A56" s="40" t="s">
        <v>53</v>
      </c>
      <c r="B56" s="190">
        <f t="shared" ref="B56:B70" si="11">SUM(C56:O56)</f>
        <v>548</v>
      </c>
      <c r="C56" s="108">
        <v>113</v>
      </c>
      <c r="D56" s="98">
        <v>31</v>
      </c>
      <c r="E56" s="98">
        <v>0</v>
      </c>
      <c r="F56" s="98">
        <v>7</v>
      </c>
      <c r="G56" s="98">
        <v>176</v>
      </c>
      <c r="H56" s="98">
        <v>2</v>
      </c>
      <c r="I56" s="98">
        <v>22</v>
      </c>
      <c r="J56" s="98">
        <v>0</v>
      </c>
      <c r="K56" s="98">
        <v>17</v>
      </c>
      <c r="L56" s="98">
        <v>0</v>
      </c>
      <c r="M56" s="98">
        <v>1</v>
      </c>
      <c r="N56" s="98">
        <v>0</v>
      </c>
      <c r="O56" s="99">
        <v>179</v>
      </c>
    </row>
    <row r="57" spans="1:15" ht="13.2" x14ac:dyDescent="0.2">
      <c r="A57" s="40" t="s">
        <v>54</v>
      </c>
      <c r="B57" s="190">
        <f t="shared" si="11"/>
        <v>19</v>
      </c>
      <c r="C57" s="108">
        <v>0</v>
      </c>
      <c r="D57" s="98">
        <v>0</v>
      </c>
      <c r="E57" s="98">
        <v>0</v>
      </c>
      <c r="F57" s="98">
        <v>0</v>
      </c>
      <c r="G57" s="98">
        <v>3</v>
      </c>
      <c r="H57" s="98">
        <v>0</v>
      </c>
      <c r="I57" s="98">
        <v>0</v>
      </c>
      <c r="J57" s="98">
        <v>0</v>
      </c>
      <c r="K57" s="98">
        <v>0</v>
      </c>
      <c r="L57" s="98">
        <v>0</v>
      </c>
      <c r="M57" s="98">
        <v>0</v>
      </c>
      <c r="N57" s="98">
        <v>0</v>
      </c>
      <c r="O57" s="99">
        <v>16</v>
      </c>
    </row>
    <row r="58" spans="1:15" ht="13.2" x14ac:dyDescent="0.2">
      <c r="A58" s="40" t="s">
        <v>55</v>
      </c>
      <c r="B58" s="190">
        <f t="shared" si="11"/>
        <v>2897</v>
      </c>
      <c r="C58" s="108">
        <v>650</v>
      </c>
      <c r="D58" s="98">
        <v>172</v>
      </c>
      <c r="E58" s="98">
        <v>0</v>
      </c>
      <c r="F58" s="98">
        <v>66</v>
      </c>
      <c r="G58" s="98">
        <v>988</v>
      </c>
      <c r="H58" s="98">
        <v>13</v>
      </c>
      <c r="I58" s="98">
        <v>11</v>
      </c>
      <c r="J58" s="98">
        <v>12</v>
      </c>
      <c r="K58" s="98">
        <v>19</v>
      </c>
      <c r="L58" s="98">
        <v>0</v>
      </c>
      <c r="M58" s="98">
        <v>10</v>
      </c>
      <c r="N58" s="98">
        <v>0</v>
      </c>
      <c r="O58" s="99">
        <v>956</v>
      </c>
    </row>
    <row r="59" spans="1:15" ht="13.2" x14ac:dyDescent="0.2">
      <c r="A59" s="40" t="s">
        <v>56</v>
      </c>
      <c r="B59" s="190">
        <f t="shared" si="11"/>
        <v>33</v>
      </c>
      <c r="C59" s="108">
        <v>0</v>
      </c>
      <c r="D59" s="98">
        <v>0</v>
      </c>
      <c r="E59" s="98">
        <v>0</v>
      </c>
      <c r="F59" s="98">
        <v>0</v>
      </c>
      <c r="G59" s="98">
        <v>13</v>
      </c>
      <c r="H59" s="98">
        <v>0</v>
      </c>
      <c r="I59" s="98">
        <v>0</v>
      </c>
      <c r="J59" s="98">
        <v>0</v>
      </c>
      <c r="K59" s="98">
        <v>3</v>
      </c>
      <c r="L59" s="98">
        <v>0</v>
      </c>
      <c r="M59" s="98">
        <v>0</v>
      </c>
      <c r="N59" s="98">
        <v>0</v>
      </c>
      <c r="O59" s="99">
        <v>17</v>
      </c>
    </row>
    <row r="60" spans="1:15" ht="13.2" x14ac:dyDescent="0.2">
      <c r="A60" s="40" t="s">
        <v>57</v>
      </c>
      <c r="B60" s="190">
        <f t="shared" si="11"/>
        <v>182</v>
      </c>
      <c r="C60" s="108">
        <v>4</v>
      </c>
      <c r="D60" s="98">
        <v>8</v>
      </c>
      <c r="E60" s="98">
        <v>0</v>
      </c>
      <c r="F60" s="98">
        <v>0</v>
      </c>
      <c r="G60" s="98">
        <v>91</v>
      </c>
      <c r="H60" s="98">
        <v>0</v>
      </c>
      <c r="I60" s="98">
        <v>0</v>
      </c>
      <c r="J60" s="98">
        <v>0</v>
      </c>
      <c r="K60" s="98">
        <v>2</v>
      </c>
      <c r="L60" s="98">
        <v>0</v>
      </c>
      <c r="M60" s="98">
        <v>0</v>
      </c>
      <c r="N60" s="98">
        <v>0</v>
      </c>
      <c r="O60" s="99">
        <v>77</v>
      </c>
    </row>
    <row r="61" spans="1:15" ht="13.2" x14ac:dyDescent="0.2">
      <c r="A61" s="40" t="s">
        <v>58</v>
      </c>
      <c r="B61" s="190">
        <f t="shared" si="11"/>
        <v>1828</v>
      </c>
      <c r="C61" s="108">
        <v>400</v>
      </c>
      <c r="D61" s="98">
        <v>84</v>
      </c>
      <c r="E61" s="98">
        <v>0</v>
      </c>
      <c r="F61" s="98">
        <v>72</v>
      </c>
      <c r="G61" s="98">
        <v>526</v>
      </c>
      <c r="H61" s="98">
        <v>1</v>
      </c>
      <c r="I61" s="98">
        <v>0</v>
      </c>
      <c r="J61" s="98">
        <v>5</v>
      </c>
      <c r="K61" s="98">
        <v>12</v>
      </c>
      <c r="L61" s="98">
        <v>0</v>
      </c>
      <c r="M61" s="98">
        <v>0</v>
      </c>
      <c r="N61" s="98">
        <v>0</v>
      </c>
      <c r="O61" s="99">
        <v>728</v>
      </c>
    </row>
    <row r="62" spans="1:15" ht="13.2" x14ac:dyDescent="0.2">
      <c r="A62" s="40" t="s">
        <v>59</v>
      </c>
      <c r="B62" s="190">
        <f t="shared" si="11"/>
        <v>190</v>
      </c>
      <c r="C62" s="108">
        <v>69</v>
      </c>
      <c r="D62" s="98">
        <v>4</v>
      </c>
      <c r="E62" s="98">
        <v>61</v>
      </c>
      <c r="F62" s="98">
        <v>4</v>
      </c>
      <c r="G62" s="98">
        <v>0</v>
      </c>
      <c r="H62" s="98">
        <v>0</v>
      </c>
      <c r="I62" s="98">
        <v>0</v>
      </c>
      <c r="J62" s="98">
        <v>0</v>
      </c>
      <c r="K62" s="98">
        <v>0</v>
      </c>
      <c r="L62" s="98">
        <v>0</v>
      </c>
      <c r="M62" s="98">
        <v>0</v>
      </c>
      <c r="N62" s="98">
        <v>0</v>
      </c>
      <c r="O62" s="99">
        <v>52</v>
      </c>
    </row>
    <row r="63" spans="1:15" ht="13.2" x14ac:dyDescent="0.2">
      <c r="A63" s="40" t="s">
        <v>60</v>
      </c>
      <c r="B63" s="190">
        <f t="shared" si="11"/>
        <v>1555</v>
      </c>
      <c r="C63" s="108">
        <v>309</v>
      </c>
      <c r="D63" s="98">
        <v>123</v>
      </c>
      <c r="E63" s="98">
        <v>0</v>
      </c>
      <c r="F63" s="98">
        <v>4</v>
      </c>
      <c r="G63" s="98">
        <v>688</v>
      </c>
      <c r="H63" s="98">
        <v>4</v>
      </c>
      <c r="I63" s="98">
        <v>1</v>
      </c>
      <c r="J63" s="98">
        <v>3</v>
      </c>
      <c r="K63" s="98">
        <v>30</v>
      </c>
      <c r="L63" s="98">
        <v>1</v>
      </c>
      <c r="M63" s="98">
        <v>1</v>
      </c>
      <c r="N63" s="98">
        <v>0</v>
      </c>
      <c r="O63" s="99">
        <v>391</v>
      </c>
    </row>
    <row r="64" spans="1:15" ht="13.2" x14ac:dyDescent="0.2">
      <c r="A64" s="40" t="s">
        <v>61</v>
      </c>
      <c r="B64" s="190">
        <f t="shared" si="11"/>
        <v>360</v>
      </c>
      <c r="C64" s="108">
        <v>19</v>
      </c>
      <c r="D64" s="98">
        <v>20</v>
      </c>
      <c r="E64" s="98">
        <v>0</v>
      </c>
      <c r="F64" s="98">
        <v>1</v>
      </c>
      <c r="G64" s="98">
        <v>141</v>
      </c>
      <c r="H64" s="98">
        <v>1</v>
      </c>
      <c r="I64" s="98">
        <v>2</v>
      </c>
      <c r="J64" s="98">
        <v>0</v>
      </c>
      <c r="K64" s="98">
        <v>0</v>
      </c>
      <c r="L64" s="98">
        <v>0</v>
      </c>
      <c r="M64" s="98">
        <v>0</v>
      </c>
      <c r="N64" s="98">
        <v>0</v>
      </c>
      <c r="O64" s="99">
        <v>176</v>
      </c>
    </row>
    <row r="65" spans="1:15" ht="13.2" x14ac:dyDescent="0.2">
      <c r="A65" s="40" t="s">
        <v>62</v>
      </c>
      <c r="B65" s="190">
        <f t="shared" si="11"/>
        <v>256</v>
      </c>
      <c r="C65" s="108">
        <v>95</v>
      </c>
      <c r="D65" s="98">
        <v>15</v>
      </c>
      <c r="E65" s="98">
        <v>0</v>
      </c>
      <c r="F65" s="98">
        <v>0</v>
      </c>
      <c r="G65" s="98">
        <v>49</v>
      </c>
      <c r="H65" s="98">
        <v>0</v>
      </c>
      <c r="I65" s="98">
        <v>0</v>
      </c>
      <c r="J65" s="98">
        <v>0</v>
      </c>
      <c r="K65" s="98">
        <v>0</v>
      </c>
      <c r="L65" s="98">
        <v>0</v>
      </c>
      <c r="M65" s="98">
        <v>0</v>
      </c>
      <c r="N65" s="98">
        <v>0</v>
      </c>
      <c r="O65" s="99">
        <v>97</v>
      </c>
    </row>
    <row r="66" spans="1:15" ht="13.2" x14ac:dyDescent="0.2">
      <c r="A66" s="40" t="s">
        <v>63</v>
      </c>
      <c r="B66" s="190">
        <f t="shared" si="11"/>
        <v>160</v>
      </c>
      <c r="C66" s="108">
        <v>48</v>
      </c>
      <c r="D66" s="98">
        <v>10</v>
      </c>
      <c r="E66" s="98">
        <v>0</v>
      </c>
      <c r="F66" s="98">
        <v>0</v>
      </c>
      <c r="G66" s="98">
        <v>47</v>
      </c>
      <c r="H66" s="98">
        <v>0</v>
      </c>
      <c r="I66" s="98">
        <v>0</v>
      </c>
      <c r="J66" s="98">
        <v>0</v>
      </c>
      <c r="K66" s="98">
        <v>1</v>
      </c>
      <c r="L66" s="98">
        <v>0</v>
      </c>
      <c r="M66" s="98">
        <v>0</v>
      </c>
      <c r="N66" s="98">
        <v>0</v>
      </c>
      <c r="O66" s="99">
        <v>54</v>
      </c>
    </row>
    <row r="67" spans="1:15" ht="13.2" x14ac:dyDescent="0.2">
      <c r="A67" s="40" t="s">
        <v>64</v>
      </c>
      <c r="B67" s="190">
        <f t="shared" si="11"/>
        <v>329</v>
      </c>
      <c r="C67" s="108">
        <v>182</v>
      </c>
      <c r="D67" s="98">
        <v>27</v>
      </c>
      <c r="E67" s="98">
        <v>0</v>
      </c>
      <c r="F67" s="98">
        <v>0</v>
      </c>
      <c r="G67" s="98">
        <v>66</v>
      </c>
      <c r="H67" s="98">
        <v>0</v>
      </c>
      <c r="I67" s="98">
        <v>0</v>
      </c>
      <c r="J67" s="98">
        <v>0</v>
      </c>
      <c r="K67" s="98">
        <v>1</v>
      </c>
      <c r="L67" s="98">
        <v>0</v>
      </c>
      <c r="M67" s="98">
        <v>0</v>
      </c>
      <c r="N67" s="98">
        <v>0</v>
      </c>
      <c r="O67" s="99">
        <v>53</v>
      </c>
    </row>
    <row r="68" spans="1:15" ht="13.2" x14ac:dyDescent="0.2">
      <c r="A68" s="40" t="s">
        <v>65</v>
      </c>
      <c r="B68" s="190">
        <f t="shared" si="11"/>
        <v>234</v>
      </c>
      <c r="C68" s="108">
        <v>172</v>
      </c>
      <c r="D68" s="98">
        <v>24</v>
      </c>
      <c r="E68" s="98">
        <v>0</v>
      </c>
      <c r="F68" s="98">
        <v>0</v>
      </c>
      <c r="G68" s="98">
        <v>18</v>
      </c>
      <c r="H68" s="98">
        <v>0</v>
      </c>
      <c r="I68" s="98">
        <v>0</v>
      </c>
      <c r="J68" s="98">
        <v>0</v>
      </c>
      <c r="K68" s="98">
        <v>0</v>
      </c>
      <c r="L68" s="98">
        <v>0</v>
      </c>
      <c r="M68" s="98">
        <v>0</v>
      </c>
      <c r="N68" s="98">
        <v>0</v>
      </c>
      <c r="O68" s="99">
        <v>20</v>
      </c>
    </row>
    <row r="69" spans="1:15" ht="13.2" x14ac:dyDescent="0.2">
      <c r="A69" s="40" t="s">
        <v>66</v>
      </c>
      <c r="B69" s="190">
        <f t="shared" si="11"/>
        <v>438</v>
      </c>
      <c r="C69" s="108">
        <v>46</v>
      </c>
      <c r="D69" s="98">
        <v>71</v>
      </c>
      <c r="E69" s="98">
        <v>0</v>
      </c>
      <c r="F69" s="98">
        <v>2</v>
      </c>
      <c r="G69" s="98">
        <v>201</v>
      </c>
      <c r="H69" s="98">
        <v>0</v>
      </c>
      <c r="I69" s="98">
        <v>0</v>
      </c>
      <c r="J69" s="98">
        <v>1</v>
      </c>
      <c r="K69" s="98">
        <v>3</v>
      </c>
      <c r="L69" s="98">
        <v>0</v>
      </c>
      <c r="M69" s="98">
        <v>1</v>
      </c>
      <c r="N69" s="98">
        <v>0</v>
      </c>
      <c r="O69" s="99">
        <v>113</v>
      </c>
    </row>
    <row r="70" spans="1:15" ht="13.2" x14ac:dyDescent="0.2">
      <c r="A70" s="58" t="s">
        <v>67</v>
      </c>
      <c r="B70" s="190">
        <f t="shared" si="11"/>
        <v>454</v>
      </c>
      <c r="C70" s="101">
        <v>113</v>
      </c>
      <c r="D70" s="102">
        <v>70</v>
      </c>
      <c r="E70" s="102">
        <v>1</v>
      </c>
      <c r="F70" s="102">
        <v>0</v>
      </c>
      <c r="G70" s="102">
        <v>83</v>
      </c>
      <c r="H70" s="102">
        <v>2</v>
      </c>
      <c r="I70" s="102">
        <v>0</v>
      </c>
      <c r="J70" s="102">
        <v>1</v>
      </c>
      <c r="K70" s="102">
        <v>1</v>
      </c>
      <c r="L70" s="102">
        <v>0</v>
      </c>
      <c r="M70" s="102">
        <v>0</v>
      </c>
      <c r="N70" s="102">
        <v>0</v>
      </c>
      <c r="O70" s="103">
        <v>183</v>
      </c>
    </row>
    <row r="71" spans="1:15" ht="13.2" x14ac:dyDescent="0.2">
      <c r="A71" s="41" t="s">
        <v>68</v>
      </c>
      <c r="B71" s="205">
        <f>SUM(B72:B83)</f>
        <v>9615</v>
      </c>
      <c r="C71" s="206">
        <f t="shared" ref="C71:O71" si="12">SUM(C72:C83)</f>
        <v>2397</v>
      </c>
      <c r="D71" s="207">
        <f t="shared" si="12"/>
        <v>409</v>
      </c>
      <c r="E71" s="207">
        <f t="shared" si="12"/>
        <v>9</v>
      </c>
      <c r="F71" s="207">
        <f t="shared" si="12"/>
        <v>56</v>
      </c>
      <c r="G71" s="207">
        <f t="shared" si="12"/>
        <v>2880</v>
      </c>
      <c r="H71" s="207">
        <f t="shared" si="12"/>
        <v>7</v>
      </c>
      <c r="I71" s="207">
        <f t="shared" si="12"/>
        <v>54</v>
      </c>
      <c r="J71" s="207">
        <f t="shared" si="12"/>
        <v>7</v>
      </c>
      <c r="K71" s="207">
        <f t="shared" si="12"/>
        <v>426</v>
      </c>
      <c r="L71" s="207">
        <f t="shared" si="12"/>
        <v>26</v>
      </c>
      <c r="M71" s="207">
        <f t="shared" si="12"/>
        <v>18</v>
      </c>
      <c r="N71" s="207">
        <f t="shared" si="12"/>
        <v>0</v>
      </c>
      <c r="O71" s="178">
        <f t="shared" si="12"/>
        <v>3326</v>
      </c>
    </row>
    <row r="72" spans="1:15" ht="13.2" x14ac:dyDescent="0.2">
      <c r="A72" s="62" t="s">
        <v>244</v>
      </c>
      <c r="B72" s="190">
        <f>SUM(C72:O72)</f>
        <v>3127</v>
      </c>
      <c r="C72" s="108">
        <v>992</v>
      </c>
      <c r="D72" s="98">
        <v>77</v>
      </c>
      <c r="E72" s="98">
        <v>2</v>
      </c>
      <c r="F72" s="98">
        <v>3</v>
      </c>
      <c r="G72" s="98">
        <v>813</v>
      </c>
      <c r="H72" s="98">
        <v>0</v>
      </c>
      <c r="I72" s="98">
        <v>0</v>
      </c>
      <c r="J72" s="98">
        <v>0</v>
      </c>
      <c r="K72" s="98">
        <v>183</v>
      </c>
      <c r="L72" s="98">
        <v>11</v>
      </c>
      <c r="M72" s="98">
        <v>3</v>
      </c>
      <c r="N72" s="98">
        <v>0</v>
      </c>
      <c r="O72" s="99">
        <v>1043</v>
      </c>
    </row>
    <row r="73" spans="1:15" ht="13.2" x14ac:dyDescent="0.2">
      <c r="A73" s="63" t="s">
        <v>243</v>
      </c>
      <c r="B73" s="190">
        <f t="shared" ref="B73:B83" si="13">SUM(C73:O73)</f>
        <v>1268</v>
      </c>
      <c r="C73" s="108">
        <v>285</v>
      </c>
      <c r="D73" s="98">
        <v>68</v>
      </c>
      <c r="E73" s="98">
        <v>0</v>
      </c>
      <c r="F73" s="98">
        <v>3</v>
      </c>
      <c r="G73" s="98">
        <v>402</v>
      </c>
      <c r="H73" s="98">
        <v>1</v>
      </c>
      <c r="I73" s="98">
        <v>0</v>
      </c>
      <c r="J73" s="98">
        <v>2</v>
      </c>
      <c r="K73" s="98">
        <v>14</v>
      </c>
      <c r="L73" s="98">
        <v>0</v>
      </c>
      <c r="M73" s="98">
        <v>5</v>
      </c>
      <c r="N73" s="98">
        <v>0</v>
      </c>
      <c r="O73" s="99">
        <v>488</v>
      </c>
    </row>
    <row r="74" spans="1:15" ht="13.2" x14ac:dyDescent="0.2">
      <c r="A74" s="40" t="s">
        <v>69</v>
      </c>
      <c r="B74" s="190">
        <f t="shared" si="13"/>
        <v>414</v>
      </c>
      <c r="C74" s="108">
        <v>108</v>
      </c>
      <c r="D74" s="98">
        <v>18</v>
      </c>
      <c r="E74" s="98">
        <v>0</v>
      </c>
      <c r="F74" s="98">
        <v>0</v>
      </c>
      <c r="G74" s="98">
        <v>150</v>
      </c>
      <c r="H74" s="98">
        <v>0</v>
      </c>
      <c r="I74" s="98">
        <v>0</v>
      </c>
      <c r="J74" s="98">
        <v>1</v>
      </c>
      <c r="K74" s="98">
        <v>8</v>
      </c>
      <c r="L74" s="98">
        <v>0</v>
      </c>
      <c r="M74" s="98">
        <v>2</v>
      </c>
      <c r="N74" s="98">
        <v>0</v>
      </c>
      <c r="O74" s="99">
        <v>127</v>
      </c>
    </row>
    <row r="75" spans="1:15" ht="13.2" x14ac:dyDescent="0.2">
      <c r="A75" s="40" t="s">
        <v>70</v>
      </c>
      <c r="B75" s="190">
        <f t="shared" si="13"/>
        <v>2029</v>
      </c>
      <c r="C75" s="108">
        <v>205</v>
      </c>
      <c r="D75" s="98">
        <v>75</v>
      </c>
      <c r="E75" s="98">
        <v>5</v>
      </c>
      <c r="F75" s="98">
        <v>8</v>
      </c>
      <c r="G75" s="98">
        <v>705</v>
      </c>
      <c r="H75" s="98">
        <v>2</v>
      </c>
      <c r="I75" s="98">
        <v>54</v>
      </c>
      <c r="J75" s="98">
        <v>1</v>
      </c>
      <c r="K75" s="98">
        <v>183</v>
      </c>
      <c r="L75" s="98">
        <v>15</v>
      </c>
      <c r="M75" s="98">
        <v>3</v>
      </c>
      <c r="N75" s="98">
        <v>0</v>
      </c>
      <c r="O75" s="99">
        <v>773</v>
      </c>
    </row>
    <row r="76" spans="1:15" ht="13.2" x14ac:dyDescent="0.2">
      <c r="A76" s="40" t="s">
        <v>71</v>
      </c>
      <c r="B76" s="190">
        <f t="shared" si="13"/>
        <v>209</v>
      </c>
      <c r="C76" s="108">
        <v>64</v>
      </c>
      <c r="D76" s="98">
        <v>2</v>
      </c>
      <c r="E76" s="98">
        <v>0</v>
      </c>
      <c r="F76" s="98">
        <v>0</v>
      </c>
      <c r="G76" s="98">
        <v>102</v>
      </c>
      <c r="H76" s="98">
        <v>0</v>
      </c>
      <c r="I76" s="98">
        <v>0</v>
      </c>
      <c r="J76" s="98">
        <v>0</v>
      </c>
      <c r="K76" s="98">
        <v>2</v>
      </c>
      <c r="L76" s="98">
        <v>0</v>
      </c>
      <c r="M76" s="98">
        <v>0</v>
      </c>
      <c r="N76" s="98">
        <v>0</v>
      </c>
      <c r="O76" s="99">
        <v>39</v>
      </c>
    </row>
    <row r="77" spans="1:15" ht="13.2" x14ac:dyDescent="0.2">
      <c r="A77" s="40" t="s">
        <v>72</v>
      </c>
      <c r="B77" s="190">
        <f t="shared" si="13"/>
        <v>46</v>
      </c>
      <c r="C77" s="108">
        <v>0</v>
      </c>
      <c r="D77" s="98">
        <v>2</v>
      </c>
      <c r="E77" s="98">
        <v>0</v>
      </c>
      <c r="F77" s="98">
        <v>1</v>
      </c>
      <c r="G77" s="98">
        <v>17</v>
      </c>
      <c r="H77" s="98">
        <v>0</v>
      </c>
      <c r="I77" s="98">
        <v>0</v>
      </c>
      <c r="J77" s="98">
        <v>0</v>
      </c>
      <c r="K77" s="98">
        <v>1</v>
      </c>
      <c r="L77" s="98">
        <v>0</v>
      </c>
      <c r="M77" s="98">
        <v>0</v>
      </c>
      <c r="N77" s="98">
        <v>0</v>
      </c>
      <c r="O77" s="99">
        <v>25</v>
      </c>
    </row>
    <row r="78" spans="1:15" ht="13.2" x14ac:dyDescent="0.2">
      <c r="A78" s="40" t="s">
        <v>73</v>
      </c>
      <c r="B78" s="190">
        <f t="shared" si="13"/>
        <v>462</v>
      </c>
      <c r="C78" s="108">
        <v>181</v>
      </c>
      <c r="D78" s="98">
        <v>19</v>
      </c>
      <c r="E78" s="98">
        <v>1</v>
      </c>
      <c r="F78" s="98">
        <v>29</v>
      </c>
      <c r="G78" s="98">
        <v>96</v>
      </c>
      <c r="H78" s="98">
        <v>1</v>
      </c>
      <c r="I78" s="98">
        <v>0</v>
      </c>
      <c r="J78" s="98">
        <v>0</v>
      </c>
      <c r="K78" s="98">
        <v>2</v>
      </c>
      <c r="L78" s="98">
        <v>0</v>
      </c>
      <c r="M78" s="98">
        <v>0</v>
      </c>
      <c r="N78" s="98">
        <v>0</v>
      </c>
      <c r="O78" s="99">
        <v>133</v>
      </c>
    </row>
    <row r="79" spans="1:15" ht="13.2" x14ac:dyDescent="0.2">
      <c r="A79" s="40" t="s">
        <v>74</v>
      </c>
      <c r="B79" s="190">
        <f t="shared" si="13"/>
        <v>364</v>
      </c>
      <c r="C79" s="108">
        <v>101</v>
      </c>
      <c r="D79" s="98">
        <v>42</v>
      </c>
      <c r="E79" s="98">
        <v>0</v>
      </c>
      <c r="F79" s="98">
        <v>0</v>
      </c>
      <c r="G79" s="98">
        <v>71</v>
      </c>
      <c r="H79" s="98">
        <v>0</v>
      </c>
      <c r="I79" s="98">
        <v>0</v>
      </c>
      <c r="J79" s="98">
        <v>0</v>
      </c>
      <c r="K79" s="98">
        <v>2</v>
      </c>
      <c r="L79" s="98">
        <v>0</v>
      </c>
      <c r="M79" s="98">
        <v>1</v>
      </c>
      <c r="N79" s="98">
        <v>0</v>
      </c>
      <c r="O79" s="99">
        <v>147</v>
      </c>
    </row>
    <row r="80" spans="1:15" ht="13.2" x14ac:dyDescent="0.2">
      <c r="A80" s="40" t="s">
        <v>75</v>
      </c>
      <c r="B80" s="190">
        <f t="shared" si="13"/>
        <v>38</v>
      </c>
      <c r="C80" s="108">
        <v>6</v>
      </c>
      <c r="D80" s="98">
        <v>0</v>
      </c>
      <c r="E80" s="98">
        <v>1</v>
      </c>
      <c r="F80" s="98">
        <v>0</v>
      </c>
      <c r="G80" s="98">
        <v>11</v>
      </c>
      <c r="H80" s="98">
        <v>0</v>
      </c>
      <c r="I80" s="98">
        <v>0</v>
      </c>
      <c r="J80" s="98">
        <v>0</v>
      </c>
      <c r="K80" s="98">
        <v>1</v>
      </c>
      <c r="L80" s="98">
        <v>0</v>
      </c>
      <c r="M80" s="98">
        <v>0</v>
      </c>
      <c r="N80" s="98">
        <v>0</v>
      </c>
      <c r="O80" s="99">
        <v>19</v>
      </c>
    </row>
    <row r="81" spans="1:15" ht="13.2" x14ac:dyDescent="0.2">
      <c r="A81" s="40" t="s">
        <v>76</v>
      </c>
      <c r="B81" s="190">
        <f t="shared" si="13"/>
        <v>88</v>
      </c>
      <c r="C81" s="108">
        <v>86</v>
      </c>
      <c r="D81" s="98">
        <v>0</v>
      </c>
      <c r="E81" s="98">
        <v>0</v>
      </c>
      <c r="F81" s="98">
        <v>0</v>
      </c>
      <c r="G81" s="98">
        <v>2</v>
      </c>
      <c r="H81" s="98">
        <v>0</v>
      </c>
      <c r="I81" s="98">
        <v>0</v>
      </c>
      <c r="J81" s="98">
        <v>0</v>
      </c>
      <c r="K81" s="98">
        <v>0</v>
      </c>
      <c r="L81" s="98">
        <v>0</v>
      </c>
      <c r="M81" s="98">
        <v>0</v>
      </c>
      <c r="N81" s="98">
        <v>0</v>
      </c>
      <c r="O81" s="99">
        <v>0</v>
      </c>
    </row>
    <row r="82" spans="1:15" ht="13.2" x14ac:dyDescent="0.2">
      <c r="A82" s="40" t="s">
        <v>77</v>
      </c>
      <c r="B82" s="190">
        <f t="shared" si="13"/>
        <v>1564</v>
      </c>
      <c r="C82" s="108">
        <v>369</v>
      </c>
      <c r="D82" s="98">
        <v>106</v>
      </c>
      <c r="E82" s="98">
        <v>0</v>
      </c>
      <c r="F82" s="98">
        <v>12</v>
      </c>
      <c r="G82" s="98">
        <v>511</v>
      </c>
      <c r="H82" s="98">
        <v>3</v>
      </c>
      <c r="I82" s="98">
        <v>0</v>
      </c>
      <c r="J82" s="98">
        <v>3</v>
      </c>
      <c r="K82" s="98">
        <v>30</v>
      </c>
      <c r="L82" s="98">
        <v>0</v>
      </c>
      <c r="M82" s="98">
        <v>4</v>
      </c>
      <c r="N82" s="98">
        <v>0</v>
      </c>
      <c r="O82" s="99">
        <v>526</v>
      </c>
    </row>
    <row r="83" spans="1:15" ht="13.2" x14ac:dyDescent="0.2">
      <c r="A83" s="58" t="s">
        <v>78</v>
      </c>
      <c r="B83" s="190">
        <f t="shared" si="13"/>
        <v>6</v>
      </c>
      <c r="C83" s="101">
        <v>0</v>
      </c>
      <c r="D83" s="102">
        <v>0</v>
      </c>
      <c r="E83" s="102">
        <v>0</v>
      </c>
      <c r="F83" s="102">
        <v>0</v>
      </c>
      <c r="G83" s="102">
        <v>0</v>
      </c>
      <c r="H83" s="102">
        <v>0</v>
      </c>
      <c r="I83" s="102">
        <v>0</v>
      </c>
      <c r="J83" s="102">
        <v>0</v>
      </c>
      <c r="K83" s="102">
        <v>0</v>
      </c>
      <c r="L83" s="102">
        <v>0</v>
      </c>
      <c r="M83" s="102">
        <v>0</v>
      </c>
      <c r="N83" s="98">
        <v>0</v>
      </c>
      <c r="O83" s="103">
        <v>6</v>
      </c>
    </row>
    <row r="84" spans="1:15" ht="13.2" x14ac:dyDescent="0.2">
      <c r="A84" s="41" t="s">
        <v>79</v>
      </c>
      <c r="B84" s="205">
        <f>SUM(B85:B90)</f>
        <v>889</v>
      </c>
      <c r="C84" s="183">
        <f t="shared" ref="C84:O84" si="14">SUM(C85:C90)</f>
        <v>274</v>
      </c>
      <c r="D84" s="177">
        <f t="shared" si="14"/>
        <v>33</v>
      </c>
      <c r="E84" s="177">
        <f t="shared" si="14"/>
        <v>5</v>
      </c>
      <c r="F84" s="177">
        <f t="shared" si="14"/>
        <v>0</v>
      </c>
      <c r="G84" s="177">
        <f t="shared" si="14"/>
        <v>202</v>
      </c>
      <c r="H84" s="177">
        <f t="shared" si="14"/>
        <v>1</v>
      </c>
      <c r="I84" s="177">
        <f t="shared" si="14"/>
        <v>1</v>
      </c>
      <c r="J84" s="177">
        <f t="shared" si="14"/>
        <v>0</v>
      </c>
      <c r="K84" s="177">
        <f t="shared" si="14"/>
        <v>1</v>
      </c>
      <c r="L84" s="177">
        <f t="shared" si="14"/>
        <v>0</v>
      </c>
      <c r="M84" s="177">
        <f t="shared" si="14"/>
        <v>0</v>
      </c>
      <c r="N84" s="177">
        <f t="shared" si="14"/>
        <v>0</v>
      </c>
      <c r="O84" s="178">
        <f t="shared" si="14"/>
        <v>372</v>
      </c>
    </row>
    <row r="85" spans="1:15" ht="13.2" x14ac:dyDescent="0.2">
      <c r="A85" s="40" t="s">
        <v>80</v>
      </c>
      <c r="B85" s="190">
        <f t="shared" ref="B85:B90" si="15">SUM(C85:O85)</f>
        <v>235</v>
      </c>
      <c r="C85" s="108">
        <v>54</v>
      </c>
      <c r="D85" s="98">
        <v>17</v>
      </c>
      <c r="E85" s="98">
        <v>3</v>
      </c>
      <c r="F85" s="98">
        <v>0</v>
      </c>
      <c r="G85" s="98">
        <v>51</v>
      </c>
      <c r="H85" s="98">
        <v>1</v>
      </c>
      <c r="I85" s="98">
        <v>1</v>
      </c>
      <c r="J85" s="98">
        <v>0</v>
      </c>
      <c r="K85" s="98">
        <v>0</v>
      </c>
      <c r="L85" s="98">
        <v>0</v>
      </c>
      <c r="M85" s="98">
        <v>0</v>
      </c>
      <c r="N85" s="98">
        <v>0</v>
      </c>
      <c r="O85" s="99">
        <v>108</v>
      </c>
    </row>
    <row r="86" spans="1:15" ht="13.2" x14ac:dyDescent="0.2">
      <c r="A86" s="40" t="s">
        <v>81</v>
      </c>
      <c r="B86" s="190">
        <f t="shared" si="15"/>
        <v>13</v>
      </c>
      <c r="C86" s="108">
        <v>0</v>
      </c>
      <c r="D86" s="98">
        <v>1</v>
      </c>
      <c r="E86" s="98">
        <v>0</v>
      </c>
      <c r="F86" s="98">
        <v>0</v>
      </c>
      <c r="G86" s="98">
        <v>2</v>
      </c>
      <c r="H86" s="98">
        <v>0</v>
      </c>
      <c r="I86" s="98">
        <v>0</v>
      </c>
      <c r="J86" s="98">
        <v>0</v>
      </c>
      <c r="K86" s="98">
        <v>0</v>
      </c>
      <c r="L86" s="98">
        <v>0</v>
      </c>
      <c r="M86" s="98">
        <v>0</v>
      </c>
      <c r="N86" s="98">
        <v>0</v>
      </c>
      <c r="O86" s="99">
        <v>10</v>
      </c>
    </row>
    <row r="87" spans="1:15" ht="13.2" x14ac:dyDescent="0.2">
      <c r="A87" s="40" t="s">
        <v>82</v>
      </c>
      <c r="B87" s="190">
        <f t="shared" si="15"/>
        <v>247</v>
      </c>
      <c r="C87" s="108">
        <v>133</v>
      </c>
      <c r="D87" s="98">
        <v>6</v>
      </c>
      <c r="E87" s="98">
        <v>0</v>
      </c>
      <c r="F87" s="98">
        <v>0</v>
      </c>
      <c r="G87" s="98">
        <v>42</v>
      </c>
      <c r="H87" s="98">
        <v>0</v>
      </c>
      <c r="I87" s="98">
        <v>0</v>
      </c>
      <c r="J87" s="98">
        <v>0</v>
      </c>
      <c r="K87" s="98">
        <v>1</v>
      </c>
      <c r="L87" s="98">
        <v>0</v>
      </c>
      <c r="M87" s="98">
        <v>0</v>
      </c>
      <c r="N87" s="98">
        <v>0</v>
      </c>
      <c r="O87" s="99">
        <v>65</v>
      </c>
    </row>
    <row r="88" spans="1:15" ht="13.2" x14ac:dyDescent="0.2">
      <c r="A88" s="40" t="s">
        <v>83</v>
      </c>
      <c r="B88" s="190">
        <f t="shared" si="15"/>
        <v>107</v>
      </c>
      <c r="C88" s="108">
        <v>0</v>
      </c>
      <c r="D88" s="98">
        <v>0</v>
      </c>
      <c r="E88" s="98">
        <v>2</v>
      </c>
      <c r="F88" s="98">
        <v>0</v>
      </c>
      <c r="G88" s="98">
        <v>29</v>
      </c>
      <c r="H88" s="98">
        <v>0</v>
      </c>
      <c r="I88" s="98">
        <v>0</v>
      </c>
      <c r="J88" s="98">
        <v>0</v>
      </c>
      <c r="K88" s="98">
        <v>0</v>
      </c>
      <c r="L88" s="98">
        <v>0</v>
      </c>
      <c r="M88" s="98">
        <v>0</v>
      </c>
      <c r="N88" s="98">
        <v>0</v>
      </c>
      <c r="O88" s="99">
        <v>76</v>
      </c>
    </row>
    <row r="89" spans="1:15" ht="13.2" x14ac:dyDescent="0.2">
      <c r="A89" s="40" t="s">
        <v>84</v>
      </c>
      <c r="B89" s="190">
        <f t="shared" si="15"/>
        <v>207</v>
      </c>
      <c r="C89" s="108">
        <v>76</v>
      </c>
      <c r="D89" s="98">
        <v>3</v>
      </c>
      <c r="E89" s="98">
        <v>0</v>
      </c>
      <c r="F89" s="98">
        <v>0</v>
      </c>
      <c r="G89" s="98">
        <v>52</v>
      </c>
      <c r="H89" s="98">
        <v>0</v>
      </c>
      <c r="I89" s="98">
        <v>0</v>
      </c>
      <c r="J89" s="98">
        <v>0</v>
      </c>
      <c r="K89" s="98">
        <v>0</v>
      </c>
      <c r="L89" s="98">
        <v>0</v>
      </c>
      <c r="M89" s="98">
        <v>0</v>
      </c>
      <c r="N89" s="98">
        <v>0</v>
      </c>
      <c r="O89" s="99">
        <v>76</v>
      </c>
    </row>
    <row r="90" spans="1:15" ht="13.2" x14ac:dyDescent="0.2">
      <c r="A90" s="58" t="s">
        <v>85</v>
      </c>
      <c r="B90" s="191">
        <f t="shared" si="15"/>
        <v>80</v>
      </c>
      <c r="C90" s="101">
        <v>11</v>
      </c>
      <c r="D90" s="102">
        <v>6</v>
      </c>
      <c r="E90" s="102">
        <v>0</v>
      </c>
      <c r="F90" s="102">
        <v>0</v>
      </c>
      <c r="G90" s="102">
        <v>26</v>
      </c>
      <c r="H90" s="102">
        <v>0</v>
      </c>
      <c r="I90" s="102">
        <v>0</v>
      </c>
      <c r="J90" s="102">
        <v>0</v>
      </c>
      <c r="K90" s="102">
        <v>0</v>
      </c>
      <c r="L90" s="102">
        <v>0</v>
      </c>
      <c r="M90" s="102">
        <v>0</v>
      </c>
      <c r="N90" s="102">
        <v>0</v>
      </c>
      <c r="O90" s="103">
        <v>37</v>
      </c>
    </row>
    <row r="91" spans="1:15" ht="13.2" x14ac:dyDescent="0.2">
      <c r="A91" s="41" t="s">
        <v>86</v>
      </c>
      <c r="B91" s="204">
        <f>SUM(B92:B97)</f>
        <v>2535</v>
      </c>
      <c r="C91" s="180">
        <f t="shared" ref="C91:O91" si="16">SUM(C92:C97)</f>
        <v>312</v>
      </c>
      <c r="D91" s="181">
        <f t="shared" si="16"/>
        <v>203</v>
      </c>
      <c r="E91" s="181">
        <f t="shared" si="16"/>
        <v>47</v>
      </c>
      <c r="F91" s="181">
        <f t="shared" si="16"/>
        <v>8</v>
      </c>
      <c r="G91" s="181">
        <f t="shared" si="16"/>
        <v>547</v>
      </c>
      <c r="H91" s="181">
        <f t="shared" si="16"/>
        <v>5</v>
      </c>
      <c r="I91" s="181">
        <f t="shared" si="16"/>
        <v>0</v>
      </c>
      <c r="J91" s="181">
        <f t="shared" si="16"/>
        <v>3</v>
      </c>
      <c r="K91" s="181">
        <f t="shared" si="16"/>
        <v>6</v>
      </c>
      <c r="L91" s="181">
        <f t="shared" si="16"/>
        <v>0</v>
      </c>
      <c r="M91" s="181">
        <f t="shared" si="16"/>
        <v>0</v>
      </c>
      <c r="N91" s="181">
        <f t="shared" si="16"/>
        <v>0</v>
      </c>
      <c r="O91" s="182">
        <f t="shared" si="16"/>
        <v>1404</v>
      </c>
    </row>
    <row r="92" spans="1:15" ht="13.2" x14ac:dyDescent="0.2">
      <c r="A92" s="40" t="s">
        <v>87</v>
      </c>
      <c r="B92" s="190">
        <f t="shared" ref="B92:B97" si="17">SUM(C92:O92)</f>
        <v>719</v>
      </c>
      <c r="C92" s="108">
        <v>62</v>
      </c>
      <c r="D92" s="98">
        <v>89</v>
      </c>
      <c r="E92" s="98">
        <v>3</v>
      </c>
      <c r="F92" s="98">
        <v>6</v>
      </c>
      <c r="G92" s="98">
        <v>163</v>
      </c>
      <c r="H92" s="98">
        <v>1</v>
      </c>
      <c r="I92" s="98">
        <v>0</v>
      </c>
      <c r="J92" s="98">
        <v>2</v>
      </c>
      <c r="K92" s="98">
        <v>2</v>
      </c>
      <c r="L92" s="98">
        <v>0</v>
      </c>
      <c r="M92" s="98">
        <v>0</v>
      </c>
      <c r="N92" s="98">
        <v>0</v>
      </c>
      <c r="O92" s="99">
        <v>391</v>
      </c>
    </row>
    <row r="93" spans="1:15" ht="13.2" x14ac:dyDescent="0.2">
      <c r="A93" s="40" t="s">
        <v>88</v>
      </c>
      <c r="B93" s="190">
        <f t="shared" si="17"/>
        <v>3</v>
      </c>
      <c r="C93" s="108">
        <v>1</v>
      </c>
      <c r="D93" s="98">
        <v>0</v>
      </c>
      <c r="E93" s="98">
        <v>0</v>
      </c>
      <c r="F93" s="98">
        <v>0</v>
      </c>
      <c r="G93" s="98">
        <v>1</v>
      </c>
      <c r="H93" s="98">
        <v>0</v>
      </c>
      <c r="I93" s="98">
        <v>0</v>
      </c>
      <c r="J93" s="98">
        <v>0</v>
      </c>
      <c r="K93" s="98">
        <v>1</v>
      </c>
      <c r="L93" s="98">
        <v>0</v>
      </c>
      <c r="M93" s="98">
        <v>0</v>
      </c>
      <c r="N93" s="98">
        <v>0</v>
      </c>
      <c r="O93" s="99">
        <v>0</v>
      </c>
    </row>
    <row r="94" spans="1:15" ht="13.2" x14ac:dyDescent="0.2">
      <c r="A94" s="40" t="s">
        <v>89</v>
      </c>
      <c r="B94" s="190">
        <f t="shared" si="17"/>
        <v>272</v>
      </c>
      <c r="C94" s="108">
        <v>24</v>
      </c>
      <c r="D94" s="98">
        <v>0</v>
      </c>
      <c r="E94" s="98">
        <v>1</v>
      </c>
      <c r="F94" s="98">
        <v>0</v>
      </c>
      <c r="G94" s="98">
        <v>90</v>
      </c>
      <c r="H94" s="98">
        <v>2</v>
      </c>
      <c r="I94" s="98">
        <v>0</v>
      </c>
      <c r="J94" s="98">
        <v>1</v>
      </c>
      <c r="K94" s="98">
        <v>1</v>
      </c>
      <c r="L94" s="98">
        <v>0</v>
      </c>
      <c r="M94" s="98">
        <v>0</v>
      </c>
      <c r="N94" s="98">
        <v>0</v>
      </c>
      <c r="O94" s="99">
        <v>153</v>
      </c>
    </row>
    <row r="95" spans="1:15" ht="13.2" x14ac:dyDescent="0.2">
      <c r="A95" s="40" t="s">
        <v>90</v>
      </c>
      <c r="B95" s="190">
        <f t="shared" si="17"/>
        <v>993</v>
      </c>
      <c r="C95" s="108">
        <v>71</v>
      </c>
      <c r="D95" s="98">
        <v>60</v>
      </c>
      <c r="E95" s="98">
        <v>38</v>
      </c>
      <c r="F95" s="98">
        <v>0</v>
      </c>
      <c r="G95" s="98">
        <v>175</v>
      </c>
      <c r="H95" s="98">
        <v>2</v>
      </c>
      <c r="I95" s="98">
        <v>0</v>
      </c>
      <c r="J95" s="98">
        <v>0</v>
      </c>
      <c r="K95" s="98">
        <v>2</v>
      </c>
      <c r="L95" s="98">
        <v>0</v>
      </c>
      <c r="M95" s="98">
        <v>0</v>
      </c>
      <c r="N95" s="98">
        <v>0</v>
      </c>
      <c r="O95" s="99">
        <v>645</v>
      </c>
    </row>
    <row r="96" spans="1:15" ht="13.2" x14ac:dyDescent="0.2">
      <c r="A96" s="40" t="s">
        <v>91</v>
      </c>
      <c r="B96" s="190">
        <f t="shared" si="17"/>
        <v>161</v>
      </c>
      <c r="C96" s="108">
        <v>6</v>
      </c>
      <c r="D96" s="98">
        <v>9</v>
      </c>
      <c r="E96" s="98">
        <v>5</v>
      </c>
      <c r="F96" s="98">
        <v>2</v>
      </c>
      <c r="G96" s="98">
        <v>51</v>
      </c>
      <c r="H96" s="98">
        <v>0</v>
      </c>
      <c r="I96" s="98">
        <v>0</v>
      </c>
      <c r="J96" s="98">
        <v>0</v>
      </c>
      <c r="K96" s="98">
        <v>0</v>
      </c>
      <c r="L96" s="98">
        <v>0</v>
      </c>
      <c r="M96" s="98">
        <v>0</v>
      </c>
      <c r="N96" s="98">
        <v>0</v>
      </c>
      <c r="O96" s="99">
        <v>88</v>
      </c>
    </row>
    <row r="97" spans="1:15" ht="13.2" x14ac:dyDescent="0.2">
      <c r="A97" s="58" t="s">
        <v>92</v>
      </c>
      <c r="B97" s="190">
        <f t="shared" si="17"/>
        <v>387</v>
      </c>
      <c r="C97" s="101">
        <v>148</v>
      </c>
      <c r="D97" s="102">
        <v>45</v>
      </c>
      <c r="E97" s="102">
        <v>0</v>
      </c>
      <c r="F97" s="102">
        <v>0</v>
      </c>
      <c r="G97" s="102">
        <v>67</v>
      </c>
      <c r="H97" s="102">
        <v>0</v>
      </c>
      <c r="I97" s="102">
        <v>0</v>
      </c>
      <c r="J97" s="102">
        <v>0</v>
      </c>
      <c r="K97" s="102">
        <v>0</v>
      </c>
      <c r="L97" s="102">
        <v>0</v>
      </c>
      <c r="M97" s="102">
        <v>0</v>
      </c>
      <c r="N97" s="102">
        <v>0</v>
      </c>
      <c r="O97" s="103">
        <v>127</v>
      </c>
    </row>
    <row r="98" spans="1:15" ht="13.2" x14ac:dyDescent="0.2">
      <c r="A98" s="41" t="s">
        <v>93</v>
      </c>
      <c r="B98" s="205">
        <f>SUM(B99:B104)</f>
        <v>938</v>
      </c>
      <c r="C98" s="183">
        <f t="shared" ref="C98:O98" si="18">SUM(C99:C104)</f>
        <v>211</v>
      </c>
      <c r="D98" s="177">
        <f t="shared" si="18"/>
        <v>95</v>
      </c>
      <c r="E98" s="177">
        <f>SUM(E99:E104)</f>
        <v>0</v>
      </c>
      <c r="F98" s="177">
        <f t="shared" si="18"/>
        <v>31</v>
      </c>
      <c r="G98" s="177">
        <f t="shared" si="18"/>
        <v>301</v>
      </c>
      <c r="H98" s="177">
        <f t="shared" si="18"/>
        <v>2</v>
      </c>
      <c r="I98" s="177">
        <f t="shared" si="18"/>
        <v>1</v>
      </c>
      <c r="J98" s="177">
        <f t="shared" si="18"/>
        <v>3</v>
      </c>
      <c r="K98" s="177">
        <f t="shared" si="18"/>
        <v>16</v>
      </c>
      <c r="L98" s="177">
        <f t="shared" si="18"/>
        <v>0</v>
      </c>
      <c r="M98" s="177">
        <f t="shared" si="18"/>
        <v>0</v>
      </c>
      <c r="N98" s="177">
        <f t="shared" si="18"/>
        <v>0</v>
      </c>
      <c r="O98" s="178">
        <f t="shared" si="18"/>
        <v>278</v>
      </c>
    </row>
    <row r="99" spans="1:15" ht="13.2" x14ac:dyDescent="0.2">
      <c r="A99" s="40" t="s">
        <v>94</v>
      </c>
      <c r="B99" s="190">
        <f t="shared" ref="B99:B104" si="19">SUM(C99:O99)</f>
        <v>193</v>
      </c>
      <c r="C99" s="108">
        <v>2</v>
      </c>
      <c r="D99" s="98">
        <v>18</v>
      </c>
      <c r="E99" s="98">
        <v>0</v>
      </c>
      <c r="F99" s="98">
        <v>0</v>
      </c>
      <c r="G99" s="98">
        <v>64</v>
      </c>
      <c r="H99" s="98">
        <v>1</v>
      </c>
      <c r="I99" s="98">
        <v>0</v>
      </c>
      <c r="J99" s="98">
        <v>0</v>
      </c>
      <c r="K99" s="98">
        <v>10</v>
      </c>
      <c r="L99" s="98">
        <v>0</v>
      </c>
      <c r="M99" s="98">
        <v>0</v>
      </c>
      <c r="N99" s="98">
        <v>0</v>
      </c>
      <c r="O99" s="99">
        <v>98</v>
      </c>
    </row>
    <row r="100" spans="1:15" ht="13.2" x14ac:dyDescent="0.2">
      <c r="A100" s="40" t="s">
        <v>95</v>
      </c>
      <c r="B100" s="190">
        <f t="shared" si="19"/>
        <v>169</v>
      </c>
      <c r="C100" s="108">
        <v>0</v>
      </c>
      <c r="D100" s="98">
        <v>46</v>
      </c>
      <c r="E100" s="98">
        <v>0</v>
      </c>
      <c r="F100" s="98">
        <v>0</v>
      </c>
      <c r="G100" s="98">
        <v>73</v>
      </c>
      <c r="H100" s="98">
        <v>1</v>
      </c>
      <c r="I100" s="98">
        <v>0</v>
      </c>
      <c r="J100" s="98">
        <v>3</v>
      </c>
      <c r="K100" s="98">
        <v>1</v>
      </c>
      <c r="L100" s="98">
        <v>0</v>
      </c>
      <c r="M100" s="98">
        <v>0</v>
      </c>
      <c r="N100" s="98">
        <v>0</v>
      </c>
      <c r="O100" s="99">
        <v>45</v>
      </c>
    </row>
    <row r="101" spans="1:15" ht="13.2" x14ac:dyDescent="0.2">
      <c r="A101" s="40" t="s">
        <v>96</v>
      </c>
      <c r="B101" s="190">
        <f t="shared" si="19"/>
        <v>23</v>
      </c>
      <c r="C101" s="108">
        <v>2</v>
      </c>
      <c r="D101" s="98">
        <v>0</v>
      </c>
      <c r="E101" s="98">
        <v>0</v>
      </c>
      <c r="F101" s="98">
        <v>0</v>
      </c>
      <c r="G101" s="98">
        <v>11</v>
      </c>
      <c r="H101" s="98">
        <v>0</v>
      </c>
      <c r="I101" s="98">
        <v>0</v>
      </c>
      <c r="J101" s="98">
        <v>0</v>
      </c>
      <c r="K101" s="98">
        <v>0</v>
      </c>
      <c r="L101" s="98">
        <v>0</v>
      </c>
      <c r="M101" s="98">
        <v>0</v>
      </c>
      <c r="N101" s="98">
        <v>0</v>
      </c>
      <c r="O101" s="99">
        <v>10</v>
      </c>
    </row>
    <row r="102" spans="1:15" ht="13.2" x14ac:dyDescent="0.2">
      <c r="A102" s="40" t="s">
        <v>240</v>
      </c>
      <c r="B102" s="190">
        <f t="shared" si="19"/>
        <v>300</v>
      </c>
      <c r="C102" s="108">
        <v>104</v>
      </c>
      <c r="D102" s="98">
        <v>6</v>
      </c>
      <c r="E102" s="98">
        <v>0</v>
      </c>
      <c r="F102" s="98">
        <v>0</v>
      </c>
      <c r="G102" s="98">
        <v>101</v>
      </c>
      <c r="H102" s="98">
        <v>0</v>
      </c>
      <c r="I102" s="98">
        <v>1</v>
      </c>
      <c r="J102" s="98">
        <v>0</v>
      </c>
      <c r="K102" s="98">
        <v>1</v>
      </c>
      <c r="L102" s="98">
        <v>0</v>
      </c>
      <c r="M102" s="98">
        <v>0</v>
      </c>
      <c r="N102" s="98">
        <v>0</v>
      </c>
      <c r="O102" s="99">
        <v>87</v>
      </c>
    </row>
    <row r="103" spans="1:15" ht="13.2" x14ac:dyDescent="0.2">
      <c r="A103" s="40" t="s">
        <v>97</v>
      </c>
      <c r="B103" s="190">
        <f t="shared" si="19"/>
        <v>252</v>
      </c>
      <c r="C103" s="108">
        <v>103</v>
      </c>
      <c r="D103" s="98">
        <v>25</v>
      </c>
      <c r="E103" s="98">
        <v>0</v>
      </c>
      <c r="F103" s="98">
        <v>31</v>
      </c>
      <c r="G103" s="98">
        <v>51</v>
      </c>
      <c r="H103" s="98">
        <v>0</v>
      </c>
      <c r="I103" s="98">
        <v>0</v>
      </c>
      <c r="J103" s="98">
        <v>0</v>
      </c>
      <c r="K103" s="98">
        <v>4</v>
      </c>
      <c r="L103" s="98">
        <v>0</v>
      </c>
      <c r="M103" s="98">
        <v>0</v>
      </c>
      <c r="N103" s="98">
        <v>0</v>
      </c>
      <c r="O103" s="99">
        <v>38</v>
      </c>
    </row>
    <row r="104" spans="1:15" ht="13.2" x14ac:dyDescent="0.2">
      <c r="A104" s="58" t="s">
        <v>98</v>
      </c>
      <c r="B104" s="190">
        <f t="shared" si="19"/>
        <v>1</v>
      </c>
      <c r="C104" s="101">
        <v>0</v>
      </c>
      <c r="D104" s="102">
        <v>0</v>
      </c>
      <c r="E104" s="102">
        <v>0</v>
      </c>
      <c r="F104" s="102">
        <v>0</v>
      </c>
      <c r="G104" s="102">
        <v>1</v>
      </c>
      <c r="H104" s="102">
        <v>0</v>
      </c>
      <c r="I104" s="102">
        <v>0</v>
      </c>
      <c r="J104" s="102">
        <v>0</v>
      </c>
      <c r="K104" s="102">
        <v>0</v>
      </c>
      <c r="L104" s="102">
        <v>0</v>
      </c>
      <c r="M104" s="102">
        <v>0</v>
      </c>
      <c r="N104" s="102">
        <v>0</v>
      </c>
      <c r="O104" s="103">
        <v>0</v>
      </c>
    </row>
    <row r="105" spans="1:15" ht="13.2" x14ac:dyDescent="0.2">
      <c r="A105" s="41" t="s">
        <v>99</v>
      </c>
      <c r="B105" s="205">
        <f>SUM(B106:B107)</f>
        <v>332</v>
      </c>
      <c r="C105" s="183">
        <f t="shared" ref="C105:O105" si="20">SUM(C106:C107)</f>
        <v>6</v>
      </c>
      <c r="D105" s="177">
        <f t="shared" si="20"/>
        <v>10</v>
      </c>
      <c r="E105" s="177">
        <f t="shared" si="20"/>
        <v>0</v>
      </c>
      <c r="F105" s="177">
        <f t="shared" si="20"/>
        <v>0</v>
      </c>
      <c r="G105" s="177">
        <f t="shared" si="20"/>
        <v>108</v>
      </c>
      <c r="H105" s="177">
        <f t="shared" si="20"/>
        <v>0</v>
      </c>
      <c r="I105" s="177">
        <f t="shared" si="20"/>
        <v>85</v>
      </c>
      <c r="J105" s="177">
        <f t="shared" si="20"/>
        <v>0</v>
      </c>
      <c r="K105" s="177">
        <f t="shared" si="20"/>
        <v>4</v>
      </c>
      <c r="L105" s="177">
        <f t="shared" si="20"/>
        <v>1</v>
      </c>
      <c r="M105" s="177">
        <f t="shared" si="20"/>
        <v>0</v>
      </c>
      <c r="N105" s="177">
        <f t="shared" si="20"/>
        <v>0</v>
      </c>
      <c r="O105" s="178">
        <f t="shared" si="20"/>
        <v>118</v>
      </c>
    </row>
    <row r="106" spans="1:15" ht="13.2" x14ac:dyDescent="0.2">
      <c r="A106" s="40" t="s">
        <v>100</v>
      </c>
      <c r="B106" s="190">
        <f>SUM(C106:O106)</f>
        <v>254</v>
      </c>
      <c r="C106" s="108">
        <v>1</v>
      </c>
      <c r="D106" s="98">
        <v>0</v>
      </c>
      <c r="E106" s="98">
        <v>0</v>
      </c>
      <c r="F106" s="98">
        <v>0</v>
      </c>
      <c r="G106" s="98">
        <v>81</v>
      </c>
      <c r="H106" s="98">
        <v>0</v>
      </c>
      <c r="I106" s="98">
        <v>85</v>
      </c>
      <c r="J106" s="98">
        <v>0</v>
      </c>
      <c r="K106" s="98">
        <v>2</v>
      </c>
      <c r="L106" s="98">
        <v>0</v>
      </c>
      <c r="M106" s="98">
        <v>0</v>
      </c>
      <c r="N106" s="98">
        <v>0</v>
      </c>
      <c r="O106" s="99">
        <v>85</v>
      </c>
    </row>
    <row r="107" spans="1:15" ht="13.8" thickBot="1" x14ac:dyDescent="0.25">
      <c r="A107" s="42" t="s">
        <v>101</v>
      </c>
      <c r="B107" s="198">
        <f>SUM(C107:O107)</f>
        <v>78</v>
      </c>
      <c r="C107" s="118">
        <v>5</v>
      </c>
      <c r="D107" s="106">
        <v>10</v>
      </c>
      <c r="E107" s="106">
        <v>0</v>
      </c>
      <c r="F107" s="106">
        <v>0</v>
      </c>
      <c r="G107" s="106">
        <v>27</v>
      </c>
      <c r="H107" s="106">
        <v>0</v>
      </c>
      <c r="I107" s="106">
        <v>0</v>
      </c>
      <c r="J107" s="106">
        <v>0</v>
      </c>
      <c r="K107" s="106">
        <v>2</v>
      </c>
      <c r="L107" s="106">
        <v>1</v>
      </c>
      <c r="M107" s="106">
        <v>0</v>
      </c>
      <c r="N107" s="106">
        <v>0</v>
      </c>
      <c r="O107" s="107">
        <v>33</v>
      </c>
    </row>
  </sheetData>
  <phoneticPr fontId="2"/>
  <pageMargins left="1.0629921259842521" right="0.78740157480314965" top="1.4566929133858268" bottom="0.98425196850393704" header="0.78740157480314965" footer="0.51181102362204722"/>
  <pageSetup paperSize="9" scale="91" orientation="portrait" r:id="rId1"/>
  <headerFooter alignWithMargins="0"/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1"/>
  <sheetViews>
    <sheetView view="pageBreakPreview" zoomScale="190" zoomScaleNormal="130" zoomScaleSheetLayoutView="190" workbookViewId="0">
      <selection activeCell="F11" sqref="F11"/>
    </sheetView>
  </sheetViews>
  <sheetFormatPr defaultColWidth="5.21875" defaultRowHeight="8.4" x14ac:dyDescent="0.15"/>
  <cols>
    <col min="1" max="1" width="0.33203125" style="27" customWidth="1"/>
    <col min="2" max="2" width="0.44140625" style="27" customWidth="1"/>
    <col min="3" max="3" width="11" style="27" customWidth="1"/>
    <col min="4" max="4" width="0.33203125" style="27" customWidth="1"/>
    <col min="5" max="5" width="5.6640625" style="27" customWidth="1"/>
    <col min="6" max="6" width="6.77734375" style="27" customWidth="1"/>
    <col min="7" max="7" width="4.77734375" style="27" customWidth="1"/>
    <col min="8" max="8" width="6.77734375" style="27" customWidth="1"/>
    <col min="9" max="9" width="4.77734375" style="27" customWidth="1"/>
    <col min="10" max="10" width="6.77734375" style="27" customWidth="1"/>
    <col min="11" max="11" width="4.77734375" style="27" customWidth="1"/>
    <col min="12" max="12" width="6.77734375" style="27" customWidth="1"/>
    <col min="13" max="13" width="4.77734375" style="27" customWidth="1"/>
    <col min="14" max="14" width="6.77734375" style="27" customWidth="1"/>
    <col min="15" max="15" width="4.77734375" style="27" customWidth="1"/>
    <col min="16" max="16" width="6.77734375" style="27" customWidth="1"/>
    <col min="17" max="17" width="4.77734375" style="27" customWidth="1"/>
    <col min="18" max="18" width="6.77734375" style="27" customWidth="1"/>
    <col min="19" max="16384" width="5.21875" style="27"/>
  </cols>
  <sheetData>
    <row r="1" spans="1:18" s="24" customFormat="1" ht="18.75" customHeight="1" thickBot="1" x14ac:dyDescent="0.3">
      <c r="C1" s="25" t="s">
        <v>109</v>
      </c>
      <c r="R1" s="26" t="s">
        <v>110</v>
      </c>
    </row>
    <row r="2" spans="1:18" ht="20.399999999999999" customHeight="1" x14ac:dyDescent="0.15">
      <c r="A2" s="300" t="s">
        <v>111</v>
      </c>
      <c r="B2" s="315"/>
      <c r="C2" s="315"/>
      <c r="D2" s="315"/>
      <c r="E2" s="293" t="s">
        <v>284</v>
      </c>
      <c r="F2" s="294"/>
      <c r="G2" s="318" t="s">
        <v>285</v>
      </c>
      <c r="H2" s="314"/>
      <c r="I2" s="314" t="s">
        <v>251</v>
      </c>
      <c r="J2" s="314"/>
      <c r="K2" s="319" t="s">
        <v>286</v>
      </c>
      <c r="L2" s="320"/>
      <c r="M2" s="319" t="s">
        <v>287</v>
      </c>
      <c r="N2" s="320"/>
      <c r="O2" s="313" t="s">
        <v>288</v>
      </c>
      <c r="P2" s="314"/>
      <c r="Q2" s="314" t="s">
        <v>289</v>
      </c>
      <c r="R2" s="294"/>
    </row>
    <row r="3" spans="1:18" ht="10.5" customHeight="1" thickBot="1" x14ac:dyDescent="0.2">
      <c r="A3" s="316"/>
      <c r="B3" s="317"/>
      <c r="C3" s="317"/>
      <c r="D3" s="317"/>
      <c r="E3" s="28" t="s">
        <v>112</v>
      </c>
      <c r="F3" s="29" t="s">
        <v>113</v>
      </c>
      <c r="G3" s="30" t="s">
        <v>112</v>
      </c>
      <c r="H3" s="31" t="s">
        <v>113</v>
      </c>
      <c r="I3" s="31" t="s">
        <v>112</v>
      </c>
      <c r="J3" s="31" t="s">
        <v>113</v>
      </c>
      <c r="K3" s="31" t="s">
        <v>112</v>
      </c>
      <c r="L3" s="31" t="s">
        <v>113</v>
      </c>
      <c r="M3" s="31" t="s">
        <v>112</v>
      </c>
      <c r="N3" s="31" t="s">
        <v>113</v>
      </c>
      <c r="O3" s="31" t="s">
        <v>112</v>
      </c>
      <c r="P3" s="31" t="s">
        <v>113</v>
      </c>
      <c r="Q3" s="31" t="s">
        <v>112</v>
      </c>
      <c r="R3" s="29" t="s">
        <v>113</v>
      </c>
    </row>
    <row r="4" spans="1:18" ht="10.5" customHeight="1" x14ac:dyDescent="0.15">
      <c r="A4" s="32"/>
      <c r="B4" s="307" t="s">
        <v>114</v>
      </c>
      <c r="C4" s="307"/>
      <c r="D4" s="33"/>
      <c r="E4" s="208">
        <f>SUM(E6+E26+E48+E82+E92+E118+E156+E182+E196+E210+E234)</f>
        <v>258862</v>
      </c>
      <c r="F4" s="209">
        <f t="shared" ref="F4:R4" si="0">SUM(F6+F26+F48+F82+F92+F118+F156+F182+F196+F210+F234)</f>
        <v>24091478.179352608</v>
      </c>
      <c r="G4" s="210">
        <f t="shared" si="0"/>
        <v>36334</v>
      </c>
      <c r="H4" s="211">
        <f t="shared" si="0"/>
        <v>2158029.9847350679</v>
      </c>
      <c r="I4" s="211">
        <f t="shared" si="0"/>
        <v>51219</v>
      </c>
      <c r="J4" s="211">
        <f t="shared" si="0"/>
        <v>588806.67127651779</v>
      </c>
      <c r="K4" s="211">
        <f t="shared" si="0"/>
        <v>13196</v>
      </c>
      <c r="L4" s="211">
        <f t="shared" si="0"/>
        <v>6527440.6567788655</v>
      </c>
      <c r="M4" s="211">
        <f t="shared" si="0"/>
        <v>54893</v>
      </c>
      <c r="N4" s="211">
        <f t="shared" si="0"/>
        <v>7090783.7468990078</v>
      </c>
      <c r="O4" s="211">
        <f t="shared" si="0"/>
        <v>58730</v>
      </c>
      <c r="P4" s="211">
        <f t="shared" si="0"/>
        <v>7315636.8023260608</v>
      </c>
      <c r="Q4" s="211">
        <f t="shared" si="0"/>
        <v>44490</v>
      </c>
      <c r="R4" s="209">
        <f t="shared" si="0"/>
        <v>410780.3173370873</v>
      </c>
    </row>
    <row r="5" spans="1:18" ht="10.5" customHeight="1" thickBot="1" x14ac:dyDescent="0.2">
      <c r="A5" s="34"/>
      <c r="B5" s="322"/>
      <c r="C5" s="322"/>
      <c r="D5" s="35"/>
      <c r="E5" s="212">
        <f t="shared" ref="E5:R5" si="1">SUM(E7+E27+E49+E83+E93+E119+E157+E183+E197+E211+E235)</f>
        <v>168199</v>
      </c>
      <c r="F5" s="213">
        <f>SUM(F7+F27+F49+F83+F93+F119+F157+F183+F197+F211+F235)</f>
        <v>412186532.67823738</v>
      </c>
      <c r="G5" s="214">
        <f t="shared" si="1"/>
        <v>31643</v>
      </c>
      <c r="H5" s="215">
        <f t="shared" si="1"/>
        <v>98459648.327962905</v>
      </c>
      <c r="I5" s="215">
        <f t="shared" si="1"/>
        <v>29581</v>
      </c>
      <c r="J5" s="215">
        <f t="shared" si="1"/>
        <v>15090485.075255834</v>
      </c>
      <c r="K5" s="215">
        <f t="shared" si="1"/>
        <v>9376</v>
      </c>
      <c r="L5" s="215">
        <f t="shared" si="1"/>
        <v>180014141.01759461</v>
      </c>
      <c r="M5" s="215">
        <f t="shared" si="1"/>
        <v>45889</v>
      </c>
      <c r="N5" s="215">
        <f t="shared" si="1"/>
        <v>64617978.950159602</v>
      </c>
      <c r="O5" s="215">
        <f t="shared" si="1"/>
        <v>37776</v>
      </c>
      <c r="P5" s="215">
        <f t="shared" si="1"/>
        <v>50101733.089497171</v>
      </c>
      <c r="Q5" s="215">
        <f t="shared" si="1"/>
        <v>13934</v>
      </c>
      <c r="R5" s="213">
        <f t="shared" si="1"/>
        <v>3902546.2177672959</v>
      </c>
    </row>
    <row r="6" spans="1:18" ht="10.5" customHeight="1" x14ac:dyDescent="0.15">
      <c r="A6" s="36"/>
      <c r="B6" s="299" t="s">
        <v>290</v>
      </c>
      <c r="C6" s="299"/>
      <c r="D6" s="47"/>
      <c r="E6" s="216">
        <f>SUM(E8+E10+E12+E14+E16+E18+E20+E22+E24)</f>
        <v>3026</v>
      </c>
      <c r="F6" s="217">
        <f t="shared" ref="F6:R7" si="2">SUM(F8+F10+F12+F14+F16+F18+F20+F22+F24)</f>
        <v>1355900.3659999999</v>
      </c>
      <c r="G6" s="218">
        <f>SUM(G8+G10+G12+G14+G16+G18+G20+G22+G24)</f>
        <v>318</v>
      </c>
      <c r="H6" s="219">
        <f t="shared" si="2"/>
        <v>1557.2180000000001</v>
      </c>
      <c r="I6" s="219">
        <f t="shared" si="2"/>
        <v>207</v>
      </c>
      <c r="J6" s="219">
        <f t="shared" si="2"/>
        <v>2618.1950000000002</v>
      </c>
      <c r="K6" s="219">
        <f t="shared" si="2"/>
        <v>185</v>
      </c>
      <c r="L6" s="219">
        <f t="shared" si="2"/>
        <v>24287.93</v>
      </c>
      <c r="M6" s="219">
        <f t="shared" si="2"/>
        <v>1218</v>
      </c>
      <c r="N6" s="219">
        <f t="shared" si="2"/>
        <v>922112.08000000007</v>
      </c>
      <c r="O6" s="219">
        <f t="shared" si="2"/>
        <v>552</v>
      </c>
      <c r="P6" s="219">
        <f t="shared" si="2"/>
        <v>401470.848</v>
      </c>
      <c r="Q6" s="219">
        <f t="shared" si="2"/>
        <v>546</v>
      </c>
      <c r="R6" s="220">
        <f>SUM(R8+R10+R12+R14+R16+R18+R20+R22+R24)</f>
        <v>3854.0950000000003</v>
      </c>
    </row>
    <row r="7" spans="1:18" ht="10.5" customHeight="1" x14ac:dyDescent="0.15">
      <c r="A7" s="36"/>
      <c r="B7" s="323"/>
      <c r="C7" s="323"/>
      <c r="D7" s="47"/>
      <c r="E7" s="221">
        <f>SUM(E9+E11+E13+E15+E17+E19+E21+E23+E25)</f>
        <v>6619</v>
      </c>
      <c r="F7" s="222">
        <f t="shared" si="2"/>
        <v>16837351.032739002</v>
      </c>
      <c r="G7" s="223">
        <f t="shared" si="2"/>
        <v>1449</v>
      </c>
      <c r="H7" s="224">
        <f t="shared" si="2"/>
        <v>1742693.7779999999</v>
      </c>
      <c r="I7" s="224">
        <f t="shared" si="2"/>
        <v>358</v>
      </c>
      <c r="J7" s="224">
        <f t="shared" si="2"/>
        <v>128208.576</v>
      </c>
      <c r="K7" s="224">
        <f t="shared" si="2"/>
        <v>175</v>
      </c>
      <c r="L7" s="224">
        <f t="shared" si="2"/>
        <v>1959723.8</v>
      </c>
      <c r="M7" s="224">
        <f t="shared" si="2"/>
        <v>1198</v>
      </c>
      <c r="N7" s="224">
        <f t="shared" si="2"/>
        <v>6628640.6719199996</v>
      </c>
      <c r="O7" s="224">
        <f t="shared" si="2"/>
        <v>2920</v>
      </c>
      <c r="P7" s="224">
        <f t="shared" si="2"/>
        <v>6263353.7820000006</v>
      </c>
      <c r="Q7" s="224">
        <f t="shared" si="2"/>
        <v>519</v>
      </c>
      <c r="R7" s="225">
        <f t="shared" si="2"/>
        <v>114730.42481900001</v>
      </c>
    </row>
    <row r="8" spans="1:18" ht="10.5" customHeight="1" x14ac:dyDescent="0.15">
      <c r="A8" s="36"/>
      <c r="B8" s="37"/>
      <c r="C8" s="296" t="s">
        <v>115</v>
      </c>
      <c r="D8" s="37"/>
      <c r="E8" s="226">
        <f t="shared" ref="E8:F14" si="3">SUM(G8+I8+K8+M8+O8+Q8)</f>
        <v>5</v>
      </c>
      <c r="F8" s="227">
        <f t="shared" si="3"/>
        <v>49.738</v>
      </c>
      <c r="G8" s="119">
        <v>0</v>
      </c>
      <c r="H8" s="120">
        <v>0</v>
      </c>
      <c r="I8" s="121">
        <v>0</v>
      </c>
      <c r="J8" s="120">
        <v>0</v>
      </c>
      <c r="K8" s="121">
        <v>0</v>
      </c>
      <c r="L8" s="120">
        <v>0</v>
      </c>
      <c r="M8" s="121">
        <v>0</v>
      </c>
      <c r="N8" s="120">
        <v>0</v>
      </c>
      <c r="O8" s="121">
        <v>5</v>
      </c>
      <c r="P8" s="120">
        <v>49.738</v>
      </c>
      <c r="Q8" s="120">
        <v>0</v>
      </c>
      <c r="R8" s="122">
        <v>0</v>
      </c>
    </row>
    <row r="9" spans="1:18" ht="10.5" customHeight="1" x14ac:dyDescent="0.15">
      <c r="A9" s="36"/>
      <c r="B9" s="37"/>
      <c r="C9" s="296"/>
      <c r="D9" s="37"/>
      <c r="E9" s="228">
        <f t="shared" si="3"/>
        <v>130</v>
      </c>
      <c r="F9" s="229">
        <f t="shared" si="3"/>
        <v>25073.75272</v>
      </c>
      <c r="G9" s="123">
        <v>3</v>
      </c>
      <c r="H9" s="124">
        <v>16.478999999999999</v>
      </c>
      <c r="I9" s="124">
        <v>6</v>
      </c>
      <c r="J9" s="124">
        <v>73.117000000000004</v>
      </c>
      <c r="K9" s="124">
        <v>0</v>
      </c>
      <c r="L9" s="124">
        <v>0</v>
      </c>
      <c r="M9" s="124">
        <v>0</v>
      </c>
      <c r="N9" s="124">
        <v>0</v>
      </c>
      <c r="O9" s="124">
        <v>88</v>
      </c>
      <c r="P9" s="124">
        <v>24222.308999999997</v>
      </c>
      <c r="Q9" s="124">
        <v>33</v>
      </c>
      <c r="R9" s="125">
        <v>761.84771999999987</v>
      </c>
    </row>
    <row r="10" spans="1:18" ht="10.5" customHeight="1" x14ac:dyDescent="0.15">
      <c r="A10" s="36"/>
      <c r="B10" s="37"/>
      <c r="C10" s="296" t="s">
        <v>239</v>
      </c>
      <c r="D10" s="37"/>
      <c r="E10" s="226">
        <f>SUM(G10+I10+K10+M10+O10+Q10)</f>
        <v>73</v>
      </c>
      <c r="F10" s="227">
        <f>SUM(H10+J10+L10+N10+P10+R10)</f>
        <v>82541</v>
      </c>
      <c r="G10" s="119">
        <v>0</v>
      </c>
      <c r="H10" s="120">
        <v>0</v>
      </c>
      <c r="I10" s="121">
        <v>0</v>
      </c>
      <c r="J10" s="120">
        <v>0</v>
      </c>
      <c r="K10" s="121">
        <v>0</v>
      </c>
      <c r="L10" s="120">
        <v>0</v>
      </c>
      <c r="M10" s="121">
        <v>52</v>
      </c>
      <c r="N10" s="120">
        <v>53162</v>
      </c>
      <c r="O10" s="121">
        <v>21</v>
      </c>
      <c r="P10" s="120">
        <v>29379</v>
      </c>
      <c r="Q10" s="120">
        <v>0</v>
      </c>
      <c r="R10" s="122">
        <v>0</v>
      </c>
    </row>
    <row r="11" spans="1:18" ht="10.5" customHeight="1" x14ac:dyDescent="0.15">
      <c r="A11" s="36"/>
      <c r="B11" s="37"/>
      <c r="C11" s="296"/>
      <c r="D11" s="37"/>
      <c r="E11" s="228">
        <f>SUM(G11+I11+K11+M11+O11+Q11)</f>
        <v>492</v>
      </c>
      <c r="F11" s="229">
        <f>SUM(H11+J11+L11+N11+P11+R11)</f>
        <v>1962956.3769400001</v>
      </c>
      <c r="G11" s="123">
        <v>269</v>
      </c>
      <c r="H11" s="124">
        <v>1328310.5</v>
      </c>
      <c r="I11" s="124">
        <v>1</v>
      </c>
      <c r="J11" s="124">
        <v>110</v>
      </c>
      <c r="K11" s="124">
        <v>0</v>
      </c>
      <c r="L11" s="124">
        <v>0</v>
      </c>
      <c r="M11" s="124">
        <v>64</v>
      </c>
      <c r="N11" s="124">
        <v>82169.841920000021</v>
      </c>
      <c r="O11" s="124">
        <v>157</v>
      </c>
      <c r="P11" s="124">
        <v>552366</v>
      </c>
      <c r="Q11" s="124">
        <v>1</v>
      </c>
      <c r="R11" s="125">
        <v>3.5020000000000003E-2</v>
      </c>
    </row>
    <row r="12" spans="1:18" ht="10.5" customHeight="1" x14ac:dyDescent="0.15">
      <c r="A12" s="36"/>
      <c r="B12" s="37"/>
      <c r="C12" s="296" t="s">
        <v>116</v>
      </c>
      <c r="D12" s="37"/>
      <c r="E12" s="226">
        <f t="shared" si="3"/>
        <v>71</v>
      </c>
      <c r="F12" s="227">
        <f t="shared" si="3"/>
        <v>77317</v>
      </c>
      <c r="G12" s="119">
        <v>0</v>
      </c>
      <c r="H12" s="120">
        <v>0</v>
      </c>
      <c r="I12" s="121">
        <v>0</v>
      </c>
      <c r="J12" s="120">
        <v>0</v>
      </c>
      <c r="K12" s="121">
        <v>0</v>
      </c>
      <c r="L12" s="120">
        <v>0</v>
      </c>
      <c r="M12" s="121">
        <v>60</v>
      </c>
      <c r="N12" s="120">
        <v>62080</v>
      </c>
      <c r="O12" s="121">
        <v>11</v>
      </c>
      <c r="P12" s="120">
        <v>15237</v>
      </c>
      <c r="Q12" s="120">
        <v>0</v>
      </c>
      <c r="R12" s="122">
        <v>0</v>
      </c>
    </row>
    <row r="13" spans="1:18" ht="10.5" customHeight="1" x14ac:dyDescent="0.15">
      <c r="A13" s="36"/>
      <c r="B13" s="37"/>
      <c r="C13" s="296"/>
      <c r="D13" s="37"/>
      <c r="E13" s="228">
        <f t="shared" si="3"/>
        <v>142</v>
      </c>
      <c r="F13" s="229">
        <f t="shared" si="3"/>
        <v>346828.69650000002</v>
      </c>
      <c r="G13" s="123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4">
        <v>22</v>
      </c>
      <c r="N13" s="124">
        <v>36944</v>
      </c>
      <c r="O13" s="124">
        <v>116</v>
      </c>
      <c r="P13" s="124">
        <v>309884</v>
      </c>
      <c r="Q13" s="124">
        <v>4</v>
      </c>
      <c r="R13" s="125">
        <v>0.69650000000000001</v>
      </c>
    </row>
    <row r="14" spans="1:18" ht="10.5" customHeight="1" x14ac:dyDescent="0.15">
      <c r="A14" s="36"/>
      <c r="B14" s="37"/>
      <c r="C14" s="296" t="s">
        <v>117</v>
      </c>
      <c r="D14" s="37"/>
      <c r="E14" s="226">
        <f t="shared" si="3"/>
        <v>241</v>
      </c>
      <c r="F14" s="227">
        <f t="shared" si="3"/>
        <v>21270.007999999998</v>
      </c>
      <c r="G14" s="119">
        <v>105</v>
      </c>
      <c r="H14" s="120">
        <v>70.438000000000002</v>
      </c>
      <c r="I14" s="121">
        <v>0</v>
      </c>
      <c r="J14" s="120">
        <v>0</v>
      </c>
      <c r="K14" s="121">
        <v>0</v>
      </c>
      <c r="L14" s="120">
        <v>0</v>
      </c>
      <c r="M14" s="121">
        <v>112</v>
      </c>
      <c r="N14" s="120">
        <v>21097.48</v>
      </c>
      <c r="O14" s="121">
        <v>24</v>
      </c>
      <c r="P14" s="120">
        <v>102.09</v>
      </c>
      <c r="Q14" s="120">
        <v>0</v>
      </c>
      <c r="R14" s="122">
        <v>0</v>
      </c>
    </row>
    <row r="15" spans="1:18" ht="10.5" customHeight="1" x14ac:dyDescent="0.15">
      <c r="A15" s="36"/>
      <c r="B15" s="37"/>
      <c r="C15" s="296"/>
      <c r="D15" s="37"/>
      <c r="E15" s="228">
        <f>SUM(G15+I15+K15+M15+O15+Q15)</f>
        <v>943</v>
      </c>
      <c r="F15" s="229">
        <f>0+SUM(H15+J15+L15+N15+P15+R15)</f>
        <v>91904.208999999988</v>
      </c>
      <c r="G15" s="123">
        <v>438</v>
      </c>
      <c r="H15" s="124">
        <v>5243.0240000000003</v>
      </c>
      <c r="I15" s="124">
        <v>0</v>
      </c>
      <c r="J15" s="124">
        <v>0</v>
      </c>
      <c r="K15" s="124">
        <v>0</v>
      </c>
      <c r="L15" s="124">
        <v>0</v>
      </c>
      <c r="M15" s="124">
        <v>53</v>
      </c>
      <c r="N15" s="124">
        <v>1379.68</v>
      </c>
      <c r="O15" s="124">
        <v>450</v>
      </c>
      <c r="P15" s="124">
        <v>85276.672999999995</v>
      </c>
      <c r="Q15" s="124">
        <v>2</v>
      </c>
      <c r="R15" s="125">
        <v>4.8319999999999999</v>
      </c>
    </row>
    <row r="16" spans="1:18" ht="10.5" customHeight="1" x14ac:dyDescent="0.15">
      <c r="A16" s="36"/>
      <c r="B16" s="37"/>
      <c r="C16" s="296" t="s">
        <v>118</v>
      </c>
      <c r="D16" s="37"/>
      <c r="E16" s="226">
        <f>SUM(G16+I16+K16+M16+O16+Q16)</f>
        <v>601</v>
      </c>
      <c r="F16" s="227">
        <f t="shared" ref="F16:F25" si="4">SUM(H16+J16+L16+N16+P16+R16)</f>
        <v>233302.29500000001</v>
      </c>
      <c r="G16" s="119">
        <v>24</v>
      </c>
      <c r="H16" s="120">
        <v>145</v>
      </c>
      <c r="I16" s="121">
        <v>44</v>
      </c>
      <c r="J16" s="120">
        <v>308</v>
      </c>
      <c r="K16" s="121">
        <v>0</v>
      </c>
      <c r="L16" s="120">
        <v>0</v>
      </c>
      <c r="M16" s="121">
        <v>113</v>
      </c>
      <c r="N16" s="120">
        <v>77578.600000000006</v>
      </c>
      <c r="O16" s="126">
        <v>126</v>
      </c>
      <c r="P16" s="120">
        <v>155068</v>
      </c>
      <c r="Q16" s="120">
        <v>294</v>
      </c>
      <c r="R16" s="122">
        <v>202.69499999999999</v>
      </c>
    </row>
    <row r="17" spans="1:18" ht="10.5" customHeight="1" x14ac:dyDescent="0.15">
      <c r="A17" s="36"/>
      <c r="B17" s="37"/>
      <c r="C17" s="296"/>
      <c r="D17" s="37"/>
      <c r="E17" s="228">
        <f>0+SUM(G17+I17+K17+M17+O17+Q17)</f>
        <v>1041</v>
      </c>
      <c r="F17" s="229">
        <f t="shared" si="4"/>
        <v>466575.864</v>
      </c>
      <c r="G17" s="123">
        <v>193</v>
      </c>
      <c r="H17" s="127">
        <v>67118.7</v>
      </c>
      <c r="I17" s="124">
        <v>51</v>
      </c>
      <c r="J17" s="127">
        <v>152</v>
      </c>
      <c r="K17" s="124">
        <v>0</v>
      </c>
      <c r="L17" s="127">
        <v>0</v>
      </c>
      <c r="M17" s="124">
        <v>347</v>
      </c>
      <c r="N17" s="127">
        <v>45235</v>
      </c>
      <c r="O17" s="124">
        <v>231</v>
      </c>
      <c r="P17" s="127">
        <v>351505.62</v>
      </c>
      <c r="Q17" s="127">
        <v>219</v>
      </c>
      <c r="R17" s="125">
        <v>2564.5439999999999</v>
      </c>
    </row>
    <row r="18" spans="1:18" ht="10.5" customHeight="1" x14ac:dyDescent="0.15">
      <c r="A18" s="36"/>
      <c r="B18" s="37"/>
      <c r="C18" s="296" t="s">
        <v>119</v>
      </c>
      <c r="D18" s="37"/>
      <c r="E18" s="226">
        <f t="shared" ref="E18:E25" si="5">SUM(G18+I18+K18+M18+O18+Q18)</f>
        <v>9</v>
      </c>
      <c r="F18" s="227">
        <f t="shared" si="4"/>
        <v>5388</v>
      </c>
      <c r="G18" s="119">
        <v>1</v>
      </c>
      <c r="H18" s="120">
        <v>400</v>
      </c>
      <c r="I18" s="121">
        <v>0</v>
      </c>
      <c r="J18" s="120">
        <v>0</v>
      </c>
      <c r="K18" s="121">
        <v>0</v>
      </c>
      <c r="L18" s="120">
        <v>0</v>
      </c>
      <c r="M18" s="121">
        <v>4</v>
      </c>
      <c r="N18" s="120">
        <v>1628</v>
      </c>
      <c r="O18" s="121">
        <v>4</v>
      </c>
      <c r="P18" s="120">
        <v>3360</v>
      </c>
      <c r="Q18" s="120">
        <v>0</v>
      </c>
      <c r="R18" s="122">
        <v>0</v>
      </c>
    </row>
    <row r="19" spans="1:18" ht="10.5" customHeight="1" x14ac:dyDescent="0.15">
      <c r="A19" s="36"/>
      <c r="B19" s="37"/>
      <c r="C19" s="296"/>
      <c r="D19" s="37"/>
      <c r="E19" s="228">
        <f t="shared" si="5"/>
        <v>192</v>
      </c>
      <c r="F19" s="229">
        <f t="shared" si="4"/>
        <v>611001.1695790001</v>
      </c>
      <c r="G19" s="123">
        <v>36</v>
      </c>
      <c r="H19" s="124">
        <v>26479</v>
      </c>
      <c r="I19" s="124">
        <v>7</v>
      </c>
      <c r="J19" s="124">
        <v>4200</v>
      </c>
      <c r="K19" s="124">
        <v>0</v>
      </c>
      <c r="L19" s="124">
        <v>0</v>
      </c>
      <c r="M19" s="124">
        <v>44</v>
      </c>
      <c r="N19" s="124">
        <v>44278.3</v>
      </c>
      <c r="O19" s="124">
        <v>103</v>
      </c>
      <c r="P19" s="124">
        <v>536043.4</v>
      </c>
      <c r="Q19" s="124">
        <v>2</v>
      </c>
      <c r="R19" s="125">
        <v>0.46957900000000002</v>
      </c>
    </row>
    <row r="20" spans="1:18" ht="10.5" customHeight="1" x14ac:dyDescent="0.15">
      <c r="A20" s="36"/>
      <c r="B20" s="37"/>
      <c r="C20" s="296" t="s">
        <v>120</v>
      </c>
      <c r="D20" s="37"/>
      <c r="E20" s="226">
        <f t="shared" si="5"/>
        <v>1725</v>
      </c>
      <c r="F20" s="227">
        <f t="shared" si="4"/>
        <v>682906</v>
      </c>
      <c r="G20" s="119">
        <v>186</v>
      </c>
      <c r="H20" s="120">
        <v>940</v>
      </c>
      <c r="I20" s="121">
        <v>159</v>
      </c>
      <c r="J20" s="120">
        <v>2288</v>
      </c>
      <c r="K20" s="121">
        <v>182</v>
      </c>
      <c r="L20" s="120">
        <v>24275</v>
      </c>
      <c r="M20" s="121">
        <v>652</v>
      </c>
      <c r="N20" s="120">
        <v>514711</v>
      </c>
      <c r="O20" s="121">
        <v>303</v>
      </c>
      <c r="P20" s="120">
        <v>137787</v>
      </c>
      <c r="Q20" s="120">
        <v>243</v>
      </c>
      <c r="R20" s="122">
        <v>2905</v>
      </c>
    </row>
    <row r="21" spans="1:18" ht="10.5" customHeight="1" x14ac:dyDescent="0.15">
      <c r="A21" s="36"/>
      <c r="B21" s="37"/>
      <c r="C21" s="296"/>
      <c r="D21" s="37"/>
      <c r="E21" s="228">
        <f t="shared" si="5"/>
        <v>2867</v>
      </c>
      <c r="F21" s="229">
        <f t="shared" si="4"/>
        <v>12170803</v>
      </c>
      <c r="G21" s="123">
        <v>377</v>
      </c>
      <c r="H21" s="124">
        <v>209171</v>
      </c>
      <c r="I21" s="124">
        <v>251</v>
      </c>
      <c r="J21" s="124">
        <v>93089</v>
      </c>
      <c r="K21" s="124">
        <v>169</v>
      </c>
      <c r="L21" s="124">
        <v>1959672</v>
      </c>
      <c r="M21" s="124">
        <v>579</v>
      </c>
      <c r="N21" s="124">
        <v>6283237</v>
      </c>
      <c r="O21" s="124">
        <v>1275</v>
      </c>
      <c r="P21" s="124">
        <v>3514278</v>
      </c>
      <c r="Q21" s="124">
        <v>216</v>
      </c>
      <c r="R21" s="125">
        <v>111356</v>
      </c>
    </row>
    <row r="22" spans="1:18" ht="10.5" customHeight="1" x14ac:dyDescent="0.15">
      <c r="A22" s="36"/>
      <c r="B22" s="37"/>
      <c r="C22" s="296" t="s">
        <v>121</v>
      </c>
      <c r="D22" s="37"/>
      <c r="E22" s="226">
        <f t="shared" si="5"/>
        <v>301</v>
      </c>
      <c r="F22" s="227">
        <f t="shared" si="4"/>
        <v>253126.32499999995</v>
      </c>
      <c r="G22" s="119">
        <v>2</v>
      </c>
      <c r="H22" s="120">
        <v>1.78</v>
      </c>
      <c r="I22" s="121">
        <v>4</v>
      </c>
      <c r="J22" s="120">
        <v>22.195</v>
      </c>
      <c r="K22" s="121">
        <v>3</v>
      </c>
      <c r="L22" s="120">
        <v>12.93</v>
      </c>
      <c r="M22" s="121">
        <v>225</v>
      </c>
      <c r="N22" s="120">
        <v>191854.99999999997</v>
      </c>
      <c r="O22" s="121">
        <v>58</v>
      </c>
      <c r="P22" s="120">
        <v>60488.02</v>
      </c>
      <c r="Q22" s="120">
        <v>9</v>
      </c>
      <c r="R22" s="122">
        <v>746.40000000000009</v>
      </c>
    </row>
    <row r="23" spans="1:18" ht="10.5" customHeight="1" x14ac:dyDescent="0.15">
      <c r="A23" s="36"/>
      <c r="B23" s="37"/>
      <c r="C23" s="296"/>
      <c r="D23" s="37"/>
      <c r="E23" s="228">
        <f t="shared" si="5"/>
        <v>812</v>
      </c>
      <c r="F23" s="229">
        <f t="shared" si="4"/>
        <v>1162207.9640000002</v>
      </c>
      <c r="G23" s="123">
        <v>133</v>
      </c>
      <c r="H23" s="124">
        <v>106355.075</v>
      </c>
      <c r="I23" s="124">
        <v>42</v>
      </c>
      <c r="J23" s="124">
        <v>30584.459000000006</v>
      </c>
      <c r="K23" s="124">
        <v>6</v>
      </c>
      <c r="L23" s="124">
        <v>51.8</v>
      </c>
      <c r="M23" s="124">
        <v>89</v>
      </c>
      <c r="N23" s="124">
        <v>135396.84999999998</v>
      </c>
      <c r="O23" s="124">
        <v>500</v>
      </c>
      <c r="P23" s="124">
        <v>889777.78000000014</v>
      </c>
      <c r="Q23" s="124">
        <v>42</v>
      </c>
      <c r="R23" s="125">
        <v>42</v>
      </c>
    </row>
    <row r="24" spans="1:18" ht="10.5" customHeight="1" x14ac:dyDescent="0.15">
      <c r="A24" s="36"/>
      <c r="B24" s="37"/>
      <c r="C24" s="296" t="s">
        <v>122</v>
      </c>
      <c r="D24" s="37"/>
      <c r="E24" s="226">
        <f t="shared" si="5"/>
        <v>0</v>
      </c>
      <c r="F24" s="227">
        <f t="shared" si="4"/>
        <v>0</v>
      </c>
      <c r="G24" s="119">
        <v>0</v>
      </c>
      <c r="H24" s="120">
        <v>0</v>
      </c>
      <c r="I24" s="121">
        <v>0</v>
      </c>
      <c r="J24" s="120">
        <v>0</v>
      </c>
      <c r="K24" s="121">
        <v>0</v>
      </c>
      <c r="L24" s="120">
        <v>0</v>
      </c>
      <c r="M24" s="121">
        <v>0</v>
      </c>
      <c r="N24" s="120">
        <v>0</v>
      </c>
      <c r="O24" s="121">
        <v>0</v>
      </c>
      <c r="P24" s="120">
        <v>0</v>
      </c>
      <c r="Q24" s="120">
        <v>0</v>
      </c>
      <c r="R24" s="122">
        <v>0</v>
      </c>
    </row>
    <row r="25" spans="1:18" ht="10.5" customHeight="1" x14ac:dyDescent="0.15">
      <c r="A25" s="48"/>
      <c r="B25" s="49"/>
      <c r="C25" s="297"/>
      <c r="D25" s="49"/>
      <c r="E25" s="230">
        <f t="shared" si="5"/>
        <v>0</v>
      </c>
      <c r="F25" s="231">
        <f t="shared" si="4"/>
        <v>0</v>
      </c>
      <c r="G25" s="128">
        <v>0</v>
      </c>
      <c r="H25" s="129">
        <v>0</v>
      </c>
      <c r="I25" s="129">
        <v>0</v>
      </c>
      <c r="J25" s="129">
        <v>0</v>
      </c>
      <c r="K25" s="129">
        <v>0</v>
      </c>
      <c r="L25" s="129">
        <v>0</v>
      </c>
      <c r="M25" s="129">
        <v>0</v>
      </c>
      <c r="N25" s="129">
        <v>0</v>
      </c>
      <c r="O25" s="129">
        <v>0</v>
      </c>
      <c r="P25" s="129">
        <v>0</v>
      </c>
      <c r="Q25" s="129">
        <v>0</v>
      </c>
      <c r="R25" s="130">
        <v>0</v>
      </c>
    </row>
    <row r="26" spans="1:18" s="38" customFormat="1" ht="10.5" customHeight="1" x14ac:dyDescent="0.15">
      <c r="A26" s="50"/>
      <c r="B26" s="298" t="s">
        <v>123</v>
      </c>
      <c r="C26" s="310"/>
      <c r="D26" s="47"/>
      <c r="E26" s="232">
        <f t="shared" ref="E26:R26" si="6">SUM(E28+E30+E32+E34+E36+E38+E40+E42+E44+E46)</f>
        <v>1678</v>
      </c>
      <c r="F26" s="233">
        <f t="shared" si="6"/>
        <v>1866726.6961725522</v>
      </c>
      <c r="G26" s="234">
        <f t="shared" si="6"/>
        <v>25</v>
      </c>
      <c r="H26" s="235">
        <f t="shared" si="6"/>
        <v>97964.810414062493</v>
      </c>
      <c r="I26" s="235">
        <f t="shared" si="6"/>
        <v>1</v>
      </c>
      <c r="J26" s="235">
        <f t="shared" si="6"/>
        <v>375</v>
      </c>
      <c r="K26" s="235">
        <f t="shared" si="6"/>
        <v>1</v>
      </c>
      <c r="L26" s="235">
        <f t="shared" si="6"/>
        <v>1645</v>
      </c>
      <c r="M26" s="235">
        <f t="shared" si="6"/>
        <v>723</v>
      </c>
      <c r="N26" s="235">
        <f t="shared" si="6"/>
        <v>746399.59711003082</v>
      </c>
      <c r="O26" s="235">
        <f t="shared" si="6"/>
        <v>925</v>
      </c>
      <c r="P26" s="235">
        <f t="shared" si="6"/>
        <v>1019698.2886484589</v>
      </c>
      <c r="Q26" s="235">
        <f t="shared" si="6"/>
        <v>3</v>
      </c>
      <c r="R26" s="236">
        <f t="shared" si="6"/>
        <v>644</v>
      </c>
    </row>
    <row r="27" spans="1:18" s="38" customFormat="1" ht="10.5" customHeight="1" x14ac:dyDescent="0.15">
      <c r="A27" s="50"/>
      <c r="B27" s="311"/>
      <c r="C27" s="311"/>
      <c r="D27" s="47"/>
      <c r="E27" s="237">
        <f t="shared" ref="E27:R27" si="7">SUM(E29+E31+E33+E35+E37+E39+E41+E43+E45+E47)</f>
        <v>5443</v>
      </c>
      <c r="F27" s="238">
        <f t="shared" si="7"/>
        <v>15115713.914571812</v>
      </c>
      <c r="G27" s="223">
        <f t="shared" si="7"/>
        <v>1146</v>
      </c>
      <c r="H27" s="222">
        <f t="shared" si="7"/>
        <v>4263787.4463007804</v>
      </c>
      <c r="I27" s="222">
        <f t="shared" si="7"/>
        <v>815</v>
      </c>
      <c r="J27" s="222">
        <f t="shared" si="7"/>
        <v>996316.01499999966</v>
      </c>
      <c r="K27" s="222">
        <f t="shared" si="7"/>
        <v>85</v>
      </c>
      <c r="L27" s="222">
        <f t="shared" si="7"/>
        <v>3695465.5618750001</v>
      </c>
      <c r="M27" s="222">
        <f t="shared" si="7"/>
        <v>1286</v>
      </c>
      <c r="N27" s="222">
        <f>SUM(N29+N31+N33+N35+N37+N39+N41+N43+N45+N47)</f>
        <v>2977747.6368195359</v>
      </c>
      <c r="O27" s="222">
        <f t="shared" si="7"/>
        <v>1600</v>
      </c>
      <c r="P27" s="222">
        <f t="shared" si="7"/>
        <v>3087057.6180764972</v>
      </c>
      <c r="Q27" s="222">
        <f t="shared" si="7"/>
        <v>511</v>
      </c>
      <c r="R27" s="239">
        <f t="shared" si="7"/>
        <v>95339.63649999912</v>
      </c>
    </row>
    <row r="28" spans="1:18" ht="10.5" customHeight="1" x14ac:dyDescent="0.15">
      <c r="A28" s="36"/>
      <c r="B28" s="37"/>
      <c r="C28" s="296" t="s">
        <v>124</v>
      </c>
      <c r="D28" s="37"/>
      <c r="E28" s="226">
        <f t="shared" ref="E28:F45" si="8">SUM(G28+I28+K28+M28+O28+Q28)</f>
        <v>554</v>
      </c>
      <c r="F28" s="227">
        <f t="shared" si="8"/>
        <v>643365.69617255218</v>
      </c>
      <c r="G28" s="119">
        <v>10</v>
      </c>
      <c r="H28" s="120">
        <v>97926.810414062493</v>
      </c>
      <c r="I28" s="121">
        <v>0</v>
      </c>
      <c r="J28" s="120">
        <v>0</v>
      </c>
      <c r="K28" s="121">
        <v>0</v>
      </c>
      <c r="L28" s="120">
        <v>0</v>
      </c>
      <c r="M28" s="121">
        <v>221</v>
      </c>
      <c r="N28" s="120">
        <v>206394.59711003082</v>
      </c>
      <c r="O28" s="121">
        <v>323</v>
      </c>
      <c r="P28" s="120">
        <v>339044.28864845895</v>
      </c>
      <c r="Q28" s="120">
        <v>0</v>
      </c>
      <c r="R28" s="122">
        <v>0</v>
      </c>
    </row>
    <row r="29" spans="1:18" ht="10.5" customHeight="1" x14ac:dyDescent="0.15">
      <c r="A29" s="36"/>
      <c r="B29" s="37"/>
      <c r="C29" s="296"/>
      <c r="D29" s="37"/>
      <c r="E29" s="228">
        <f t="shared" si="8"/>
        <v>1564</v>
      </c>
      <c r="F29" s="229">
        <f t="shared" si="8"/>
        <v>8184746.8445718121</v>
      </c>
      <c r="G29" s="123">
        <v>305</v>
      </c>
      <c r="H29" s="124">
        <v>1638358.4463007799</v>
      </c>
      <c r="I29" s="124">
        <v>58</v>
      </c>
      <c r="J29" s="124">
        <v>27050.014999999665</v>
      </c>
      <c r="K29" s="124">
        <v>79</v>
      </c>
      <c r="L29" s="124">
        <v>3691815.5618750001</v>
      </c>
      <c r="M29" s="124">
        <v>532</v>
      </c>
      <c r="N29" s="124">
        <v>1567303.6368195359</v>
      </c>
      <c r="O29" s="124">
        <v>548</v>
      </c>
      <c r="P29" s="124">
        <v>1207092.6180764972</v>
      </c>
      <c r="Q29" s="124">
        <v>42</v>
      </c>
      <c r="R29" s="125">
        <v>53126.566499999106</v>
      </c>
    </row>
    <row r="30" spans="1:18" ht="10.5" customHeight="1" x14ac:dyDescent="0.15">
      <c r="A30" s="36"/>
      <c r="B30" s="37"/>
      <c r="C30" s="296" t="s">
        <v>125</v>
      </c>
      <c r="D30" s="37"/>
      <c r="E30" s="226">
        <f t="shared" si="8"/>
        <v>0</v>
      </c>
      <c r="F30" s="227">
        <f t="shared" si="8"/>
        <v>0</v>
      </c>
      <c r="G30" s="119">
        <v>0</v>
      </c>
      <c r="H30" s="120">
        <v>0</v>
      </c>
      <c r="I30" s="121">
        <v>0</v>
      </c>
      <c r="J30" s="120">
        <v>0</v>
      </c>
      <c r="K30" s="121">
        <v>0</v>
      </c>
      <c r="L30" s="120">
        <v>0</v>
      </c>
      <c r="M30" s="121">
        <v>0</v>
      </c>
      <c r="N30" s="120">
        <v>0</v>
      </c>
      <c r="O30" s="121">
        <v>0</v>
      </c>
      <c r="P30" s="120">
        <v>0</v>
      </c>
      <c r="Q30" s="120">
        <v>0</v>
      </c>
      <c r="R30" s="122">
        <v>0</v>
      </c>
    </row>
    <row r="31" spans="1:18" ht="10.5" customHeight="1" x14ac:dyDescent="0.15">
      <c r="A31" s="36"/>
      <c r="B31" s="37"/>
      <c r="C31" s="296"/>
      <c r="D31" s="37"/>
      <c r="E31" s="228">
        <f t="shared" si="8"/>
        <v>255</v>
      </c>
      <c r="F31" s="229">
        <f t="shared" si="8"/>
        <v>48042</v>
      </c>
      <c r="G31" s="123">
        <v>74</v>
      </c>
      <c r="H31" s="124">
        <v>21</v>
      </c>
      <c r="I31" s="124">
        <v>47</v>
      </c>
      <c r="J31" s="124">
        <v>34580</v>
      </c>
      <c r="K31" s="124">
        <v>0</v>
      </c>
      <c r="L31" s="124">
        <v>0</v>
      </c>
      <c r="M31" s="124">
        <v>56</v>
      </c>
      <c r="N31" s="124">
        <v>52</v>
      </c>
      <c r="O31" s="124">
        <v>52</v>
      </c>
      <c r="P31" s="124">
        <v>5989</v>
      </c>
      <c r="Q31" s="124">
        <v>26</v>
      </c>
      <c r="R31" s="125">
        <v>7400</v>
      </c>
    </row>
    <row r="32" spans="1:18" ht="10.5" customHeight="1" x14ac:dyDescent="0.15">
      <c r="A32" s="36"/>
      <c r="B32" s="37"/>
      <c r="C32" s="296" t="s">
        <v>126</v>
      </c>
      <c r="D32" s="37"/>
      <c r="E32" s="226">
        <f t="shared" si="8"/>
        <v>139</v>
      </c>
      <c r="F32" s="227">
        <f t="shared" si="8"/>
        <v>158144</v>
      </c>
      <c r="G32" s="119">
        <v>0</v>
      </c>
      <c r="H32" s="120">
        <v>0</v>
      </c>
      <c r="I32" s="121">
        <v>0</v>
      </c>
      <c r="J32" s="120">
        <v>0</v>
      </c>
      <c r="K32" s="121">
        <v>0</v>
      </c>
      <c r="L32" s="120">
        <v>0</v>
      </c>
      <c r="M32" s="121">
        <v>90</v>
      </c>
      <c r="N32" s="120">
        <v>103839</v>
      </c>
      <c r="O32" s="121">
        <v>49</v>
      </c>
      <c r="P32" s="120">
        <v>54305</v>
      </c>
      <c r="Q32" s="120">
        <v>0</v>
      </c>
      <c r="R32" s="122">
        <v>0</v>
      </c>
    </row>
    <row r="33" spans="1:18" ht="10.5" customHeight="1" x14ac:dyDescent="0.15">
      <c r="A33" s="36"/>
      <c r="B33" s="37"/>
      <c r="C33" s="296"/>
      <c r="D33" s="37"/>
      <c r="E33" s="228">
        <f t="shared" si="8"/>
        <v>1526</v>
      </c>
      <c r="F33" s="229">
        <f t="shared" si="8"/>
        <v>1346861</v>
      </c>
      <c r="G33" s="123">
        <v>482</v>
      </c>
      <c r="H33" s="124">
        <v>677979</v>
      </c>
      <c r="I33" s="124">
        <v>197</v>
      </c>
      <c r="J33" s="124">
        <v>572</v>
      </c>
      <c r="K33" s="124">
        <v>2</v>
      </c>
      <c r="L33" s="124">
        <v>7</v>
      </c>
      <c r="M33" s="124">
        <v>186</v>
      </c>
      <c r="N33" s="124">
        <v>156795</v>
      </c>
      <c r="O33" s="124">
        <v>279</v>
      </c>
      <c r="P33" s="124">
        <v>497409</v>
      </c>
      <c r="Q33" s="124">
        <v>380</v>
      </c>
      <c r="R33" s="125">
        <v>14099</v>
      </c>
    </row>
    <row r="34" spans="1:18" ht="10.5" customHeight="1" x14ac:dyDescent="0.15">
      <c r="A34" s="36"/>
      <c r="B34" s="37"/>
      <c r="C34" s="296" t="s">
        <v>127</v>
      </c>
      <c r="D34" s="37"/>
      <c r="E34" s="226">
        <f t="shared" si="8"/>
        <v>278</v>
      </c>
      <c r="F34" s="227">
        <f t="shared" si="8"/>
        <v>358032</v>
      </c>
      <c r="G34" s="119">
        <v>1</v>
      </c>
      <c r="H34" s="120">
        <v>1</v>
      </c>
      <c r="I34" s="121">
        <v>1</v>
      </c>
      <c r="J34" s="120">
        <v>375</v>
      </c>
      <c r="K34" s="121">
        <v>0</v>
      </c>
      <c r="L34" s="120">
        <v>0</v>
      </c>
      <c r="M34" s="121">
        <v>123</v>
      </c>
      <c r="N34" s="120">
        <v>170522</v>
      </c>
      <c r="O34" s="121">
        <v>153</v>
      </c>
      <c r="P34" s="120">
        <v>187134</v>
      </c>
      <c r="Q34" s="120">
        <v>0</v>
      </c>
      <c r="R34" s="122">
        <v>0</v>
      </c>
    </row>
    <row r="35" spans="1:18" ht="10.5" customHeight="1" x14ac:dyDescent="0.15">
      <c r="A35" s="36"/>
      <c r="B35" s="37"/>
      <c r="C35" s="296"/>
      <c r="D35" s="37"/>
      <c r="E35" s="228">
        <f t="shared" si="8"/>
        <v>582</v>
      </c>
      <c r="F35" s="229">
        <f t="shared" si="8"/>
        <v>1238952</v>
      </c>
      <c r="G35" s="123">
        <v>92</v>
      </c>
      <c r="H35" s="124">
        <v>518520</v>
      </c>
      <c r="I35" s="124">
        <v>161</v>
      </c>
      <c r="J35" s="124">
        <v>131617</v>
      </c>
      <c r="K35" s="124">
        <v>0</v>
      </c>
      <c r="L35" s="124">
        <v>0</v>
      </c>
      <c r="M35" s="124">
        <v>85</v>
      </c>
      <c r="N35" s="124">
        <v>135404</v>
      </c>
      <c r="O35" s="124">
        <v>238</v>
      </c>
      <c r="P35" s="124">
        <v>453131</v>
      </c>
      <c r="Q35" s="124">
        <v>6</v>
      </c>
      <c r="R35" s="125">
        <v>280</v>
      </c>
    </row>
    <row r="36" spans="1:18" ht="10.5" customHeight="1" x14ac:dyDescent="0.15">
      <c r="A36" s="36"/>
      <c r="B36" s="37"/>
      <c r="C36" s="296" t="s">
        <v>128</v>
      </c>
      <c r="D36" s="37"/>
      <c r="E36" s="226">
        <f t="shared" si="8"/>
        <v>0</v>
      </c>
      <c r="F36" s="227">
        <f t="shared" si="8"/>
        <v>0</v>
      </c>
      <c r="G36" s="119">
        <v>0</v>
      </c>
      <c r="H36" s="120">
        <v>0</v>
      </c>
      <c r="I36" s="121">
        <v>0</v>
      </c>
      <c r="J36" s="120">
        <v>0</v>
      </c>
      <c r="K36" s="121">
        <v>0</v>
      </c>
      <c r="L36" s="120">
        <v>0</v>
      </c>
      <c r="M36" s="121">
        <v>0</v>
      </c>
      <c r="N36" s="120">
        <v>0</v>
      </c>
      <c r="O36" s="121">
        <v>0</v>
      </c>
      <c r="P36" s="120">
        <v>0</v>
      </c>
      <c r="Q36" s="120">
        <v>0</v>
      </c>
      <c r="R36" s="122">
        <v>0</v>
      </c>
    </row>
    <row r="37" spans="1:18" ht="10.5" customHeight="1" x14ac:dyDescent="0.15">
      <c r="A37" s="36"/>
      <c r="B37" s="37"/>
      <c r="C37" s="296"/>
      <c r="D37" s="37"/>
      <c r="E37" s="228">
        <f t="shared" si="8"/>
        <v>7</v>
      </c>
      <c r="F37" s="229">
        <f t="shared" si="8"/>
        <v>6786</v>
      </c>
      <c r="G37" s="123">
        <v>0</v>
      </c>
      <c r="H37" s="124">
        <v>0</v>
      </c>
      <c r="I37" s="124">
        <v>0</v>
      </c>
      <c r="J37" s="124">
        <v>0</v>
      </c>
      <c r="K37" s="124">
        <v>0</v>
      </c>
      <c r="L37" s="124">
        <v>0</v>
      </c>
      <c r="M37" s="124">
        <v>0</v>
      </c>
      <c r="N37" s="124">
        <v>0</v>
      </c>
      <c r="O37" s="124">
        <v>0</v>
      </c>
      <c r="P37" s="124">
        <v>0</v>
      </c>
      <c r="Q37" s="124">
        <v>7</v>
      </c>
      <c r="R37" s="125">
        <v>6786</v>
      </c>
    </row>
    <row r="38" spans="1:18" ht="10.5" customHeight="1" x14ac:dyDescent="0.15">
      <c r="A38" s="36"/>
      <c r="B38" s="37"/>
      <c r="C38" s="296" t="s">
        <v>129</v>
      </c>
      <c r="D38" s="37"/>
      <c r="E38" s="226">
        <f t="shared" si="8"/>
        <v>44</v>
      </c>
      <c r="F38" s="227">
        <f t="shared" si="8"/>
        <v>48200</v>
      </c>
      <c r="G38" s="119">
        <v>0</v>
      </c>
      <c r="H38" s="120">
        <v>0</v>
      </c>
      <c r="I38" s="121">
        <v>0</v>
      </c>
      <c r="J38" s="120">
        <v>0</v>
      </c>
      <c r="K38" s="121">
        <v>0</v>
      </c>
      <c r="L38" s="120">
        <v>0</v>
      </c>
      <c r="M38" s="121">
        <v>5</v>
      </c>
      <c r="N38" s="120">
        <v>5940</v>
      </c>
      <c r="O38" s="121">
        <v>39</v>
      </c>
      <c r="P38" s="120">
        <v>42260</v>
      </c>
      <c r="Q38" s="120">
        <v>0</v>
      </c>
      <c r="R38" s="122">
        <v>0</v>
      </c>
    </row>
    <row r="39" spans="1:18" ht="10.5" customHeight="1" x14ac:dyDescent="0.15">
      <c r="A39" s="36"/>
      <c r="B39" s="37"/>
      <c r="C39" s="296"/>
      <c r="D39" s="37"/>
      <c r="E39" s="228">
        <f t="shared" si="8"/>
        <v>107</v>
      </c>
      <c r="F39" s="229">
        <f t="shared" si="8"/>
        <v>181175.07</v>
      </c>
      <c r="G39" s="123">
        <v>38</v>
      </c>
      <c r="H39" s="124">
        <v>9435</v>
      </c>
      <c r="I39" s="124">
        <v>0</v>
      </c>
      <c r="J39" s="124">
        <v>0</v>
      </c>
      <c r="K39" s="124">
        <v>0</v>
      </c>
      <c r="L39" s="124">
        <v>0</v>
      </c>
      <c r="M39" s="124">
        <v>62</v>
      </c>
      <c r="N39" s="124">
        <v>164520</v>
      </c>
      <c r="O39" s="124">
        <v>5</v>
      </c>
      <c r="P39" s="124">
        <v>7220</v>
      </c>
      <c r="Q39" s="124">
        <v>2</v>
      </c>
      <c r="R39" s="125">
        <v>7.0000000000000007E-2</v>
      </c>
    </row>
    <row r="40" spans="1:18" ht="10.5" customHeight="1" x14ac:dyDescent="0.15">
      <c r="A40" s="36"/>
      <c r="B40" s="37"/>
      <c r="C40" s="296" t="s">
        <v>130</v>
      </c>
      <c r="D40" s="37"/>
      <c r="E40" s="226">
        <f t="shared" si="8"/>
        <v>303</v>
      </c>
      <c r="F40" s="227">
        <f t="shared" si="8"/>
        <v>318958</v>
      </c>
      <c r="G40" s="119">
        <v>4</v>
      </c>
      <c r="H40" s="120">
        <v>27</v>
      </c>
      <c r="I40" s="121">
        <v>0</v>
      </c>
      <c r="J40" s="120">
        <v>0</v>
      </c>
      <c r="K40" s="121">
        <v>0</v>
      </c>
      <c r="L40" s="120">
        <v>0</v>
      </c>
      <c r="M40" s="121">
        <v>127</v>
      </c>
      <c r="N40" s="120">
        <v>124514</v>
      </c>
      <c r="O40" s="121">
        <v>170</v>
      </c>
      <c r="P40" s="120">
        <v>194358</v>
      </c>
      <c r="Q40" s="120">
        <v>2</v>
      </c>
      <c r="R40" s="122">
        <v>59</v>
      </c>
    </row>
    <row r="41" spans="1:18" ht="10.5" customHeight="1" x14ac:dyDescent="0.15">
      <c r="A41" s="36"/>
      <c r="B41" s="37"/>
      <c r="C41" s="296"/>
      <c r="D41" s="37"/>
      <c r="E41" s="228">
        <f t="shared" si="8"/>
        <v>613</v>
      </c>
      <c r="F41" s="229">
        <f t="shared" si="8"/>
        <v>1380669</v>
      </c>
      <c r="G41" s="123">
        <v>33</v>
      </c>
      <c r="H41" s="124">
        <v>28074</v>
      </c>
      <c r="I41" s="124">
        <v>169</v>
      </c>
      <c r="J41" s="124">
        <v>277414</v>
      </c>
      <c r="K41" s="124">
        <v>0</v>
      </c>
      <c r="L41" s="124">
        <v>0</v>
      </c>
      <c r="M41" s="124">
        <v>158</v>
      </c>
      <c r="N41" s="124">
        <v>691132</v>
      </c>
      <c r="O41" s="124">
        <v>212</v>
      </c>
      <c r="P41" s="124">
        <v>373421</v>
      </c>
      <c r="Q41" s="124">
        <v>41</v>
      </c>
      <c r="R41" s="125">
        <v>10628</v>
      </c>
    </row>
    <row r="42" spans="1:18" ht="10.5" customHeight="1" x14ac:dyDescent="0.15">
      <c r="A42" s="36"/>
      <c r="B42" s="37"/>
      <c r="C42" s="296" t="s">
        <v>131</v>
      </c>
      <c r="D42" s="37"/>
      <c r="E42" s="226">
        <f t="shared" si="8"/>
        <v>110</v>
      </c>
      <c r="F42" s="227">
        <f t="shared" si="8"/>
        <v>74242</v>
      </c>
      <c r="G42" s="119">
        <v>10</v>
      </c>
      <c r="H42" s="120">
        <v>10</v>
      </c>
      <c r="I42" s="121">
        <v>0</v>
      </c>
      <c r="J42" s="120">
        <v>0</v>
      </c>
      <c r="K42" s="121">
        <v>0</v>
      </c>
      <c r="L42" s="120">
        <v>0</v>
      </c>
      <c r="M42" s="121">
        <v>54</v>
      </c>
      <c r="N42" s="120">
        <v>34550</v>
      </c>
      <c r="O42" s="121">
        <v>46</v>
      </c>
      <c r="P42" s="120">
        <v>39682</v>
      </c>
      <c r="Q42" s="120">
        <v>0</v>
      </c>
      <c r="R42" s="122">
        <v>0</v>
      </c>
    </row>
    <row r="43" spans="1:18" ht="10.5" customHeight="1" x14ac:dyDescent="0.15">
      <c r="A43" s="36"/>
      <c r="B43" s="37"/>
      <c r="C43" s="296"/>
      <c r="D43" s="37"/>
      <c r="E43" s="228">
        <f t="shared" si="8"/>
        <v>144</v>
      </c>
      <c r="F43" s="229">
        <f t="shared" si="8"/>
        <v>172770</v>
      </c>
      <c r="G43" s="123">
        <v>0</v>
      </c>
      <c r="H43" s="124">
        <v>0</v>
      </c>
      <c r="I43" s="124">
        <v>10</v>
      </c>
      <c r="J43" s="124">
        <v>9075</v>
      </c>
      <c r="K43" s="124">
        <v>0</v>
      </c>
      <c r="L43" s="124">
        <v>0</v>
      </c>
      <c r="M43" s="124">
        <v>44</v>
      </c>
      <c r="N43" s="124">
        <v>46419</v>
      </c>
      <c r="O43" s="124">
        <v>90</v>
      </c>
      <c r="P43" s="124">
        <v>117276</v>
      </c>
      <c r="Q43" s="124">
        <v>0</v>
      </c>
      <c r="R43" s="125">
        <v>0</v>
      </c>
    </row>
    <row r="44" spans="1:18" ht="10.5" customHeight="1" x14ac:dyDescent="0.15">
      <c r="A44" s="36"/>
      <c r="B44" s="37"/>
      <c r="C44" s="296" t="s">
        <v>132</v>
      </c>
      <c r="D44" s="37"/>
      <c r="E44" s="226">
        <f t="shared" si="8"/>
        <v>250</v>
      </c>
      <c r="F44" s="227">
        <f t="shared" si="8"/>
        <v>265785</v>
      </c>
      <c r="G44" s="119">
        <v>0</v>
      </c>
      <c r="H44" s="120">
        <v>0</v>
      </c>
      <c r="I44" s="121">
        <v>0</v>
      </c>
      <c r="J44" s="120">
        <v>0</v>
      </c>
      <c r="K44" s="121">
        <v>1</v>
      </c>
      <c r="L44" s="120">
        <v>1645</v>
      </c>
      <c r="M44" s="121">
        <v>103</v>
      </c>
      <c r="N44" s="120">
        <v>100640</v>
      </c>
      <c r="O44" s="121">
        <v>145</v>
      </c>
      <c r="P44" s="120">
        <v>162915</v>
      </c>
      <c r="Q44" s="120">
        <v>1</v>
      </c>
      <c r="R44" s="122">
        <v>585</v>
      </c>
    </row>
    <row r="45" spans="1:18" ht="10.5" customHeight="1" x14ac:dyDescent="0.15">
      <c r="A45" s="36"/>
      <c r="B45" s="37"/>
      <c r="C45" s="296"/>
      <c r="D45" s="37"/>
      <c r="E45" s="228">
        <f t="shared" si="8"/>
        <v>553</v>
      </c>
      <c r="F45" s="229">
        <f t="shared" si="8"/>
        <v>1187512</v>
      </c>
      <c r="G45" s="123">
        <v>30</v>
      </c>
      <c r="H45" s="124">
        <v>23200</v>
      </c>
      <c r="I45" s="124">
        <v>173</v>
      </c>
      <c r="J45" s="124">
        <v>516008</v>
      </c>
      <c r="K45" s="124">
        <v>4</v>
      </c>
      <c r="L45" s="124">
        <v>3643</v>
      </c>
      <c r="M45" s="124">
        <v>163</v>
      </c>
      <c r="N45" s="124">
        <v>216122</v>
      </c>
      <c r="O45" s="124">
        <v>176</v>
      </c>
      <c r="P45" s="124">
        <v>425519</v>
      </c>
      <c r="Q45" s="124">
        <v>7</v>
      </c>
      <c r="R45" s="125">
        <v>3020</v>
      </c>
    </row>
    <row r="46" spans="1:18" ht="10.5" customHeight="1" x14ac:dyDescent="0.15">
      <c r="A46" s="36"/>
      <c r="B46" s="37"/>
      <c r="C46" s="296" t="s">
        <v>248</v>
      </c>
      <c r="D46" s="37"/>
      <c r="E46" s="226">
        <f>SUM(G46+I46+K46+M46+O46+Q46)</f>
        <v>0</v>
      </c>
      <c r="F46" s="227">
        <f>SUM(H46+J46+L46+N46+P46+R46)</f>
        <v>0</v>
      </c>
      <c r="G46" s="119">
        <v>0</v>
      </c>
      <c r="H46" s="120">
        <v>0</v>
      </c>
      <c r="I46" s="121">
        <v>0</v>
      </c>
      <c r="J46" s="120">
        <v>0</v>
      </c>
      <c r="K46" s="121">
        <v>0</v>
      </c>
      <c r="L46" s="120">
        <v>0</v>
      </c>
      <c r="M46" s="121">
        <v>0</v>
      </c>
      <c r="N46" s="120">
        <v>0</v>
      </c>
      <c r="O46" s="121">
        <v>0</v>
      </c>
      <c r="P46" s="120">
        <v>0</v>
      </c>
      <c r="Q46" s="120">
        <v>0</v>
      </c>
      <c r="R46" s="122">
        <v>0</v>
      </c>
    </row>
    <row r="47" spans="1:18" ht="10.5" customHeight="1" x14ac:dyDescent="0.15">
      <c r="A47" s="48"/>
      <c r="B47" s="49"/>
      <c r="C47" s="297"/>
      <c r="D47" s="49"/>
      <c r="E47" s="230">
        <f>SUM(G47+I47+K47+M47+O47+Q47)</f>
        <v>92</v>
      </c>
      <c r="F47" s="231">
        <f>SUM(H47+J47+L47+N47+P47+R47)</f>
        <v>1368200</v>
      </c>
      <c r="G47" s="128">
        <v>92</v>
      </c>
      <c r="H47" s="129">
        <v>1368200</v>
      </c>
      <c r="I47" s="129">
        <v>0</v>
      </c>
      <c r="J47" s="129">
        <v>0</v>
      </c>
      <c r="K47" s="129">
        <v>0</v>
      </c>
      <c r="L47" s="129">
        <v>0</v>
      </c>
      <c r="M47" s="129">
        <v>0</v>
      </c>
      <c r="N47" s="129">
        <v>0</v>
      </c>
      <c r="O47" s="129">
        <v>0</v>
      </c>
      <c r="P47" s="129">
        <v>0</v>
      </c>
      <c r="Q47" s="129">
        <v>0</v>
      </c>
      <c r="R47" s="130">
        <v>0</v>
      </c>
    </row>
    <row r="48" spans="1:18" s="38" customFormat="1" ht="10.5" customHeight="1" x14ac:dyDescent="0.15">
      <c r="A48" s="50"/>
      <c r="B48" s="298" t="s">
        <v>133</v>
      </c>
      <c r="C48" s="310"/>
      <c r="D48" s="47"/>
      <c r="E48" s="240">
        <f>SUM(E50+E52+E54+E56+E58+E60+E62+E64+E66+E68)</f>
        <v>122918</v>
      </c>
      <c r="F48" s="241">
        <f t="shared" ref="F48:R48" si="9">SUM(F50+F52+F54+F56+F58+F60+F62+F64+F66+F68)</f>
        <v>8055417.8699999992</v>
      </c>
      <c r="G48" s="242">
        <f t="shared" si="9"/>
        <v>20595</v>
      </c>
      <c r="H48" s="243">
        <f t="shared" si="9"/>
        <v>550890.4</v>
      </c>
      <c r="I48" s="244">
        <f t="shared" si="9"/>
        <v>22340</v>
      </c>
      <c r="J48" s="243">
        <f t="shared" si="9"/>
        <v>164525.60399999999</v>
      </c>
      <c r="K48" s="244">
        <f t="shared" si="9"/>
        <v>4812</v>
      </c>
      <c r="L48" s="243">
        <f t="shared" si="9"/>
        <v>2402128.1399999997</v>
      </c>
      <c r="M48" s="244">
        <f t="shared" si="9"/>
        <v>29312</v>
      </c>
      <c r="N48" s="243">
        <f t="shared" si="9"/>
        <v>2243502</v>
      </c>
      <c r="O48" s="244">
        <f t="shared" si="9"/>
        <v>28596</v>
      </c>
      <c r="P48" s="243">
        <f t="shared" si="9"/>
        <v>2546518.7000000002</v>
      </c>
      <c r="Q48" s="243">
        <f t="shared" si="9"/>
        <v>17263</v>
      </c>
      <c r="R48" s="245">
        <f t="shared" si="9"/>
        <v>147853.02600000001</v>
      </c>
    </row>
    <row r="49" spans="1:18" s="38" customFormat="1" ht="10.5" customHeight="1" x14ac:dyDescent="0.15">
      <c r="A49" s="50"/>
      <c r="B49" s="311"/>
      <c r="C49" s="311"/>
      <c r="D49" s="47"/>
      <c r="E49" s="237">
        <f>SUM(E51+E53+E55+E57+E59+E61+E63+E65+E67+E69)</f>
        <v>47049</v>
      </c>
      <c r="F49" s="238">
        <f>SUM(F51+F53+F55+F57+F59+F61+F63+F65+F67+F69)</f>
        <v>152335394.88208002</v>
      </c>
      <c r="G49" s="223">
        <f t="shared" ref="G49:R49" si="10">SUM(G51+G53+G55+G57+G59+G61+G63+G65+G67+G69)</f>
        <v>8115</v>
      </c>
      <c r="H49" s="224">
        <f t="shared" si="10"/>
        <v>43528675.579999998</v>
      </c>
      <c r="I49" s="224">
        <f t="shared" si="10"/>
        <v>4535</v>
      </c>
      <c r="J49" s="224">
        <f t="shared" si="10"/>
        <v>2120509.4399999999</v>
      </c>
      <c r="K49" s="224">
        <f t="shared" si="10"/>
        <v>2781</v>
      </c>
      <c r="L49" s="224">
        <f t="shared" si="10"/>
        <v>64667236.140080005</v>
      </c>
      <c r="M49" s="224">
        <f t="shared" si="10"/>
        <v>14630</v>
      </c>
      <c r="N49" s="224">
        <f t="shared" si="10"/>
        <v>20366353.975000001</v>
      </c>
      <c r="O49" s="224">
        <f t="shared" si="10"/>
        <v>13041</v>
      </c>
      <c r="P49" s="224">
        <f t="shared" si="10"/>
        <v>20430061.140000004</v>
      </c>
      <c r="Q49" s="224">
        <f t="shared" si="10"/>
        <v>3947</v>
      </c>
      <c r="R49" s="239">
        <f t="shared" si="10"/>
        <v>1222558.6070000001</v>
      </c>
    </row>
    <row r="50" spans="1:18" ht="10.5" customHeight="1" x14ac:dyDescent="0.15">
      <c r="A50" s="36"/>
      <c r="B50" s="37"/>
      <c r="C50" s="296" t="s">
        <v>134</v>
      </c>
      <c r="D50" s="37"/>
      <c r="E50" s="226">
        <f>SUM(G50+I50+K50+M50+O50+Q50)</f>
        <v>40462</v>
      </c>
      <c r="F50" s="227">
        <f>SUM(H50+J50+L50+N50+P50+R50)</f>
        <v>386998.6</v>
      </c>
      <c r="G50" s="119">
        <v>4289</v>
      </c>
      <c r="H50" s="120">
        <v>26735.599999999999</v>
      </c>
      <c r="I50" s="121">
        <v>7961</v>
      </c>
      <c r="J50" s="120">
        <v>73536.399999999994</v>
      </c>
      <c r="K50" s="121">
        <v>3215</v>
      </c>
      <c r="L50" s="120">
        <v>11760.3</v>
      </c>
      <c r="M50" s="121">
        <v>8630</v>
      </c>
      <c r="N50" s="120">
        <v>45611.5</v>
      </c>
      <c r="O50" s="121">
        <v>9679</v>
      </c>
      <c r="P50" s="120">
        <v>156687</v>
      </c>
      <c r="Q50" s="120">
        <v>6688</v>
      </c>
      <c r="R50" s="122">
        <v>72667.8</v>
      </c>
    </row>
    <row r="51" spans="1:18" ht="10.5" customHeight="1" x14ac:dyDescent="0.15">
      <c r="A51" s="36"/>
      <c r="B51" s="37"/>
      <c r="C51" s="296"/>
      <c r="D51" s="37"/>
      <c r="E51" s="228">
        <f>SUM(G51+I51+K51+M51+O51+Q51)</f>
        <v>5761</v>
      </c>
      <c r="F51" s="229">
        <f>SUM(H51+J51+L51+N51+P51+R51)</f>
        <v>2672811.83</v>
      </c>
      <c r="G51" s="123">
        <v>467</v>
      </c>
      <c r="H51" s="124">
        <v>13038.4</v>
      </c>
      <c r="I51" s="124">
        <v>1159</v>
      </c>
      <c r="J51" s="124">
        <v>50325.29</v>
      </c>
      <c r="K51" s="124">
        <v>132</v>
      </c>
      <c r="L51" s="124">
        <v>3222.1</v>
      </c>
      <c r="M51" s="124">
        <v>1224</v>
      </c>
      <c r="N51" s="124">
        <v>634331</v>
      </c>
      <c r="O51" s="124">
        <v>1460</v>
      </c>
      <c r="P51" s="124">
        <v>1913073.24</v>
      </c>
      <c r="Q51" s="124">
        <v>1319</v>
      </c>
      <c r="R51" s="125">
        <v>58821.8</v>
      </c>
    </row>
    <row r="52" spans="1:18" ht="10.5" customHeight="1" x14ac:dyDescent="0.15">
      <c r="A52" s="36"/>
      <c r="B52" s="37"/>
      <c r="C52" s="296" t="s">
        <v>135</v>
      </c>
      <c r="D52" s="37"/>
      <c r="E52" s="226">
        <f t="shared" ref="E52:E69" si="11">SUM(G52+I52+K52+M52+O52+Q52)</f>
        <v>1917</v>
      </c>
      <c r="F52" s="227">
        <f t="shared" ref="F52:F68" si="12">SUM(H52+J52+L52+N52+P52+R52)</f>
        <v>678231</v>
      </c>
      <c r="G52" s="119">
        <v>1116</v>
      </c>
      <c r="H52" s="120">
        <v>195883</v>
      </c>
      <c r="I52" s="121">
        <v>79</v>
      </c>
      <c r="J52" s="120">
        <v>800</v>
      </c>
      <c r="K52" s="121">
        <v>13</v>
      </c>
      <c r="L52" s="120">
        <v>388</v>
      </c>
      <c r="M52" s="121">
        <v>341</v>
      </c>
      <c r="N52" s="120">
        <v>284658</v>
      </c>
      <c r="O52" s="121">
        <v>328</v>
      </c>
      <c r="P52" s="120">
        <v>195411</v>
      </c>
      <c r="Q52" s="120">
        <v>40</v>
      </c>
      <c r="R52" s="122">
        <v>1091</v>
      </c>
    </row>
    <row r="53" spans="1:18" ht="10.5" customHeight="1" x14ac:dyDescent="0.15">
      <c r="A53" s="36"/>
      <c r="B53" s="37"/>
      <c r="C53" s="296"/>
      <c r="D53" s="37"/>
      <c r="E53" s="228">
        <f t="shared" si="11"/>
        <v>7162</v>
      </c>
      <c r="F53" s="229">
        <f t="shared" si="12"/>
        <v>25646808</v>
      </c>
      <c r="G53" s="123">
        <v>1602</v>
      </c>
      <c r="H53" s="124">
        <v>8492688</v>
      </c>
      <c r="I53" s="124">
        <v>311</v>
      </c>
      <c r="J53" s="124">
        <v>90584</v>
      </c>
      <c r="K53" s="124">
        <v>641</v>
      </c>
      <c r="L53" s="124">
        <v>12174297</v>
      </c>
      <c r="M53" s="124">
        <v>3214</v>
      </c>
      <c r="N53" s="124">
        <v>3132549</v>
      </c>
      <c r="O53" s="124">
        <v>1240</v>
      </c>
      <c r="P53" s="124">
        <v>1609934</v>
      </c>
      <c r="Q53" s="124">
        <v>154</v>
      </c>
      <c r="R53" s="125">
        <v>146756</v>
      </c>
    </row>
    <row r="54" spans="1:18" ht="10.5" customHeight="1" x14ac:dyDescent="0.15">
      <c r="A54" s="36"/>
      <c r="B54" s="37"/>
      <c r="C54" s="296" t="s">
        <v>136</v>
      </c>
      <c r="D54" s="37"/>
      <c r="E54" s="226">
        <f>SUM(G54+I54+K54+M54+O54+Q54)</f>
        <v>73818</v>
      </c>
      <c r="F54" s="227">
        <f>SUM(H54+J54+L54+N54+P54+R54)</f>
        <v>591285</v>
      </c>
      <c r="G54" s="119">
        <v>14658</v>
      </c>
      <c r="H54" s="120">
        <v>51183</v>
      </c>
      <c r="I54" s="121">
        <v>13571</v>
      </c>
      <c r="J54" s="120">
        <v>62315</v>
      </c>
      <c r="K54" s="121">
        <v>1354</v>
      </c>
      <c r="L54" s="120">
        <v>11051</v>
      </c>
      <c r="M54" s="121">
        <v>18108</v>
      </c>
      <c r="N54" s="120">
        <v>198356</v>
      </c>
      <c r="O54" s="121">
        <v>16115</v>
      </c>
      <c r="P54" s="120">
        <v>201053</v>
      </c>
      <c r="Q54" s="120">
        <v>10012</v>
      </c>
      <c r="R54" s="122">
        <v>67327</v>
      </c>
    </row>
    <row r="55" spans="1:18" ht="10.5" customHeight="1" x14ac:dyDescent="0.15">
      <c r="A55" s="36"/>
      <c r="B55" s="37"/>
      <c r="C55" s="296"/>
      <c r="D55" s="37"/>
      <c r="E55" s="228">
        <f>SUM(G55+I55+K55+M55+O55+Q55)</f>
        <v>9011</v>
      </c>
      <c r="F55" s="229">
        <f>SUM(H55+J55+L55+N55+P55+R55)</f>
        <v>23270024</v>
      </c>
      <c r="G55" s="123">
        <v>1555</v>
      </c>
      <c r="H55" s="124">
        <v>8299567</v>
      </c>
      <c r="I55" s="124">
        <v>1069</v>
      </c>
      <c r="J55" s="124">
        <v>128801</v>
      </c>
      <c r="K55" s="124">
        <v>443</v>
      </c>
      <c r="L55" s="124">
        <v>10874476</v>
      </c>
      <c r="M55" s="124">
        <v>1973</v>
      </c>
      <c r="N55" s="124">
        <v>1697258</v>
      </c>
      <c r="O55" s="124">
        <v>2643</v>
      </c>
      <c r="P55" s="124">
        <v>2071339</v>
      </c>
      <c r="Q55" s="124">
        <v>1328</v>
      </c>
      <c r="R55" s="125">
        <v>198583</v>
      </c>
    </row>
    <row r="56" spans="1:18" ht="10.5" customHeight="1" x14ac:dyDescent="0.15">
      <c r="A56" s="36"/>
      <c r="B56" s="37"/>
      <c r="C56" s="296" t="s">
        <v>137</v>
      </c>
      <c r="D56" s="37"/>
      <c r="E56" s="226">
        <f t="shared" si="11"/>
        <v>82</v>
      </c>
      <c r="F56" s="227">
        <f t="shared" si="12"/>
        <v>48444.010999999999</v>
      </c>
      <c r="G56" s="119">
        <v>0</v>
      </c>
      <c r="H56" s="120">
        <v>0</v>
      </c>
      <c r="I56" s="121">
        <v>1</v>
      </c>
      <c r="J56" s="120">
        <v>4.0000000000000001E-3</v>
      </c>
      <c r="K56" s="121">
        <v>0</v>
      </c>
      <c r="L56" s="120">
        <v>0</v>
      </c>
      <c r="M56" s="121">
        <v>15</v>
      </c>
      <c r="N56" s="120">
        <v>12809</v>
      </c>
      <c r="O56" s="121">
        <v>65</v>
      </c>
      <c r="P56" s="120">
        <v>35635</v>
      </c>
      <c r="Q56" s="120">
        <v>1</v>
      </c>
      <c r="R56" s="122">
        <v>7.0000000000000001E-3</v>
      </c>
    </row>
    <row r="57" spans="1:18" ht="10.5" customHeight="1" x14ac:dyDescent="0.15">
      <c r="A57" s="36"/>
      <c r="B57" s="37"/>
      <c r="C57" s="296"/>
      <c r="D57" s="37"/>
      <c r="E57" s="228">
        <f t="shared" si="11"/>
        <v>172</v>
      </c>
      <c r="F57" s="229">
        <f t="shared" si="12"/>
        <v>1445674.027</v>
      </c>
      <c r="G57" s="123">
        <v>35</v>
      </c>
      <c r="H57" s="124">
        <v>1299342.72</v>
      </c>
      <c r="I57" s="124">
        <v>0</v>
      </c>
      <c r="J57" s="124">
        <v>0</v>
      </c>
      <c r="K57" s="124">
        <v>0</v>
      </c>
      <c r="L57" s="124">
        <v>0</v>
      </c>
      <c r="M57" s="124">
        <v>106</v>
      </c>
      <c r="N57" s="124">
        <v>130477</v>
      </c>
      <c r="O57" s="124">
        <v>22</v>
      </c>
      <c r="P57" s="124">
        <v>15814</v>
      </c>
      <c r="Q57" s="124">
        <v>9</v>
      </c>
      <c r="R57" s="125">
        <v>40.307000000000002</v>
      </c>
    </row>
    <row r="58" spans="1:18" ht="10.5" customHeight="1" x14ac:dyDescent="0.15">
      <c r="A58" s="36"/>
      <c r="B58" s="37"/>
      <c r="C58" s="296" t="s">
        <v>138</v>
      </c>
      <c r="D58" s="37"/>
      <c r="E58" s="226">
        <f t="shared" si="11"/>
        <v>504</v>
      </c>
      <c r="F58" s="227">
        <f t="shared" si="12"/>
        <v>2753672</v>
      </c>
      <c r="G58" s="119">
        <v>15</v>
      </c>
      <c r="H58" s="120">
        <v>24012</v>
      </c>
      <c r="I58" s="121">
        <v>5</v>
      </c>
      <c r="J58" s="120">
        <v>2955</v>
      </c>
      <c r="K58" s="121">
        <v>175</v>
      </c>
      <c r="L58" s="120">
        <v>2322147</v>
      </c>
      <c r="M58" s="121">
        <v>128</v>
      </c>
      <c r="N58" s="120">
        <v>194082</v>
      </c>
      <c r="O58" s="121">
        <v>158</v>
      </c>
      <c r="P58" s="120">
        <v>209115</v>
      </c>
      <c r="Q58" s="120">
        <v>23</v>
      </c>
      <c r="R58" s="122">
        <v>1361</v>
      </c>
    </row>
    <row r="59" spans="1:18" ht="10.5" customHeight="1" x14ac:dyDescent="0.15">
      <c r="A59" s="36"/>
      <c r="B59" s="37"/>
      <c r="C59" s="296"/>
      <c r="D59" s="37"/>
      <c r="E59" s="228">
        <f t="shared" si="11"/>
        <v>3197</v>
      </c>
      <c r="F59" s="229">
        <f t="shared" si="12"/>
        <v>10601843</v>
      </c>
      <c r="G59" s="123">
        <v>815</v>
      </c>
      <c r="H59" s="124">
        <v>1112966</v>
      </c>
      <c r="I59" s="124">
        <v>521</v>
      </c>
      <c r="J59" s="124">
        <v>1127489</v>
      </c>
      <c r="K59" s="124">
        <v>446</v>
      </c>
      <c r="L59" s="124">
        <v>5870678</v>
      </c>
      <c r="M59" s="124">
        <v>645</v>
      </c>
      <c r="N59" s="124">
        <v>1260833</v>
      </c>
      <c r="O59" s="124">
        <v>437</v>
      </c>
      <c r="P59" s="124">
        <v>939156</v>
      </c>
      <c r="Q59" s="124">
        <v>333</v>
      </c>
      <c r="R59" s="125">
        <v>290721</v>
      </c>
    </row>
    <row r="60" spans="1:18" ht="10.5" customHeight="1" x14ac:dyDescent="0.15">
      <c r="A60" s="36"/>
      <c r="B60" s="37"/>
      <c r="C60" s="296" t="s">
        <v>139</v>
      </c>
      <c r="D60" s="37"/>
      <c r="E60" s="226">
        <f t="shared" si="11"/>
        <v>2555</v>
      </c>
      <c r="F60" s="227">
        <f t="shared" si="12"/>
        <v>3159248</v>
      </c>
      <c r="G60" s="119">
        <v>155</v>
      </c>
      <c r="H60" s="120">
        <v>249298</v>
      </c>
      <c r="I60" s="121">
        <v>104</v>
      </c>
      <c r="J60" s="120">
        <v>22533</v>
      </c>
      <c r="K60" s="121">
        <v>52</v>
      </c>
      <c r="L60" s="120">
        <v>56780</v>
      </c>
      <c r="M60" s="121">
        <v>1003</v>
      </c>
      <c r="N60" s="120">
        <v>1277031</v>
      </c>
      <c r="O60" s="121">
        <v>1189</v>
      </c>
      <c r="P60" s="120">
        <v>1552132</v>
      </c>
      <c r="Q60" s="120">
        <v>52</v>
      </c>
      <c r="R60" s="122">
        <v>1474</v>
      </c>
    </row>
    <row r="61" spans="1:18" ht="10.5" customHeight="1" x14ac:dyDescent="0.15">
      <c r="A61" s="36"/>
      <c r="B61" s="37"/>
      <c r="C61" s="296"/>
      <c r="D61" s="37"/>
      <c r="E61" s="228">
        <f t="shared" si="11"/>
        <v>19332</v>
      </c>
      <c r="F61" s="229">
        <f t="shared" si="12"/>
        <v>75675578</v>
      </c>
      <c r="G61" s="123">
        <v>3095</v>
      </c>
      <c r="H61" s="124">
        <v>12557868</v>
      </c>
      <c r="I61" s="124">
        <v>1117</v>
      </c>
      <c r="J61" s="124">
        <v>614481</v>
      </c>
      <c r="K61" s="124">
        <v>1116</v>
      </c>
      <c r="L61" s="124">
        <v>35744529</v>
      </c>
      <c r="M61" s="124">
        <v>6863</v>
      </c>
      <c r="N61" s="124">
        <v>12761043</v>
      </c>
      <c r="O61" s="124">
        <v>6731</v>
      </c>
      <c r="P61" s="124">
        <v>13500069</v>
      </c>
      <c r="Q61" s="124">
        <v>410</v>
      </c>
      <c r="R61" s="125">
        <v>497588</v>
      </c>
    </row>
    <row r="62" spans="1:18" ht="10.5" customHeight="1" x14ac:dyDescent="0.15">
      <c r="A62" s="36"/>
      <c r="B62" s="37"/>
      <c r="C62" s="296" t="s">
        <v>140</v>
      </c>
      <c r="D62" s="37"/>
      <c r="E62" s="226">
        <f t="shared" si="11"/>
        <v>1</v>
      </c>
      <c r="F62" s="227">
        <f t="shared" si="12"/>
        <v>0.219</v>
      </c>
      <c r="G62" s="119">
        <v>0</v>
      </c>
      <c r="H62" s="120">
        <v>0</v>
      </c>
      <c r="I62" s="121">
        <v>0</v>
      </c>
      <c r="J62" s="120">
        <v>0</v>
      </c>
      <c r="K62" s="121">
        <v>0</v>
      </c>
      <c r="L62" s="120">
        <v>0</v>
      </c>
      <c r="M62" s="121">
        <v>0</v>
      </c>
      <c r="N62" s="120">
        <v>0</v>
      </c>
      <c r="O62" s="121">
        <v>0</v>
      </c>
      <c r="P62" s="120">
        <v>0</v>
      </c>
      <c r="Q62" s="120">
        <v>1</v>
      </c>
      <c r="R62" s="122">
        <v>0.219</v>
      </c>
    </row>
    <row r="63" spans="1:18" ht="10.5" customHeight="1" x14ac:dyDescent="0.15">
      <c r="A63" s="36"/>
      <c r="B63" s="37"/>
      <c r="C63" s="296"/>
      <c r="D63" s="37"/>
      <c r="E63" s="228">
        <f t="shared" si="11"/>
        <v>323</v>
      </c>
      <c r="F63" s="229">
        <f t="shared" si="12"/>
        <v>10474236.140079999</v>
      </c>
      <c r="G63" s="123">
        <v>156</v>
      </c>
      <c r="H63" s="124">
        <v>10342006</v>
      </c>
      <c r="I63" s="124">
        <v>1</v>
      </c>
      <c r="J63" s="124">
        <v>499</v>
      </c>
      <c r="K63" s="124">
        <v>2</v>
      </c>
      <c r="L63" s="124">
        <v>1.0400799999999999</v>
      </c>
      <c r="M63" s="124">
        <v>35</v>
      </c>
      <c r="N63" s="124">
        <v>31330</v>
      </c>
      <c r="O63" s="124">
        <v>128</v>
      </c>
      <c r="P63" s="124">
        <v>100400</v>
      </c>
      <c r="Q63" s="124">
        <v>1</v>
      </c>
      <c r="R63" s="125">
        <v>0.1</v>
      </c>
    </row>
    <row r="64" spans="1:18" ht="10.5" customHeight="1" x14ac:dyDescent="0.15">
      <c r="A64" s="36"/>
      <c r="B64" s="37"/>
      <c r="C64" s="296" t="s">
        <v>141</v>
      </c>
      <c r="D64" s="37"/>
      <c r="E64" s="226">
        <f t="shared" si="11"/>
        <v>9</v>
      </c>
      <c r="F64" s="227">
        <f t="shared" si="12"/>
        <v>24.34</v>
      </c>
      <c r="G64" s="119">
        <v>2</v>
      </c>
      <c r="H64" s="120">
        <v>10.8</v>
      </c>
      <c r="I64" s="121">
        <v>1</v>
      </c>
      <c r="J64" s="120">
        <v>1.2</v>
      </c>
      <c r="K64" s="121">
        <v>1</v>
      </c>
      <c r="L64" s="120">
        <v>0.84</v>
      </c>
      <c r="M64" s="121">
        <v>2</v>
      </c>
      <c r="N64" s="120">
        <v>8.1999999999999993</v>
      </c>
      <c r="O64" s="121">
        <v>3</v>
      </c>
      <c r="P64" s="120">
        <v>3.3</v>
      </c>
      <c r="Q64" s="120">
        <v>0</v>
      </c>
      <c r="R64" s="122">
        <v>0</v>
      </c>
    </row>
    <row r="65" spans="1:18" ht="10.5" customHeight="1" x14ac:dyDescent="0.15">
      <c r="A65" s="36"/>
      <c r="B65" s="37"/>
      <c r="C65" s="296"/>
      <c r="D65" s="37"/>
      <c r="E65" s="228">
        <f t="shared" si="11"/>
        <v>179</v>
      </c>
      <c r="F65" s="229">
        <f t="shared" si="12"/>
        <v>132.035</v>
      </c>
      <c r="G65" s="123">
        <v>8</v>
      </c>
      <c r="H65" s="124">
        <v>6.56</v>
      </c>
      <c r="I65" s="124">
        <v>0</v>
      </c>
      <c r="J65" s="124">
        <v>0</v>
      </c>
      <c r="K65" s="124">
        <v>0</v>
      </c>
      <c r="L65" s="124">
        <v>0</v>
      </c>
      <c r="M65" s="124">
        <v>2</v>
      </c>
      <c r="N65" s="124">
        <v>2.1749999999999998</v>
      </c>
      <c r="O65" s="124">
        <v>1</v>
      </c>
      <c r="P65" s="124">
        <v>3.3</v>
      </c>
      <c r="Q65" s="124">
        <v>168</v>
      </c>
      <c r="R65" s="125">
        <v>120</v>
      </c>
    </row>
    <row r="66" spans="1:18" ht="10.5" customHeight="1" x14ac:dyDescent="0.15">
      <c r="A66" s="36"/>
      <c r="B66" s="37"/>
      <c r="C66" s="296" t="s">
        <v>142</v>
      </c>
      <c r="D66" s="37"/>
      <c r="E66" s="226">
        <f t="shared" si="11"/>
        <v>3485</v>
      </c>
      <c r="F66" s="227">
        <f t="shared" si="12"/>
        <v>332541.5</v>
      </c>
      <c r="G66" s="119">
        <v>360</v>
      </c>
      <c r="H66" s="120">
        <v>3768</v>
      </c>
      <c r="I66" s="121">
        <v>618</v>
      </c>
      <c r="J66" s="120">
        <v>2385</v>
      </c>
      <c r="K66" s="121">
        <v>2</v>
      </c>
      <c r="L66" s="120">
        <v>1</v>
      </c>
      <c r="M66" s="121">
        <v>1041</v>
      </c>
      <c r="N66" s="120">
        <v>178903.8</v>
      </c>
      <c r="O66" s="121">
        <v>1018</v>
      </c>
      <c r="P66" s="120">
        <v>143551.70000000001</v>
      </c>
      <c r="Q66" s="120">
        <v>446</v>
      </c>
      <c r="R66" s="122">
        <v>3932</v>
      </c>
    </row>
    <row r="67" spans="1:18" ht="10.5" customHeight="1" x14ac:dyDescent="0.15">
      <c r="A67" s="36"/>
      <c r="B67" s="37"/>
      <c r="C67" s="296"/>
      <c r="D67" s="37"/>
      <c r="E67" s="228">
        <f t="shared" si="11"/>
        <v>1597</v>
      </c>
      <c r="F67" s="229">
        <f t="shared" si="12"/>
        <v>2181368.7999999998</v>
      </c>
      <c r="G67" s="123">
        <v>366</v>
      </c>
      <c r="H67" s="124">
        <v>1404892.9</v>
      </c>
      <c r="I67" s="124">
        <v>281</v>
      </c>
      <c r="J67" s="124">
        <v>52064.7</v>
      </c>
      <c r="K67" s="124">
        <v>1</v>
      </c>
      <c r="L67" s="124">
        <v>33</v>
      </c>
      <c r="M67" s="124">
        <v>464</v>
      </c>
      <c r="N67" s="124">
        <v>575724.80000000005</v>
      </c>
      <c r="O67" s="124">
        <v>279</v>
      </c>
      <c r="P67" s="124">
        <v>127573.1</v>
      </c>
      <c r="Q67" s="124">
        <v>206</v>
      </c>
      <c r="R67" s="125">
        <v>21080.3</v>
      </c>
    </row>
    <row r="68" spans="1:18" s="37" customFormat="1" ht="10.5" customHeight="1" x14ac:dyDescent="0.15">
      <c r="A68" s="36"/>
      <c r="C68" s="296" t="s">
        <v>143</v>
      </c>
      <c r="E68" s="226">
        <f t="shared" si="11"/>
        <v>85</v>
      </c>
      <c r="F68" s="227">
        <f t="shared" si="12"/>
        <v>104973.2</v>
      </c>
      <c r="G68" s="119">
        <v>0</v>
      </c>
      <c r="H68" s="120">
        <v>0</v>
      </c>
      <c r="I68" s="121">
        <v>0</v>
      </c>
      <c r="J68" s="120">
        <v>0</v>
      </c>
      <c r="K68" s="121">
        <v>0</v>
      </c>
      <c r="L68" s="120">
        <v>0</v>
      </c>
      <c r="M68" s="121">
        <v>44</v>
      </c>
      <c r="N68" s="120">
        <v>52042.5</v>
      </c>
      <c r="O68" s="121">
        <v>41</v>
      </c>
      <c r="P68" s="120">
        <v>52930.7</v>
      </c>
      <c r="Q68" s="120">
        <v>0</v>
      </c>
      <c r="R68" s="122">
        <v>0</v>
      </c>
    </row>
    <row r="69" spans="1:18" s="37" customFormat="1" ht="10.5" customHeight="1" thickBot="1" x14ac:dyDescent="0.2">
      <c r="A69" s="34"/>
      <c r="B69" s="51"/>
      <c r="C69" s="306"/>
      <c r="D69" s="51"/>
      <c r="E69" s="324">
        <f t="shared" si="11"/>
        <v>315</v>
      </c>
      <c r="F69" s="325">
        <f>SUM(H69+J69+L69+N69+P69+R69)</f>
        <v>366919.05</v>
      </c>
      <c r="G69" s="131">
        <v>16</v>
      </c>
      <c r="H69" s="132">
        <v>6300</v>
      </c>
      <c r="I69" s="132">
        <v>76</v>
      </c>
      <c r="J69" s="133">
        <v>56265.45</v>
      </c>
      <c r="K69" s="132">
        <v>0</v>
      </c>
      <c r="L69" s="132">
        <v>0</v>
      </c>
      <c r="M69" s="132">
        <v>104</v>
      </c>
      <c r="N69" s="132">
        <v>142806</v>
      </c>
      <c r="O69" s="132">
        <v>100</v>
      </c>
      <c r="P69" s="133">
        <v>152699.5</v>
      </c>
      <c r="Q69" s="132">
        <v>19</v>
      </c>
      <c r="R69" s="134">
        <v>8848.1</v>
      </c>
    </row>
    <row r="70" spans="1:18" ht="10.5" customHeight="1" x14ac:dyDescent="0.15">
      <c r="C70" s="321"/>
      <c r="E70" s="88"/>
      <c r="F70" s="88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</row>
    <row r="71" spans="1:18" ht="10.5" customHeight="1" x14ac:dyDescent="0.15">
      <c r="C71" s="321"/>
      <c r="E71" s="89"/>
      <c r="F71" s="89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</row>
    <row r="72" spans="1:18" ht="10.5" customHeight="1" x14ac:dyDescent="0.15">
      <c r="C72" s="321"/>
      <c r="E72" s="88"/>
      <c r="F72" s="88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</row>
    <row r="73" spans="1:18" ht="10.5" customHeight="1" x14ac:dyDescent="0.15">
      <c r="C73" s="321"/>
      <c r="E73" s="89"/>
      <c r="F73" s="89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</row>
    <row r="74" spans="1:18" ht="10.5" customHeight="1" x14ac:dyDescent="0.15">
      <c r="C74" s="321"/>
      <c r="E74" s="88"/>
      <c r="F74" s="88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</row>
    <row r="75" spans="1:18" ht="10.5" customHeight="1" x14ac:dyDescent="0.15">
      <c r="C75" s="321"/>
      <c r="E75" s="89"/>
      <c r="F75" s="89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</row>
    <row r="76" spans="1:18" ht="10.5" customHeight="1" x14ac:dyDescent="0.15">
      <c r="C76" s="321"/>
      <c r="E76" s="88"/>
      <c r="F76" s="88"/>
      <c r="G76" s="135"/>
      <c r="H76" s="135"/>
      <c r="I76" s="135"/>
      <c r="J76" s="135"/>
      <c r="K76" s="137"/>
      <c r="L76" s="135"/>
      <c r="M76" s="135"/>
      <c r="N76" s="135"/>
      <c r="O76" s="135"/>
      <c r="P76" s="135"/>
      <c r="Q76" s="135"/>
      <c r="R76" s="135"/>
    </row>
    <row r="77" spans="1:18" ht="10.5" customHeight="1" x14ac:dyDescent="0.15">
      <c r="C77" s="321"/>
      <c r="E77" s="89"/>
      <c r="F77" s="89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</row>
    <row r="78" spans="1:18" ht="10.5" customHeight="1" x14ac:dyDescent="0.15"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</row>
    <row r="79" spans="1:18" s="24" customFormat="1" ht="10.5" customHeight="1" thickBot="1" x14ac:dyDescent="0.3"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</row>
    <row r="80" spans="1:18" ht="20.399999999999999" customHeight="1" x14ac:dyDescent="0.15">
      <c r="A80" s="300" t="s">
        <v>111</v>
      </c>
      <c r="B80" s="315"/>
      <c r="C80" s="315"/>
      <c r="D80" s="315"/>
      <c r="E80" s="293" t="s">
        <v>284</v>
      </c>
      <c r="F80" s="294"/>
      <c r="G80" s="295" t="s">
        <v>285</v>
      </c>
      <c r="H80" s="291"/>
      <c r="I80" s="291" t="s">
        <v>251</v>
      </c>
      <c r="J80" s="291"/>
      <c r="K80" s="288" t="s">
        <v>286</v>
      </c>
      <c r="L80" s="289"/>
      <c r="M80" s="288" t="s">
        <v>287</v>
      </c>
      <c r="N80" s="289"/>
      <c r="O80" s="290" t="s">
        <v>288</v>
      </c>
      <c r="P80" s="291"/>
      <c r="Q80" s="291" t="s">
        <v>289</v>
      </c>
      <c r="R80" s="292"/>
    </row>
    <row r="81" spans="1:18" ht="10.5" customHeight="1" thickBot="1" x14ac:dyDescent="0.2">
      <c r="A81" s="316"/>
      <c r="B81" s="317"/>
      <c r="C81" s="317"/>
      <c r="D81" s="317"/>
      <c r="E81" s="28" t="s">
        <v>112</v>
      </c>
      <c r="F81" s="29" t="s">
        <v>113</v>
      </c>
      <c r="G81" s="140" t="s">
        <v>112</v>
      </c>
      <c r="H81" s="141" t="s">
        <v>113</v>
      </c>
      <c r="I81" s="141" t="s">
        <v>112</v>
      </c>
      <c r="J81" s="141" t="s">
        <v>113</v>
      </c>
      <c r="K81" s="141" t="s">
        <v>112</v>
      </c>
      <c r="L81" s="141" t="s">
        <v>113</v>
      </c>
      <c r="M81" s="141" t="s">
        <v>112</v>
      </c>
      <c r="N81" s="141" t="s">
        <v>113</v>
      </c>
      <c r="O81" s="141" t="s">
        <v>112</v>
      </c>
      <c r="P81" s="141" t="s">
        <v>113</v>
      </c>
      <c r="Q81" s="141" t="s">
        <v>112</v>
      </c>
      <c r="R81" s="142" t="s">
        <v>113</v>
      </c>
    </row>
    <row r="82" spans="1:18" s="38" customFormat="1" ht="10.5" customHeight="1" x14ac:dyDescent="0.15">
      <c r="A82" s="50"/>
      <c r="B82" s="299" t="s">
        <v>144</v>
      </c>
      <c r="C82" s="299"/>
      <c r="D82" s="47"/>
      <c r="E82" s="240">
        <f>SUM(E84+E86+E88+E90)</f>
        <v>40551</v>
      </c>
      <c r="F82" s="246">
        <f>SUM(F84+F86+F88+F90)</f>
        <v>3088876.6239276472</v>
      </c>
      <c r="G82" s="216">
        <f t="shared" ref="G82:R82" si="13">SUM(G84+G86+G88+G90)</f>
        <v>2381</v>
      </c>
      <c r="H82" s="243">
        <f t="shared" si="13"/>
        <v>391628.50311162998</v>
      </c>
      <c r="I82" s="244">
        <f t="shared" si="13"/>
        <v>9439</v>
      </c>
      <c r="J82" s="243">
        <f t="shared" si="13"/>
        <v>80694.652376517755</v>
      </c>
      <c r="K82" s="243">
        <f t="shared" si="13"/>
        <v>3510</v>
      </c>
      <c r="L82" s="243">
        <f t="shared" si="13"/>
        <v>1501348.573341077</v>
      </c>
      <c r="M82" s="244">
        <f t="shared" si="13"/>
        <v>7480</v>
      </c>
      <c r="N82" s="243">
        <f t="shared" si="13"/>
        <v>541673.5938683229</v>
      </c>
      <c r="O82" s="243">
        <f t="shared" si="13"/>
        <v>8946</v>
      </c>
      <c r="P82" s="243">
        <f t="shared" si="13"/>
        <v>489204.20624848915</v>
      </c>
      <c r="Q82" s="244">
        <f t="shared" si="13"/>
        <v>8795</v>
      </c>
      <c r="R82" s="245">
        <f t="shared" si="13"/>
        <v>84327.094981610935</v>
      </c>
    </row>
    <row r="83" spans="1:18" s="38" customFormat="1" ht="10.5" customHeight="1" x14ac:dyDescent="0.15">
      <c r="A83" s="50"/>
      <c r="B83" s="323"/>
      <c r="C83" s="323"/>
      <c r="D83" s="47"/>
      <c r="E83" s="247">
        <f>SUM(E85+E87+E89+E91)</f>
        <v>19954</v>
      </c>
      <c r="F83" s="248">
        <f t="shared" ref="F83:R83" si="14">SUM(F85+F87+F89+F91)</f>
        <v>40149773.446725257</v>
      </c>
      <c r="G83" s="221">
        <f t="shared" si="14"/>
        <v>3306</v>
      </c>
      <c r="H83" s="222">
        <f t="shared" si="14"/>
        <v>14350854.074818056</v>
      </c>
      <c r="I83" s="224">
        <f t="shared" si="14"/>
        <v>3469</v>
      </c>
      <c r="J83" s="222">
        <f t="shared" si="14"/>
        <v>1175120.823395676</v>
      </c>
      <c r="K83" s="222">
        <f t="shared" si="14"/>
        <v>1064</v>
      </c>
      <c r="L83" s="222">
        <f t="shared" si="14"/>
        <v>12718903.66530209</v>
      </c>
      <c r="M83" s="224">
        <f t="shared" si="14"/>
        <v>5164</v>
      </c>
      <c r="N83" s="222">
        <f t="shared" si="14"/>
        <v>7184061.0650277678</v>
      </c>
      <c r="O83" s="222">
        <f t="shared" si="14"/>
        <v>4515</v>
      </c>
      <c r="P83" s="222">
        <f t="shared" si="14"/>
        <v>4038833.698784567</v>
      </c>
      <c r="Q83" s="224">
        <f t="shared" si="14"/>
        <v>2436</v>
      </c>
      <c r="R83" s="239">
        <f t="shared" si="14"/>
        <v>682000.11939710088</v>
      </c>
    </row>
    <row r="84" spans="1:18" ht="10.5" customHeight="1" x14ac:dyDescent="0.15">
      <c r="A84" s="36"/>
      <c r="B84" s="37"/>
      <c r="C84" s="296" t="s">
        <v>145</v>
      </c>
      <c r="D84" s="37"/>
      <c r="E84" s="226">
        <f t="shared" ref="E84:F89" si="15">SUM(G84+I84+K84+M84+O84+Q84)</f>
        <v>39141</v>
      </c>
      <c r="F84" s="249">
        <f t="shared" si="15"/>
        <v>910443.47417000006</v>
      </c>
      <c r="G84" s="143">
        <v>1861</v>
      </c>
      <c r="H84" s="120">
        <v>94773.59835</v>
      </c>
      <c r="I84" s="121">
        <v>9277</v>
      </c>
      <c r="J84" s="120">
        <v>80040.45938</v>
      </c>
      <c r="K84" s="121">
        <v>3332</v>
      </c>
      <c r="L84" s="120">
        <v>25302.071960000001</v>
      </c>
      <c r="M84" s="121">
        <v>7295</v>
      </c>
      <c r="N84" s="120">
        <v>312781.83980000002</v>
      </c>
      <c r="O84" s="121">
        <v>8668</v>
      </c>
      <c r="P84" s="120">
        <v>313657.13870000001</v>
      </c>
      <c r="Q84" s="121">
        <v>8708</v>
      </c>
      <c r="R84" s="122">
        <v>83888.365980000002</v>
      </c>
    </row>
    <row r="85" spans="1:18" ht="10.5" customHeight="1" x14ac:dyDescent="0.15">
      <c r="A85" s="36"/>
      <c r="B85" s="37"/>
      <c r="C85" s="296"/>
      <c r="D85" s="37"/>
      <c r="E85" s="250">
        <f t="shared" si="15"/>
        <v>11718</v>
      </c>
      <c r="F85" s="251">
        <f t="shared" si="15"/>
        <v>13917122.287000002</v>
      </c>
      <c r="G85" s="144">
        <v>871</v>
      </c>
      <c r="H85" s="127">
        <v>7417289.4800000004</v>
      </c>
      <c r="I85" s="124">
        <v>2835</v>
      </c>
      <c r="J85" s="127">
        <v>861448.36560000002</v>
      </c>
      <c r="K85" s="124">
        <v>675</v>
      </c>
      <c r="L85" s="127">
        <v>1006373.93</v>
      </c>
      <c r="M85" s="124">
        <v>2748</v>
      </c>
      <c r="N85" s="127">
        <v>2547882.9270000001</v>
      </c>
      <c r="O85" s="124">
        <v>2388</v>
      </c>
      <c r="P85" s="127">
        <v>1604704.405</v>
      </c>
      <c r="Q85" s="124">
        <v>2201</v>
      </c>
      <c r="R85" s="125">
        <v>479423.17940000002</v>
      </c>
    </row>
    <row r="86" spans="1:18" ht="10.5" customHeight="1" x14ac:dyDescent="0.15">
      <c r="A86" s="36"/>
      <c r="B86" s="37"/>
      <c r="C86" s="296" t="s">
        <v>146</v>
      </c>
      <c r="D86" s="37"/>
      <c r="E86" s="226">
        <f t="shared" si="15"/>
        <v>0</v>
      </c>
      <c r="F86" s="249">
        <f t="shared" si="15"/>
        <v>0</v>
      </c>
      <c r="G86" s="143">
        <v>0</v>
      </c>
      <c r="H86" s="120">
        <v>0</v>
      </c>
      <c r="I86" s="121">
        <v>0</v>
      </c>
      <c r="J86" s="120">
        <v>0</v>
      </c>
      <c r="K86" s="121">
        <v>0</v>
      </c>
      <c r="L86" s="120">
        <v>0</v>
      </c>
      <c r="M86" s="121">
        <v>0</v>
      </c>
      <c r="N86" s="120">
        <v>0</v>
      </c>
      <c r="O86" s="121">
        <v>0</v>
      </c>
      <c r="P86" s="120">
        <v>0</v>
      </c>
      <c r="Q86" s="121">
        <v>0</v>
      </c>
      <c r="R86" s="122">
        <v>0</v>
      </c>
    </row>
    <row r="87" spans="1:18" ht="10.5" customHeight="1" x14ac:dyDescent="0.15">
      <c r="A87" s="36"/>
      <c r="B87" s="37"/>
      <c r="C87" s="296"/>
      <c r="D87" s="37"/>
      <c r="E87" s="250">
        <f t="shared" si="15"/>
        <v>191</v>
      </c>
      <c r="F87" s="251">
        <f t="shared" si="15"/>
        <v>418727</v>
      </c>
      <c r="G87" s="144">
        <v>113</v>
      </c>
      <c r="H87" s="127">
        <v>365099</v>
      </c>
      <c r="I87" s="124">
        <v>0</v>
      </c>
      <c r="J87" s="127">
        <v>0</v>
      </c>
      <c r="K87" s="124">
        <v>78</v>
      </c>
      <c r="L87" s="127">
        <v>53628</v>
      </c>
      <c r="M87" s="124">
        <v>0</v>
      </c>
      <c r="N87" s="127">
        <v>0</v>
      </c>
      <c r="O87" s="124">
        <v>0</v>
      </c>
      <c r="P87" s="127">
        <v>0</v>
      </c>
      <c r="Q87" s="124">
        <v>0</v>
      </c>
      <c r="R87" s="125">
        <v>0</v>
      </c>
    </row>
    <row r="88" spans="1:18" ht="10.5" customHeight="1" x14ac:dyDescent="0.15">
      <c r="A88" s="36"/>
      <c r="B88" s="37"/>
      <c r="C88" s="296" t="s">
        <v>147</v>
      </c>
      <c r="D88" s="37"/>
      <c r="E88" s="226">
        <f t="shared" si="15"/>
        <v>11</v>
      </c>
      <c r="F88" s="249">
        <f t="shared" si="15"/>
        <v>2612.8579999999997</v>
      </c>
      <c r="G88" s="143">
        <v>5</v>
      </c>
      <c r="H88" s="120">
        <v>1750</v>
      </c>
      <c r="I88" s="121">
        <v>0</v>
      </c>
      <c r="J88" s="120">
        <v>0</v>
      </c>
      <c r="K88" s="121">
        <v>0</v>
      </c>
      <c r="L88" s="120">
        <v>0</v>
      </c>
      <c r="M88" s="121">
        <v>2</v>
      </c>
      <c r="N88" s="120">
        <v>663</v>
      </c>
      <c r="O88" s="121">
        <v>3</v>
      </c>
      <c r="P88" s="120">
        <v>197.65799999999999</v>
      </c>
      <c r="Q88" s="121">
        <v>1</v>
      </c>
      <c r="R88" s="122">
        <v>2.2000000000000002</v>
      </c>
    </row>
    <row r="89" spans="1:18" ht="10.5" customHeight="1" x14ac:dyDescent="0.15">
      <c r="A89" s="36"/>
      <c r="B89" s="37"/>
      <c r="C89" s="296"/>
      <c r="D89" s="37"/>
      <c r="E89" s="250">
        <f t="shared" si="15"/>
        <v>389</v>
      </c>
      <c r="F89" s="251">
        <f t="shared" si="15"/>
        <v>145787.20000000001</v>
      </c>
      <c r="G89" s="144">
        <v>126</v>
      </c>
      <c r="H89" s="127">
        <v>88730</v>
      </c>
      <c r="I89" s="124">
        <v>0</v>
      </c>
      <c r="J89" s="127">
        <v>0</v>
      </c>
      <c r="K89" s="124">
        <v>0</v>
      </c>
      <c r="L89" s="127">
        <v>0</v>
      </c>
      <c r="M89" s="124">
        <v>117</v>
      </c>
      <c r="N89" s="127">
        <v>54018.6</v>
      </c>
      <c r="O89" s="124">
        <v>119</v>
      </c>
      <c r="P89" s="127">
        <v>2648.7</v>
      </c>
      <c r="Q89" s="124">
        <v>27</v>
      </c>
      <c r="R89" s="125">
        <v>389.9</v>
      </c>
    </row>
    <row r="90" spans="1:18" ht="10.5" customHeight="1" x14ac:dyDescent="0.15">
      <c r="A90" s="36"/>
      <c r="B90" s="37"/>
      <c r="C90" s="296" t="s">
        <v>148</v>
      </c>
      <c r="D90" s="37"/>
      <c r="E90" s="226">
        <f>SUM(G90+I90+K90+M90+O90+Q90)</f>
        <v>1399</v>
      </c>
      <c r="F90" s="249">
        <f>SUM(H90+J90+L90+N90+P90+R90)</f>
        <v>2175820.2917576474</v>
      </c>
      <c r="G90" s="143">
        <v>515</v>
      </c>
      <c r="H90" s="120">
        <v>295104.90476162999</v>
      </c>
      <c r="I90" s="121">
        <v>162</v>
      </c>
      <c r="J90" s="120">
        <v>654.19299651775509</v>
      </c>
      <c r="K90" s="121">
        <v>178</v>
      </c>
      <c r="L90" s="120">
        <v>1476046.5013810769</v>
      </c>
      <c r="M90" s="121">
        <v>183</v>
      </c>
      <c r="N90" s="120">
        <v>228228.75406832295</v>
      </c>
      <c r="O90" s="121">
        <v>275</v>
      </c>
      <c r="P90" s="120">
        <v>175349.40954848914</v>
      </c>
      <c r="Q90" s="121">
        <v>86</v>
      </c>
      <c r="R90" s="122">
        <v>436.52900161093567</v>
      </c>
    </row>
    <row r="91" spans="1:18" ht="10.5" customHeight="1" x14ac:dyDescent="0.15">
      <c r="A91" s="48"/>
      <c r="B91" s="49"/>
      <c r="C91" s="297"/>
      <c r="D91" s="49"/>
      <c r="E91" s="252">
        <f>SUM(G91+I91+K91+M91+O91+Q91)</f>
        <v>7656</v>
      </c>
      <c r="F91" s="253">
        <f>SUM(H91+J91+L91+N91+P91+R91)</f>
        <v>25668136.959725257</v>
      </c>
      <c r="G91" s="145">
        <v>2196</v>
      </c>
      <c r="H91" s="146">
        <v>6479735.5948180556</v>
      </c>
      <c r="I91" s="129">
        <v>634</v>
      </c>
      <c r="J91" s="146">
        <v>313672.45779567584</v>
      </c>
      <c r="K91" s="129">
        <v>311</v>
      </c>
      <c r="L91" s="146">
        <v>11658901.735302091</v>
      </c>
      <c r="M91" s="129">
        <v>2299</v>
      </c>
      <c r="N91" s="146">
        <v>4582159.538027768</v>
      </c>
      <c r="O91" s="129">
        <v>2008</v>
      </c>
      <c r="P91" s="146">
        <v>2431480.593784567</v>
      </c>
      <c r="Q91" s="129">
        <v>208</v>
      </c>
      <c r="R91" s="130">
        <v>202187.03999710083</v>
      </c>
    </row>
    <row r="92" spans="1:18" s="38" customFormat="1" ht="10.5" customHeight="1" x14ac:dyDescent="0.15">
      <c r="A92" s="50"/>
      <c r="B92" s="298" t="s">
        <v>149</v>
      </c>
      <c r="C92" s="310"/>
      <c r="D92" s="47"/>
      <c r="E92" s="240">
        <f>SUM(E94+E96+E98+E100+E102+E104+E106+E108+E110+E112+E114+E116)</f>
        <v>58593</v>
      </c>
      <c r="F92" s="246">
        <f t="shared" ref="F92:R93" si="16">SUM(F94+F96+F98+F100+F102+F104+F106+F108+F110+F112+F114+F116)</f>
        <v>2782719.2027966427</v>
      </c>
      <c r="G92" s="216">
        <f t="shared" si="16"/>
        <v>5604</v>
      </c>
      <c r="H92" s="243">
        <f t="shared" si="16"/>
        <v>113257.629609375</v>
      </c>
      <c r="I92" s="244">
        <f t="shared" si="16"/>
        <v>13584</v>
      </c>
      <c r="J92" s="243">
        <f t="shared" si="16"/>
        <v>159178</v>
      </c>
      <c r="K92" s="243">
        <f t="shared" si="16"/>
        <v>2778</v>
      </c>
      <c r="L92" s="243">
        <f t="shared" si="16"/>
        <v>1339579.7734375</v>
      </c>
      <c r="M92" s="244">
        <f t="shared" si="16"/>
        <v>11102</v>
      </c>
      <c r="N92" s="243">
        <f t="shared" si="16"/>
        <v>472008.48992065428</v>
      </c>
      <c r="O92" s="243">
        <f t="shared" si="16"/>
        <v>14367</v>
      </c>
      <c r="P92" s="243">
        <f t="shared" si="16"/>
        <v>609730.30982911354</v>
      </c>
      <c r="Q92" s="244">
        <f t="shared" si="16"/>
        <v>11158</v>
      </c>
      <c r="R92" s="245">
        <f t="shared" si="16"/>
        <v>88965</v>
      </c>
    </row>
    <row r="93" spans="1:18" s="38" customFormat="1" ht="10.5" customHeight="1" x14ac:dyDescent="0.15">
      <c r="A93" s="50"/>
      <c r="B93" s="311"/>
      <c r="C93" s="311"/>
      <c r="D93" s="47"/>
      <c r="E93" s="247">
        <f>SUM(E95+E97+E99+E101+E103+E105+E107+E109+E111+E113+E115+E117)</f>
        <v>25734</v>
      </c>
      <c r="F93" s="248">
        <f t="shared" si="16"/>
        <v>48853259.248515688</v>
      </c>
      <c r="G93" s="221">
        <f t="shared" si="16"/>
        <v>3697</v>
      </c>
      <c r="H93" s="222">
        <f t="shared" si="16"/>
        <v>15357775.004648438</v>
      </c>
      <c r="I93" s="224">
        <f t="shared" si="16"/>
        <v>6786</v>
      </c>
      <c r="J93" s="222">
        <f t="shared" si="16"/>
        <v>3691777.1391601563</v>
      </c>
      <c r="K93" s="222">
        <f t="shared" si="16"/>
        <v>2077</v>
      </c>
      <c r="L93" s="222">
        <f t="shared" si="16"/>
        <v>16550072.970336914</v>
      </c>
      <c r="M93" s="224">
        <f t="shared" si="16"/>
        <v>7166</v>
      </c>
      <c r="N93" s="222">
        <f t="shared" si="16"/>
        <v>8970067.1947341915</v>
      </c>
      <c r="O93" s="222">
        <f t="shared" si="16"/>
        <v>3847</v>
      </c>
      <c r="P93" s="222">
        <f t="shared" si="16"/>
        <v>3663909.6496359925</v>
      </c>
      <c r="Q93" s="224">
        <f t="shared" si="16"/>
        <v>2161</v>
      </c>
      <c r="R93" s="239">
        <f t="shared" si="16"/>
        <v>619657.28999999992</v>
      </c>
    </row>
    <row r="94" spans="1:18" ht="10.5" customHeight="1" x14ac:dyDescent="0.15">
      <c r="A94" s="36"/>
      <c r="B94" s="37"/>
      <c r="C94" s="296" t="s">
        <v>236</v>
      </c>
      <c r="D94" s="37"/>
      <c r="E94" s="226">
        <f t="shared" ref="E94:F117" si="17">SUM(G94+I94+K94+M94+O94+Q94)</f>
        <v>880</v>
      </c>
      <c r="F94" s="249">
        <f t="shared" si="17"/>
        <v>808462.07279664278</v>
      </c>
      <c r="G94" s="143">
        <v>74</v>
      </c>
      <c r="H94" s="120">
        <v>54961.099609375</v>
      </c>
      <c r="I94" s="121">
        <v>10</v>
      </c>
      <c r="J94" s="120">
        <v>3454</v>
      </c>
      <c r="K94" s="121">
        <v>78</v>
      </c>
      <c r="L94" s="120">
        <v>154427.7734375</v>
      </c>
      <c r="M94" s="121">
        <v>280</v>
      </c>
      <c r="N94" s="120">
        <v>223778.6999206543</v>
      </c>
      <c r="O94" s="121">
        <v>438</v>
      </c>
      <c r="P94" s="120">
        <v>371840.49982911348</v>
      </c>
      <c r="Q94" s="121">
        <v>0</v>
      </c>
      <c r="R94" s="122">
        <v>0</v>
      </c>
    </row>
    <row r="95" spans="1:18" ht="10.5" customHeight="1" x14ac:dyDescent="0.15">
      <c r="A95" s="36"/>
      <c r="B95" s="37"/>
      <c r="C95" s="296"/>
      <c r="D95" s="37"/>
      <c r="E95" s="250">
        <f t="shared" si="17"/>
        <v>6961</v>
      </c>
      <c r="F95" s="251">
        <f t="shared" si="17"/>
        <v>27083719.953525692</v>
      </c>
      <c r="G95" s="144">
        <v>1474</v>
      </c>
      <c r="H95" s="127">
        <v>8769793.7646484375</v>
      </c>
      <c r="I95" s="124">
        <v>1007</v>
      </c>
      <c r="J95" s="127">
        <v>1099524.1391601563</v>
      </c>
      <c r="K95" s="124">
        <v>449</v>
      </c>
      <c r="L95" s="127">
        <v>11391492.345336914</v>
      </c>
      <c r="M95" s="124">
        <v>2562</v>
      </c>
      <c r="N95" s="127">
        <v>3943895.3447341919</v>
      </c>
      <c r="O95" s="124">
        <v>1249</v>
      </c>
      <c r="P95" s="127">
        <v>1670627.3596459925</v>
      </c>
      <c r="Q95" s="124">
        <v>220</v>
      </c>
      <c r="R95" s="125">
        <v>208387</v>
      </c>
    </row>
    <row r="96" spans="1:18" ht="10.5" customHeight="1" x14ac:dyDescent="0.15">
      <c r="A96" s="36"/>
      <c r="B96" s="37"/>
      <c r="C96" s="296" t="s">
        <v>235</v>
      </c>
      <c r="D96" s="37"/>
      <c r="E96" s="226">
        <f t="shared" si="17"/>
        <v>19988</v>
      </c>
      <c r="F96" s="249">
        <f t="shared" si="17"/>
        <v>125147</v>
      </c>
      <c r="G96" s="143">
        <v>1124</v>
      </c>
      <c r="H96" s="120">
        <v>10208</v>
      </c>
      <c r="I96" s="121">
        <v>6623</v>
      </c>
      <c r="J96" s="120">
        <v>44321</v>
      </c>
      <c r="K96" s="121">
        <v>811</v>
      </c>
      <c r="L96" s="120">
        <v>5377</v>
      </c>
      <c r="M96" s="121">
        <v>3315</v>
      </c>
      <c r="N96" s="120">
        <v>19252</v>
      </c>
      <c r="O96" s="121">
        <v>3992</v>
      </c>
      <c r="P96" s="120">
        <v>12433</v>
      </c>
      <c r="Q96" s="121">
        <v>4123</v>
      </c>
      <c r="R96" s="122">
        <v>33556</v>
      </c>
    </row>
    <row r="97" spans="1:18" ht="10.5" customHeight="1" x14ac:dyDescent="0.15">
      <c r="A97" s="36"/>
      <c r="B97" s="37"/>
      <c r="C97" s="296"/>
      <c r="D97" s="37"/>
      <c r="E97" s="250">
        <f t="shared" si="17"/>
        <v>4888</v>
      </c>
      <c r="F97" s="251">
        <f t="shared" si="17"/>
        <v>1147054</v>
      </c>
      <c r="G97" s="144">
        <v>340</v>
      </c>
      <c r="H97" s="127">
        <v>12765</v>
      </c>
      <c r="I97" s="124">
        <v>1914</v>
      </c>
      <c r="J97" s="127">
        <v>621861</v>
      </c>
      <c r="K97" s="124">
        <v>336</v>
      </c>
      <c r="L97" s="127">
        <v>202463</v>
      </c>
      <c r="M97" s="124">
        <v>609</v>
      </c>
      <c r="N97" s="127">
        <v>143454</v>
      </c>
      <c r="O97" s="124">
        <v>768</v>
      </c>
      <c r="P97" s="127">
        <v>111996</v>
      </c>
      <c r="Q97" s="124">
        <v>921</v>
      </c>
      <c r="R97" s="125">
        <v>54515</v>
      </c>
    </row>
    <row r="98" spans="1:18" ht="10.5" customHeight="1" x14ac:dyDescent="0.15">
      <c r="A98" s="36"/>
      <c r="B98" s="37"/>
      <c r="C98" s="312" t="s">
        <v>237</v>
      </c>
      <c r="D98" s="37"/>
      <c r="E98" s="226">
        <f t="shared" si="17"/>
        <v>11</v>
      </c>
      <c r="F98" s="249">
        <f t="shared" si="17"/>
        <v>5540</v>
      </c>
      <c r="G98" s="143">
        <v>0</v>
      </c>
      <c r="H98" s="120">
        <v>0</v>
      </c>
      <c r="I98" s="121">
        <v>1</v>
      </c>
      <c r="J98" s="120">
        <v>350</v>
      </c>
      <c r="K98" s="121">
        <v>5</v>
      </c>
      <c r="L98" s="120">
        <v>3150</v>
      </c>
      <c r="M98" s="121">
        <v>0</v>
      </c>
      <c r="N98" s="120">
        <v>0</v>
      </c>
      <c r="O98" s="121">
        <v>5</v>
      </c>
      <c r="P98" s="120">
        <v>2040</v>
      </c>
      <c r="Q98" s="121">
        <v>0</v>
      </c>
      <c r="R98" s="122">
        <v>0</v>
      </c>
    </row>
    <row r="99" spans="1:18" ht="10.5" customHeight="1" x14ac:dyDescent="0.15">
      <c r="A99" s="36"/>
      <c r="B99" s="37"/>
      <c r="C99" s="312"/>
      <c r="D99" s="37"/>
      <c r="E99" s="250">
        <f t="shared" si="17"/>
        <v>941</v>
      </c>
      <c r="F99" s="251">
        <f t="shared" si="17"/>
        <v>428635.51499</v>
      </c>
      <c r="G99" s="144">
        <v>0</v>
      </c>
      <c r="H99" s="127">
        <v>0</v>
      </c>
      <c r="I99" s="124">
        <v>134</v>
      </c>
      <c r="J99" s="127">
        <v>53781</v>
      </c>
      <c r="K99" s="124">
        <v>559</v>
      </c>
      <c r="L99" s="127">
        <v>283790.22499999998</v>
      </c>
      <c r="M99" s="124">
        <v>52</v>
      </c>
      <c r="N99" s="127">
        <v>16572</v>
      </c>
      <c r="O99" s="124">
        <v>126</v>
      </c>
      <c r="P99" s="127">
        <v>54005.289989999997</v>
      </c>
      <c r="Q99" s="124">
        <v>70</v>
      </c>
      <c r="R99" s="125">
        <v>20487</v>
      </c>
    </row>
    <row r="100" spans="1:18" s="37" customFormat="1" ht="10.5" customHeight="1" x14ac:dyDescent="0.15">
      <c r="A100" s="36"/>
      <c r="C100" s="296" t="s">
        <v>238</v>
      </c>
      <c r="E100" s="226">
        <f t="shared" si="17"/>
        <v>36949</v>
      </c>
      <c r="F100" s="249">
        <f t="shared" si="17"/>
        <v>435442</v>
      </c>
      <c r="G100" s="143">
        <v>4277</v>
      </c>
      <c r="H100" s="120">
        <v>46948</v>
      </c>
      <c r="I100" s="121">
        <v>6854</v>
      </c>
      <c r="J100" s="120">
        <v>86408</v>
      </c>
      <c r="K100" s="121">
        <v>1853</v>
      </c>
      <c r="L100" s="120">
        <v>10920</v>
      </c>
      <c r="M100" s="121">
        <v>7360</v>
      </c>
      <c r="N100" s="120">
        <v>157388</v>
      </c>
      <c r="O100" s="121">
        <v>9570</v>
      </c>
      <c r="P100" s="120">
        <v>78369</v>
      </c>
      <c r="Q100" s="121">
        <v>7035</v>
      </c>
      <c r="R100" s="122">
        <v>55409</v>
      </c>
    </row>
    <row r="101" spans="1:18" ht="10.5" customHeight="1" x14ac:dyDescent="0.15">
      <c r="A101" s="36"/>
      <c r="B101" s="37"/>
      <c r="C101" s="296"/>
      <c r="D101" s="37"/>
      <c r="E101" s="250">
        <f t="shared" si="17"/>
        <v>5152</v>
      </c>
      <c r="F101" s="251">
        <f t="shared" si="17"/>
        <v>2130500</v>
      </c>
      <c r="G101" s="144">
        <v>346</v>
      </c>
      <c r="H101" s="127">
        <v>189622</v>
      </c>
      <c r="I101" s="124">
        <v>1157</v>
      </c>
      <c r="J101" s="127">
        <v>178238</v>
      </c>
      <c r="K101" s="124">
        <v>256</v>
      </c>
      <c r="L101" s="127">
        <v>75284</v>
      </c>
      <c r="M101" s="124">
        <v>1677</v>
      </c>
      <c r="N101" s="127">
        <v>1269973</v>
      </c>
      <c r="O101" s="124">
        <v>876</v>
      </c>
      <c r="P101" s="127">
        <v>334001</v>
      </c>
      <c r="Q101" s="124">
        <v>840</v>
      </c>
      <c r="R101" s="125">
        <v>83382</v>
      </c>
    </row>
    <row r="102" spans="1:18" ht="10.5" customHeight="1" x14ac:dyDescent="0.15">
      <c r="A102" s="36"/>
      <c r="B102" s="37"/>
      <c r="C102" s="296" t="s">
        <v>150</v>
      </c>
      <c r="D102" s="37"/>
      <c r="E102" s="226">
        <f t="shared" si="17"/>
        <v>14</v>
      </c>
      <c r="F102" s="249">
        <f t="shared" si="17"/>
        <v>12942</v>
      </c>
      <c r="G102" s="143">
        <v>0</v>
      </c>
      <c r="H102" s="121">
        <v>0</v>
      </c>
      <c r="I102" s="147">
        <v>0</v>
      </c>
      <c r="J102" s="121">
        <v>0</v>
      </c>
      <c r="K102" s="147">
        <v>0</v>
      </c>
      <c r="L102" s="120">
        <v>0</v>
      </c>
      <c r="M102" s="121">
        <v>2</v>
      </c>
      <c r="N102" s="120">
        <v>1358</v>
      </c>
      <c r="O102" s="121">
        <v>12</v>
      </c>
      <c r="P102" s="121">
        <v>11584</v>
      </c>
      <c r="Q102" s="147">
        <v>0</v>
      </c>
      <c r="R102" s="122">
        <v>0</v>
      </c>
    </row>
    <row r="103" spans="1:18" ht="10.5" customHeight="1" x14ac:dyDescent="0.15">
      <c r="A103" s="36"/>
      <c r="B103" s="37"/>
      <c r="C103" s="296"/>
      <c r="D103" s="37"/>
      <c r="E103" s="250">
        <f t="shared" si="17"/>
        <v>161</v>
      </c>
      <c r="F103" s="251">
        <f t="shared" si="17"/>
        <v>196421</v>
      </c>
      <c r="G103" s="144">
        <v>0</v>
      </c>
      <c r="H103" s="124">
        <v>0</v>
      </c>
      <c r="I103" s="148">
        <v>0</v>
      </c>
      <c r="J103" s="124">
        <v>0</v>
      </c>
      <c r="K103" s="148">
        <v>0</v>
      </c>
      <c r="L103" s="127">
        <v>0</v>
      </c>
      <c r="M103" s="124">
        <v>159</v>
      </c>
      <c r="N103" s="127">
        <v>195167</v>
      </c>
      <c r="O103" s="124">
        <v>2</v>
      </c>
      <c r="P103" s="124">
        <v>1254</v>
      </c>
      <c r="Q103" s="148">
        <v>0</v>
      </c>
      <c r="R103" s="125">
        <v>0</v>
      </c>
    </row>
    <row r="104" spans="1:18" ht="10.5" customHeight="1" x14ac:dyDescent="0.15">
      <c r="A104" s="36"/>
      <c r="B104" s="37"/>
      <c r="C104" s="296" t="s">
        <v>151</v>
      </c>
      <c r="D104" s="37"/>
      <c r="E104" s="226">
        <f t="shared" si="17"/>
        <v>0</v>
      </c>
      <c r="F104" s="249">
        <f t="shared" si="17"/>
        <v>0</v>
      </c>
      <c r="G104" s="143">
        <v>0</v>
      </c>
      <c r="H104" s="120">
        <v>0</v>
      </c>
      <c r="I104" s="121">
        <v>0</v>
      </c>
      <c r="J104" s="120">
        <v>0</v>
      </c>
      <c r="K104" s="121">
        <v>0</v>
      </c>
      <c r="L104" s="120">
        <v>0</v>
      </c>
      <c r="M104" s="121">
        <v>0</v>
      </c>
      <c r="N104" s="120">
        <v>0</v>
      </c>
      <c r="O104" s="121">
        <v>0</v>
      </c>
      <c r="P104" s="120">
        <v>0</v>
      </c>
      <c r="Q104" s="121">
        <v>0</v>
      </c>
      <c r="R104" s="122">
        <v>0</v>
      </c>
    </row>
    <row r="105" spans="1:18" ht="10.5" customHeight="1" x14ac:dyDescent="0.15">
      <c r="A105" s="36"/>
      <c r="B105" s="37"/>
      <c r="C105" s="296"/>
      <c r="D105" s="37"/>
      <c r="E105" s="250">
        <f t="shared" si="17"/>
        <v>143</v>
      </c>
      <c r="F105" s="251">
        <f t="shared" si="17"/>
        <v>610926</v>
      </c>
      <c r="G105" s="144">
        <v>0</v>
      </c>
      <c r="H105" s="127">
        <v>0</v>
      </c>
      <c r="I105" s="124">
        <v>0</v>
      </c>
      <c r="J105" s="127">
        <v>0</v>
      </c>
      <c r="K105" s="124">
        <v>0</v>
      </c>
      <c r="L105" s="127">
        <v>0</v>
      </c>
      <c r="M105" s="124">
        <v>0</v>
      </c>
      <c r="N105" s="127">
        <v>0</v>
      </c>
      <c r="O105" s="124">
        <v>143</v>
      </c>
      <c r="P105" s="127">
        <v>610926</v>
      </c>
      <c r="Q105" s="124">
        <v>0</v>
      </c>
      <c r="R105" s="125">
        <v>0</v>
      </c>
    </row>
    <row r="106" spans="1:18" ht="10.5" customHeight="1" x14ac:dyDescent="0.15">
      <c r="A106" s="36"/>
      <c r="B106" s="37"/>
      <c r="C106" s="296" t="s">
        <v>152</v>
      </c>
      <c r="D106" s="37"/>
      <c r="E106" s="226">
        <f t="shared" si="17"/>
        <v>426</v>
      </c>
      <c r="F106" s="249">
        <f t="shared" si="17"/>
        <v>118130.77</v>
      </c>
      <c r="G106" s="143">
        <v>124</v>
      </c>
      <c r="H106" s="120">
        <v>95.77</v>
      </c>
      <c r="I106" s="121">
        <v>29</v>
      </c>
      <c r="J106" s="120">
        <v>9305</v>
      </c>
      <c r="K106" s="121">
        <v>1</v>
      </c>
      <c r="L106" s="120">
        <v>200</v>
      </c>
      <c r="M106" s="121">
        <v>123</v>
      </c>
      <c r="N106" s="120">
        <v>47447</v>
      </c>
      <c r="O106" s="121">
        <v>149</v>
      </c>
      <c r="P106" s="120">
        <v>61083</v>
      </c>
      <c r="Q106" s="121">
        <v>0</v>
      </c>
      <c r="R106" s="122">
        <v>0</v>
      </c>
    </row>
    <row r="107" spans="1:18" ht="10.5" customHeight="1" x14ac:dyDescent="0.15">
      <c r="A107" s="36"/>
      <c r="B107" s="37"/>
      <c r="C107" s="296"/>
      <c r="D107" s="37"/>
      <c r="E107" s="250">
        <f t="shared" si="17"/>
        <v>2982</v>
      </c>
      <c r="F107" s="251">
        <f t="shared" si="17"/>
        <v>7527240.8399999999</v>
      </c>
      <c r="G107" s="144">
        <v>869</v>
      </c>
      <c r="H107" s="127">
        <v>5733743.8399999999</v>
      </c>
      <c r="I107" s="124">
        <v>1251</v>
      </c>
      <c r="J107" s="127">
        <v>1005434</v>
      </c>
      <c r="K107" s="124">
        <v>38</v>
      </c>
      <c r="L107" s="127">
        <v>7535.4</v>
      </c>
      <c r="M107" s="124">
        <v>517</v>
      </c>
      <c r="N107" s="127">
        <v>396582.52</v>
      </c>
      <c r="O107" s="124">
        <v>277</v>
      </c>
      <c r="P107" s="127">
        <v>172885</v>
      </c>
      <c r="Q107" s="124">
        <v>30</v>
      </c>
      <c r="R107" s="125">
        <v>211060.08</v>
      </c>
    </row>
    <row r="108" spans="1:18" ht="10.5" customHeight="1" x14ac:dyDescent="0.15">
      <c r="A108" s="36"/>
      <c r="B108" s="37"/>
      <c r="C108" s="296" t="s">
        <v>153</v>
      </c>
      <c r="D108" s="37"/>
      <c r="E108" s="226">
        <f t="shared" si="17"/>
        <v>7</v>
      </c>
      <c r="F108" s="249">
        <f t="shared" si="17"/>
        <v>2040</v>
      </c>
      <c r="G108" s="143">
        <v>4</v>
      </c>
      <c r="H108" s="120">
        <v>900</v>
      </c>
      <c r="I108" s="121">
        <v>0</v>
      </c>
      <c r="J108" s="120">
        <v>0</v>
      </c>
      <c r="K108" s="121">
        <v>0</v>
      </c>
      <c r="L108" s="120">
        <v>0</v>
      </c>
      <c r="M108" s="121">
        <v>3</v>
      </c>
      <c r="N108" s="120">
        <v>1140</v>
      </c>
      <c r="O108" s="121">
        <v>0</v>
      </c>
      <c r="P108" s="120">
        <v>0</v>
      </c>
      <c r="Q108" s="121">
        <v>0</v>
      </c>
      <c r="R108" s="122">
        <v>0</v>
      </c>
    </row>
    <row r="109" spans="1:18" ht="10.5" customHeight="1" x14ac:dyDescent="0.15">
      <c r="A109" s="36"/>
      <c r="B109" s="37"/>
      <c r="C109" s="296"/>
      <c r="D109" s="37"/>
      <c r="E109" s="250">
        <f t="shared" si="17"/>
        <v>1847</v>
      </c>
      <c r="F109" s="251">
        <f t="shared" si="17"/>
        <v>1419372</v>
      </c>
      <c r="G109" s="144">
        <v>431</v>
      </c>
      <c r="H109" s="127">
        <v>481932</v>
      </c>
      <c r="I109" s="124">
        <v>1087</v>
      </c>
      <c r="J109" s="127">
        <v>658662</v>
      </c>
      <c r="K109" s="124">
        <v>0</v>
      </c>
      <c r="L109" s="127">
        <v>0</v>
      </c>
      <c r="M109" s="124">
        <v>261</v>
      </c>
      <c r="N109" s="127">
        <v>239306</v>
      </c>
      <c r="O109" s="124">
        <v>68</v>
      </c>
      <c r="P109" s="127">
        <v>39472</v>
      </c>
      <c r="Q109" s="124">
        <v>0</v>
      </c>
      <c r="R109" s="125">
        <v>0</v>
      </c>
    </row>
    <row r="110" spans="1:18" ht="10.5" customHeight="1" x14ac:dyDescent="0.15">
      <c r="A110" s="36"/>
      <c r="B110" s="37"/>
      <c r="C110" s="296" t="s">
        <v>154</v>
      </c>
      <c r="D110" s="37"/>
      <c r="E110" s="226">
        <f t="shared" si="17"/>
        <v>0</v>
      </c>
      <c r="F110" s="249">
        <f t="shared" si="17"/>
        <v>0</v>
      </c>
      <c r="G110" s="143">
        <v>0</v>
      </c>
      <c r="H110" s="120">
        <v>0</v>
      </c>
      <c r="I110" s="121">
        <v>0</v>
      </c>
      <c r="J110" s="120">
        <v>0</v>
      </c>
      <c r="K110" s="121">
        <v>0</v>
      </c>
      <c r="L110" s="120">
        <v>0</v>
      </c>
      <c r="M110" s="121">
        <v>0</v>
      </c>
      <c r="N110" s="120">
        <v>0</v>
      </c>
      <c r="O110" s="121">
        <v>0</v>
      </c>
      <c r="P110" s="120">
        <v>0</v>
      </c>
      <c r="Q110" s="121">
        <v>0</v>
      </c>
      <c r="R110" s="122">
        <v>0</v>
      </c>
    </row>
    <row r="111" spans="1:18" ht="10.5" customHeight="1" x14ac:dyDescent="0.15">
      <c r="A111" s="36"/>
      <c r="B111" s="37"/>
      <c r="C111" s="296"/>
      <c r="D111" s="37"/>
      <c r="E111" s="250">
        <f t="shared" si="17"/>
        <v>0</v>
      </c>
      <c r="F111" s="251">
        <f t="shared" si="17"/>
        <v>0</v>
      </c>
      <c r="G111" s="144">
        <v>0</v>
      </c>
      <c r="H111" s="127">
        <v>0</v>
      </c>
      <c r="I111" s="124">
        <v>0</v>
      </c>
      <c r="J111" s="127">
        <v>0</v>
      </c>
      <c r="K111" s="124">
        <v>0</v>
      </c>
      <c r="L111" s="127">
        <v>0</v>
      </c>
      <c r="M111" s="124">
        <v>0</v>
      </c>
      <c r="N111" s="127">
        <v>0</v>
      </c>
      <c r="O111" s="124">
        <v>0</v>
      </c>
      <c r="P111" s="127">
        <v>0</v>
      </c>
      <c r="Q111" s="124">
        <v>0</v>
      </c>
      <c r="R111" s="125">
        <v>0</v>
      </c>
    </row>
    <row r="112" spans="1:18" ht="10.5" customHeight="1" x14ac:dyDescent="0.15">
      <c r="A112" s="36"/>
      <c r="B112" s="87"/>
      <c r="C112" s="296" t="s">
        <v>155</v>
      </c>
      <c r="D112" s="37"/>
      <c r="E112" s="226">
        <f t="shared" si="17"/>
        <v>150</v>
      </c>
      <c r="F112" s="249">
        <f t="shared" si="17"/>
        <v>1219667</v>
      </c>
      <c r="G112" s="143">
        <v>0</v>
      </c>
      <c r="H112" s="120">
        <v>0</v>
      </c>
      <c r="I112" s="121">
        <v>67</v>
      </c>
      <c r="J112" s="120">
        <v>15340</v>
      </c>
      <c r="K112" s="121">
        <v>30</v>
      </c>
      <c r="L112" s="120">
        <v>1165505</v>
      </c>
      <c r="M112" s="121">
        <v>17</v>
      </c>
      <c r="N112" s="120">
        <v>21466</v>
      </c>
      <c r="O112" s="121">
        <v>36</v>
      </c>
      <c r="P112" s="120">
        <v>17356</v>
      </c>
      <c r="Q112" s="121">
        <v>0</v>
      </c>
      <c r="R112" s="122">
        <v>0</v>
      </c>
    </row>
    <row r="113" spans="1:18" ht="10.5" customHeight="1" x14ac:dyDescent="0.2">
      <c r="A113" s="36"/>
      <c r="B113" s="52"/>
      <c r="C113" s="296"/>
      <c r="D113" s="37"/>
      <c r="E113" s="250">
        <f t="shared" si="17"/>
        <v>2204</v>
      </c>
      <c r="F113" s="251">
        <f t="shared" si="17"/>
        <v>7973054</v>
      </c>
      <c r="G113" s="144">
        <v>160</v>
      </c>
      <c r="H113" s="127">
        <v>94370</v>
      </c>
      <c r="I113" s="124">
        <v>236</v>
      </c>
      <c r="J113" s="127">
        <v>74277</v>
      </c>
      <c r="K113" s="124">
        <v>198</v>
      </c>
      <c r="L113" s="127">
        <v>4406024</v>
      </c>
      <c r="M113" s="124">
        <v>1197</v>
      </c>
      <c r="N113" s="127">
        <v>2688185</v>
      </c>
      <c r="O113" s="124">
        <v>335</v>
      </c>
      <c r="P113" s="127">
        <v>668372</v>
      </c>
      <c r="Q113" s="124">
        <v>78</v>
      </c>
      <c r="R113" s="125">
        <v>41826</v>
      </c>
    </row>
    <row r="114" spans="1:18" ht="10.5" customHeight="1" x14ac:dyDescent="0.15">
      <c r="A114" s="36"/>
      <c r="B114" s="37"/>
      <c r="C114" s="296" t="s">
        <v>208</v>
      </c>
      <c r="D114" s="37"/>
      <c r="E114" s="226">
        <f t="shared" si="17"/>
        <v>63</v>
      </c>
      <c r="F114" s="249">
        <f t="shared" si="17"/>
        <v>15329.359999999999</v>
      </c>
      <c r="G114" s="143">
        <v>1</v>
      </c>
      <c r="H114" s="120">
        <v>144.76</v>
      </c>
      <c r="I114" s="121">
        <v>0</v>
      </c>
      <c r="J114" s="120">
        <v>0</v>
      </c>
      <c r="K114" s="121">
        <v>0</v>
      </c>
      <c r="L114" s="120">
        <v>0</v>
      </c>
      <c r="M114" s="121">
        <v>2</v>
      </c>
      <c r="N114" s="120">
        <v>178.79</v>
      </c>
      <c r="O114" s="121">
        <v>60</v>
      </c>
      <c r="P114" s="120">
        <v>15005.81</v>
      </c>
      <c r="Q114" s="121">
        <v>0</v>
      </c>
      <c r="R114" s="122">
        <v>0</v>
      </c>
    </row>
    <row r="115" spans="1:18" ht="10.5" customHeight="1" x14ac:dyDescent="0.15">
      <c r="A115" s="36"/>
      <c r="B115" s="37"/>
      <c r="C115" s="296"/>
      <c r="D115" s="37"/>
      <c r="E115" s="250">
        <f t="shared" si="17"/>
        <v>184</v>
      </c>
      <c r="F115" s="251">
        <f t="shared" si="17"/>
        <v>143056.72999999998</v>
      </c>
      <c r="G115" s="144">
        <v>62</v>
      </c>
      <c r="H115" s="127">
        <v>66668.399999999994</v>
      </c>
      <c r="I115" s="124">
        <v>0</v>
      </c>
      <c r="J115" s="127">
        <v>0</v>
      </c>
      <c r="K115" s="124">
        <v>0</v>
      </c>
      <c r="L115" s="127">
        <v>0</v>
      </c>
      <c r="M115" s="124">
        <v>120</v>
      </c>
      <c r="N115" s="127">
        <v>76191.33</v>
      </c>
      <c r="O115" s="124">
        <v>2</v>
      </c>
      <c r="P115" s="127">
        <v>197</v>
      </c>
      <c r="Q115" s="124">
        <v>0</v>
      </c>
      <c r="R115" s="125">
        <v>0</v>
      </c>
    </row>
    <row r="116" spans="1:18" ht="10.5" customHeight="1" x14ac:dyDescent="0.15">
      <c r="A116" s="36"/>
      <c r="B116" s="37"/>
      <c r="C116" s="296" t="s">
        <v>156</v>
      </c>
      <c r="D116" s="37"/>
      <c r="E116" s="226">
        <f t="shared" si="17"/>
        <v>105</v>
      </c>
      <c r="F116" s="249">
        <f t="shared" si="17"/>
        <v>40019</v>
      </c>
      <c r="G116" s="143">
        <v>0</v>
      </c>
      <c r="H116" s="120">
        <v>0</v>
      </c>
      <c r="I116" s="121">
        <v>0</v>
      </c>
      <c r="J116" s="120">
        <v>0</v>
      </c>
      <c r="K116" s="121">
        <v>0</v>
      </c>
      <c r="L116" s="120">
        <v>0</v>
      </c>
      <c r="M116" s="121">
        <v>0</v>
      </c>
      <c r="N116" s="120">
        <v>0</v>
      </c>
      <c r="O116" s="121">
        <v>105</v>
      </c>
      <c r="P116" s="120">
        <v>40019</v>
      </c>
      <c r="Q116" s="121">
        <v>0</v>
      </c>
      <c r="R116" s="122">
        <v>0</v>
      </c>
    </row>
    <row r="117" spans="1:18" ht="10.5" customHeight="1" x14ac:dyDescent="0.15">
      <c r="A117" s="48"/>
      <c r="B117" s="49"/>
      <c r="C117" s="297"/>
      <c r="D117" s="49"/>
      <c r="E117" s="252">
        <f t="shared" si="17"/>
        <v>271</v>
      </c>
      <c r="F117" s="253">
        <f t="shared" si="17"/>
        <v>193279.21</v>
      </c>
      <c r="G117" s="145">
        <v>15</v>
      </c>
      <c r="H117" s="146">
        <v>8880</v>
      </c>
      <c r="I117" s="129">
        <v>0</v>
      </c>
      <c r="J117" s="146">
        <v>0</v>
      </c>
      <c r="K117" s="129">
        <v>241</v>
      </c>
      <c r="L117" s="146">
        <v>183484</v>
      </c>
      <c r="M117" s="129">
        <v>12</v>
      </c>
      <c r="N117" s="146">
        <v>741</v>
      </c>
      <c r="O117" s="129">
        <v>1</v>
      </c>
      <c r="P117" s="146">
        <v>174</v>
      </c>
      <c r="Q117" s="129">
        <v>2</v>
      </c>
      <c r="R117" s="149">
        <v>0.21</v>
      </c>
    </row>
    <row r="118" spans="1:18" s="38" customFormat="1" ht="10.5" customHeight="1" x14ac:dyDescent="0.15">
      <c r="A118" s="50"/>
      <c r="B118" s="298" t="s">
        <v>157</v>
      </c>
      <c r="C118" s="298"/>
      <c r="D118" s="47"/>
      <c r="E118" s="240">
        <f>SUM(E120+E122+E124+E126+E128+E130+E132+E134+E136+E138+E140+E142+E144+E146+E148+E150)</f>
        <v>5745</v>
      </c>
      <c r="F118" s="246">
        <f>SUM(F120+F122+F124+F126+F128+F130+F132+F134+F136+F138+F140+F142+F144+F146+F148+F150)</f>
        <v>1330029.4879007656</v>
      </c>
      <c r="G118" s="216">
        <f t="shared" ref="G118:R118" si="18">SUM(G120+G122+G124+G126+G128+G130+G132+G134+G136+G138+G140+G142+G144+G146+G148+G150)</f>
        <v>796</v>
      </c>
      <c r="H118" s="243">
        <f t="shared" si="18"/>
        <v>218568.20199999999</v>
      </c>
      <c r="I118" s="244">
        <f t="shared" si="18"/>
        <v>1088</v>
      </c>
      <c r="J118" s="243">
        <f t="shared" si="18"/>
        <v>46800.875000000007</v>
      </c>
      <c r="K118" s="243">
        <f t="shared" si="18"/>
        <v>533</v>
      </c>
      <c r="L118" s="243">
        <f t="shared" si="18"/>
        <v>264350.44000028906</v>
      </c>
      <c r="M118" s="244">
        <f t="shared" si="18"/>
        <v>1303</v>
      </c>
      <c r="N118" s="243">
        <f t="shared" si="18"/>
        <v>433472.75400000007</v>
      </c>
      <c r="O118" s="243">
        <f t="shared" si="18"/>
        <v>873</v>
      </c>
      <c r="P118" s="243">
        <f t="shared" si="18"/>
        <v>316072.13</v>
      </c>
      <c r="Q118" s="244">
        <f t="shared" si="18"/>
        <v>1152</v>
      </c>
      <c r="R118" s="245">
        <f t="shared" si="18"/>
        <v>50765.086900476286</v>
      </c>
    </row>
    <row r="119" spans="1:18" s="38" customFormat="1" ht="10.5" customHeight="1" x14ac:dyDescent="0.15">
      <c r="A119" s="50"/>
      <c r="B119" s="299"/>
      <c r="C119" s="299"/>
      <c r="D119" s="47"/>
      <c r="E119" s="247">
        <f>SUM(E121+E123+E125+E127+E129+E131+E133+E135+E137+E139+E141+E143+E145+E147+E149+E151)</f>
        <v>32188</v>
      </c>
      <c r="F119" s="248">
        <f t="shared" ref="F119:R119" si="19">SUM(F121+F123+F125+F127+F129+F131+F133+F135+F137+F139+F141+F143+F145+F147+F149+F151)</f>
        <v>50503564.337354928</v>
      </c>
      <c r="G119" s="221">
        <f t="shared" si="19"/>
        <v>6504</v>
      </c>
      <c r="H119" s="222">
        <f t="shared" si="19"/>
        <v>6650790.018995651</v>
      </c>
      <c r="I119" s="224">
        <f t="shared" si="19"/>
        <v>10189</v>
      </c>
      <c r="J119" s="222">
        <f t="shared" si="19"/>
        <v>5600197.875</v>
      </c>
      <c r="K119" s="222">
        <f t="shared" si="19"/>
        <v>2077</v>
      </c>
      <c r="L119" s="222">
        <f t="shared" si="19"/>
        <v>23969747.480000596</v>
      </c>
      <c r="M119" s="224">
        <f t="shared" si="19"/>
        <v>7254</v>
      </c>
      <c r="N119" s="222">
        <f t="shared" si="19"/>
        <v>9501914.3596581053</v>
      </c>
      <c r="O119" s="222">
        <f t="shared" si="19"/>
        <v>4435</v>
      </c>
      <c r="P119" s="222">
        <f t="shared" si="19"/>
        <v>4222938.7300000992</v>
      </c>
      <c r="Q119" s="224">
        <f t="shared" si="19"/>
        <v>1729</v>
      </c>
      <c r="R119" s="239">
        <f t="shared" si="19"/>
        <v>557975.87370047637</v>
      </c>
    </row>
    <row r="120" spans="1:18" ht="10.5" customHeight="1" x14ac:dyDescent="0.15">
      <c r="A120" s="36"/>
      <c r="B120" s="37"/>
      <c r="C120" s="296" t="s">
        <v>158</v>
      </c>
      <c r="D120" s="37"/>
      <c r="E120" s="226">
        <f t="shared" ref="E120:F151" si="20">SUM(G120+I120+K120+M120+O120+Q120)</f>
        <v>201</v>
      </c>
      <c r="F120" s="249">
        <f t="shared" si="20"/>
        <v>91154</v>
      </c>
      <c r="G120" s="143">
        <v>9</v>
      </c>
      <c r="H120" s="120">
        <v>106</v>
      </c>
      <c r="I120" s="121">
        <v>5</v>
      </c>
      <c r="J120" s="120">
        <v>48</v>
      </c>
      <c r="K120" s="121">
        <v>0</v>
      </c>
      <c r="L120" s="120">
        <v>0</v>
      </c>
      <c r="M120" s="121">
        <v>118</v>
      </c>
      <c r="N120" s="120">
        <v>65891</v>
      </c>
      <c r="O120" s="121">
        <v>57</v>
      </c>
      <c r="P120" s="120">
        <v>24971</v>
      </c>
      <c r="Q120" s="121">
        <v>12</v>
      </c>
      <c r="R120" s="122">
        <v>138</v>
      </c>
    </row>
    <row r="121" spans="1:18" ht="10.5" customHeight="1" x14ac:dyDescent="0.15">
      <c r="A121" s="36"/>
      <c r="B121" s="37"/>
      <c r="C121" s="296"/>
      <c r="D121" s="37"/>
      <c r="E121" s="250">
        <f t="shared" si="20"/>
        <v>1538</v>
      </c>
      <c r="F121" s="251">
        <f t="shared" si="20"/>
        <v>608905</v>
      </c>
      <c r="G121" s="144">
        <v>662</v>
      </c>
      <c r="H121" s="127">
        <v>428217</v>
      </c>
      <c r="I121" s="124">
        <v>6</v>
      </c>
      <c r="J121" s="127">
        <v>4314</v>
      </c>
      <c r="K121" s="124">
        <v>0</v>
      </c>
      <c r="L121" s="127">
        <v>0</v>
      </c>
      <c r="M121" s="124">
        <v>205</v>
      </c>
      <c r="N121" s="127">
        <v>71442</v>
      </c>
      <c r="O121" s="124">
        <v>624</v>
      </c>
      <c r="P121" s="127">
        <v>104436</v>
      </c>
      <c r="Q121" s="124">
        <v>41</v>
      </c>
      <c r="R121" s="125">
        <v>496</v>
      </c>
    </row>
    <row r="122" spans="1:18" ht="10.5" customHeight="1" x14ac:dyDescent="0.15">
      <c r="A122" s="36"/>
      <c r="B122" s="37"/>
      <c r="C122" s="296" t="s">
        <v>159</v>
      </c>
      <c r="D122" s="37"/>
      <c r="E122" s="226">
        <f t="shared" si="20"/>
        <v>259</v>
      </c>
      <c r="F122" s="249">
        <f t="shared" si="20"/>
        <v>80985</v>
      </c>
      <c r="G122" s="143">
        <v>2</v>
      </c>
      <c r="H122" s="120">
        <v>24</v>
      </c>
      <c r="I122" s="121">
        <v>36</v>
      </c>
      <c r="J122" s="120">
        <v>529</v>
      </c>
      <c r="K122" s="121">
        <v>3</v>
      </c>
      <c r="L122" s="120">
        <v>34</v>
      </c>
      <c r="M122" s="121">
        <v>41</v>
      </c>
      <c r="N122" s="120">
        <v>26163</v>
      </c>
      <c r="O122" s="121">
        <v>56</v>
      </c>
      <c r="P122" s="120">
        <v>49922</v>
      </c>
      <c r="Q122" s="121">
        <v>121</v>
      </c>
      <c r="R122" s="122">
        <v>4313</v>
      </c>
    </row>
    <row r="123" spans="1:18" ht="10.5" customHeight="1" x14ac:dyDescent="0.15">
      <c r="A123" s="36"/>
      <c r="B123" s="37"/>
      <c r="C123" s="296"/>
      <c r="D123" s="37"/>
      <c r="E123" s="250">
        <f t="shared" si="20"/>
        <v>1892</v>
      </c>
      <c r="F123" s="251">
        <f>SUM(H123+J123+L123+N123+P123+R123)</f>
        <v>8320199</v>
      </c>
      <c r="G123" s="144">
        <v>342</v>
      </c>
      <c r="H123" s="127">
        <v>221636</v>
      </c>
      <c r="I123" s="124">
        <v>120</v>
      </c>
      <c r="J123" s="127">
        <v>84482</v>
      </c>
      <c r="K123" s="124">
        <v>178</v>
      </c>
      <c r="L123" s="127">
        <v>5158434</v>
      </c>
      <c r="M123" s="124">
        <v>714</v>
      </c>
      <c r="N123" s="127">
        <v>1729183</v>
      </c>
      <c r="O123" s="124">
        <v>416</v>
      </c>
      <c r="P123" s="127">
        <v>1064345</v>
      </c>
      <c r="Q123" s="124">
        <v>122</v>
      </c>
      <c r="R123" s="125">
        <v>62119</v>
      </c>
    </row>
    <row r="124" spans="1:18" ht="10.5" customHeight="1" x14ac:dyDescent="0.15">
      <c r="A124" s="36"/>
      <c r="B124" s="37"/>
      <c r="C124" s="296" t="s">
        <v>160</v>
      </c>
      <c r="D124" s="37"/>
      <c r="E124" s="226">
        <f t="shared" si="20"/>
        <v>0</v>
      </c>
      <c r="F124" s="249">
        <f t="shared" si="20"/>
        <v>0</v>
      </c>
      <c r="G124" s="143">
        <v>0</v>
      </c>
      <c r="H124" s="120">
        <v>0</v>
      </c>
      <c r="I124" s="121">
        <v>0</v>
      </c>
      <c r="J124" s="120">
        <v>0</v>
      </c>
      <c r="K124" s="121">
        <v>0</v>
      </c>
      <c r="L124" s="120">
        <v>0</v>
      </c>
      <c r="M124" s="121">
        <v>0</v>
      </c>
      <c r="N124" s="120">
        <v>0</v>
      </c>
      <c r="O124" s="121">
        <v>0</v>
      </c>
      <c r="P124" s="120">
        <v>0</v>
      </c>
      <c r="Q124" s="121">
        <v>0</v>
      </c>
      <c r="R124" s="122">
        <v>0</v>
      </c>
    </row>
    <row r="125" spans="1:18" ht="10.5" customHeight="1" x14ac:dyDescent="0.15">
      <c r="A125" s="36"/>
      <c r="B125" s="37"/>
      <c r="C125" s="296"/>
      <c r="D125" s="37"/>
      <c r="E125" s="250">
        <f t="shared" si="20"/>
        <v>412</v>
      </c>
      <c r="F125" s="251">
        <f t="shared" si="20"/>
        <v>1263872.1000000001</v>
      </c>
      <c r="G125" s="144">
        <v>48</v>
      </c>
      <c r="H125" s="127">
        <v>1254013.1000000001</v>
      </c>
      <c r="I125" s="124">
        <v>322</v>
      </c>
      <c r="J125" s="127">
        <v>3313</v>
      </c>
      <c r="K125" s="124">
        <v>31</v>
      </c>
      <c r="L125" s="127">
        <v>6160</v>
      </c>
      <c r="M125" s="124">
        <v>0</v>
      </c>
      <c r="N125" s="127">
        <v>0</v>
      </c>
      <c r="O125" s="124">
        <v>10</v>
      </c>
      <c r="P125" s="127">
        <v>48</v>
      </c>
      <c r="Q125" s="124">
        <v>1</v>
      </c>
      <c r="R125" s="125">
        <v>338</v>
      </c>
    </row>
    <row r="126" spans="1:18" ht="10.5" customHeight="1" x14ac:dyDescent="0.15">
      <c r="A126" s="36"/>
      <c r="B126" s="37"/>
      <c r="C126" s="296" t="s">
        <v>161</v>
      </c>
      <c r="D126" s="37"/>
      <c r="E126" s="226">
        <f t="shared" si="20"/>
        <v>1516</v>
      </c>
      <c r="F126" s="249">
        <f t="shared" si="20"/>
        <v>725618</v>
      </c>
      <c r="G126" s="143">
        <v>83</v>
      </c>
      <c r="H126" s="120">
        <v>60304</v>
      </c>
      <c r="I126" s="121">
        <v>107</v>
      </c>
      <c r="J126" s="120">
        <v>2932</v>
      </c>
      <c r="K126" s="121">
        <v>319</v>
      </c>
      <c r="L126" s="120">
        <v>213173</v>
      </c>
      <c r="M126" s="121">
        <v>277</v>
      </c>
      <c r="N126" s="120">
        <v>242812</v>
      </c>
      <c r="O126" s="121">
        <v>336</v>
      </c>
      <c r="P126" s="120">
        <v>196879</v>
      </c>
      <c r="Q126" s="121">
        <v>394</v>
      </c>
      <c r="R126" s="122">
        <v>9518</v>
      </c>
    </row>
    <row r="127" spans="1:18" ht="10.5" customHeight="1" x14ac:dyDescent="0.15">
      <c r="A127" s="36"/>
      <c r="B127" s="37"/>
      <c r="C127" s="296"/>
      <c r="D127" s="37"/>
      <c r="E127" s="250">
        <f t="shared" si="20"/>
        <v>9586</v>
      </c>
      <c r="F127" s="251">
        <f t="shared" si="20"/>
        <v>25757440</v>
      </c>
      <c r="G127" s="144">
        <v>1420</v>
      </c>
      <c r="H127" s="127">
        <v>1858840</v>
      </c>
      <c r="I127" s="124">
        <v>1452</v>
      </c>
      <c r="J127" s="127">
        <v>626948</v>
      </c>
      <c r="K127" s="124">
        <v>1121</v>
      </c>
      <c r="L127" s="127">
        <v>15930117</v>
      </c>
      <c r="M127" s="124">
        <v>3344</v>
      </c>
      <c r="N127" s="127">
        <v>4974422</v>
      </c>
      <c r="O127" s="124">
        <v>1802</v>
      </c>
      <c r="P127" s="127">
        <v>2166469</v>
      </c>
      <c r="Q127" s="124">
        <v>447</v>
      </c>
      <c r="R127" s="125">
        <v>200644</v>
      </c>
    </row>
    <row r="128" spans="1:18" ht="10.5" customHeight="1" x14ac:dyDescent="0.15">
      <c r="A128" s="36"/>
      <c r="B128" s="37"/>
      <c r="C128" s="296" t="s">
        <v>162</v>
      </c>
      <c r="D128" s="37"/>
      <c r="E128" s="226">
        <f t="shared" si="20"/>
        <v>706</v>
      </c>
      <c r="F128" s="249">
        <f t="shared" si="20"/>
        <v>5780.2000000000007</v>
      </c>
      <c r="G128" s="143">
        <v>228</v>
      </c>
      <c r="H128" s="120">
        <v>2327</v>
      </c>
      <c r="I128" s="121">
        <v>24</v>
      </c>
      <c r="J128" s="120">
        <v>245.3</v>
      </c>
      <c r="K128" s="121">
        <v>0</v>
      </c>
      <c r="L128" s="120">
        <v>0</v>
      </c>
      <c r="M128" s="121">
        <v>193</v>
      </c>
      <c r="N128" s="120">
        <v>628.9</v>
      </c>
      <c r="O128" s="121">
        <v>128</v>
      </c>
      <c r="P128" s="120">
        <v>1197</v>
      </c>
      <c r="Q128" s="121">
        <v>133</v>
      </c>
      <c r="R128" s="122">
        <v>1382</v>
      </c>
    </row>
    <row r="129" spans="1:18" ht="10.5" customHeight="1" x14ac:dyDescent="0.15">
      <c r="A129" s="36"/>
      <c r="B129" s="37"/>
      <c r="C129" s="296"/>
      <c r="D129" s="37"/>
      <c r="E129" s="250">
        <f t="shared" si="20"/>
        <v>1059</v>
      </c>
      <c r="F129" s="251">
        <f t="shared" si="20"/>
        <v>15173.900000000001</v>
      </c>
      <c r="G129" s="144">
        <v>361</v>
      </c>
      <c r="H129" s="127">
        <v>1689</v>
      </c>
      <c r="I129" s="124">
        <v>396</v>
      </c>
      <c r="J129" s="127">
        <v>10313</v>
      </c>
      <c r="K129" s="124">
        <v>0</v>
      </c>
      <c r="L129" s="127">
        <v>0</v>
      </c>
      <c r="M129" s="124">
        <v>38</v>
      </c>
      <c r="N129" s="127">
        <v>196.7</v>
      </c>
      <c r="O129" s="124">
        <v>169</v>
      </c>
      <c r="P129" s="127">
        <v>1967</v>
      </c>
      <c r="Q129" s="124">
        <v>95</v>
      </c>
      <c r="R129" s="125">
        <v>1008.2</v>
      </c>
    </row>
    <row r="130" spans="1:18" ht="10.5" customHeight="1" x14ac:dyDescent="0.15">
      <c r="A130" s="36"/>
      <c r="B130" s="37"/>
      <c r="C130" s="296" t="s">
        <v>206</v>
      </c>
      <c r="D130" s="37"/>
      <c r="E130" s="226">
        <f t="shared" si="20"/>
        <v>19</v>
      </c>
      <c r="F130" s="249">
        <f t="shared" si="20"/>
        <v>89.8</v>
      </c>
      <c r="G130" s="143">
        <v>18</v>
      </c>
      <c r="H130" s="120">
        <v>14</v>
      </c>
      <c r="I130" s="121">
        <v>0</v>
      </c>
      <c r="J130" s="120">
        <v>0</v>
      </c>
      <c r="K130" s="121">
        <v>0</v>
      </c>
      <c r="L130" s="120">
        <v>0</v>
      </c>
      <c r="M130" s="121">
        <v>1</v>
      </c>
      <c r="N130" s="120">
        <v>75</v>
      </c>
      <c r="O130" s="121">
        <v>0</v>
      </c>
      <c r="P130" s="120">
        <v>0.8</v>
      </c>
      <c r="Q130" s="121">
        <v>0</v>
      </c>
      <c r="R130" s="122">
        <v>0</v>
      </c>
    </row>
    <row r="131" spans="1:18" ht="10.5" customHeight="1" x14ac:dyDescent="0.15">
      <c r="A131" s="36"/>
      <c r="B131" s="37"/>
      <c r="C131" s="296"/>
      <c r="D131" s="37"/>
      <c r="E131" s="250">
        <f t="shared" si="20"/>
        <v>422</v>
      </c>
      <c r="F131" s="251">
        <f t="shared" si="20"/>
        <v>14842.38</v>
      </c>
      <c r="G131" s="144">
        <v>67</v>
      </c>
      <c r="H131" s="127">
        <v>31.5</v>
      </c>
      <c r="I131" s="124">
        <v>51</v>
      </c>
      <c r="J131" s="127">
        <v>14680</v>
      </c>
      <c r="K131" s="124">
        <v>0</v>
      </c>
      <c r="L131" s="127">
        <v>0</v>
      </c>
      <c r="M131" s="124">
        <v>0</v>
      </c>
      <c r="N131" s="127">
        <v>0</v>
      </c>
      <c r="O131" s="124">
        <v>303</v>
      </c>
      <c r="P131" s="127">
        <v>129.88</v>
      </c>
      <c r="Q131" s="124">
        <v>1</v>
      </c>
      <c r="R131" s="125">
        <v>1</v>
      </c>
    </row>
    <row r="132" spans="1:18" s="37" customFormat="1" ht="10.5" customHeight="1" x14ac:dyDescent="0.15">
      <c r="A132" s="36"/>
      <c r="C132" s="296" t="s">
        <v>163</v>
      </c>
      <c r="E132" s="226">
        <f t="shared" si="20"/>
        <v>54</v>
      </c>
      <c r="F132" s="249">
        <f t="shared" si="20"/>
        <v>2007.3209999999997</v>
      </c>
      <c r="G132" s="143">
        <v>4</v>
      </c>
      <c r="H132" s="120">
        <v>27.416</v>
      </c>
      <c r="I132" s="121">
        <v>46</v>
      </c>
      <c r="J132" s="120">
        <v>1764.6849999999997</v>
      </c>
      <c r="K132" s="121">
        <v>0</v>
      </c>
      <c r="L132" s="120">
        <v>0</v>
      </c>
      <c r="M132" s="121">
        <v>0</v>
      </c>
      <c r="N132" s="120">
        <v>0</v>
      </c>
      <c r="O132" s="121">
        <v>1</v>
      </c>
      <c r="P132" s="120">
        <v>200</v>
      </c>
      <c r="Q132" s="121">
        <v>3</v>
      </c>
      <c r="R132" s="122">
        <v>15.22</v>
      </c>
    </row>
    <row r="133" spans="1:18" s="37" customFormat="1" ht="10.5" customHeight="1" x14ac:dyDescent="0.15">
      <c r="A133" s="36"/>
      <c r="C133" s="296"/>
      <c r="E133" s="250">
        <f t="shared" si="20"/>
        <v>605</v>
      </c>
      <c r="F133" s="251">
        <f t="shared" si="20"/>
        <v>252649.34599999999</v>
      </c>
      <c r="G133" s="144">
        <v>41</v>
      </c>
      <c r="H133" s="127">
        <v>483.72</v>
      </c>
      <c r="I133" s="124">
        <v>271</v>
      </c>
      <c r="J133" s="127">
        <v>45228.897000000004</v>
      </c>
      <c r="K133" s="124">
        <v>0</v>
      </c>
      <c r="L133" s="127">
        <v>0</v>
      </c>
      <c r="M133" s="124">
        <v>210</v>
      </c>
      <c r="N133" s="127">
        <v>181325</v>
      </c>
      <c r="O133" s="124">
        <v>43</v>
      </c>
      <c r="P133" s="127">
        <v>3975.8839999999996</v>
      </c>
      <c r="Q133" s="124">
        <v>40</v>
      </c>
      <c r="R133" s="125">
        <v>21635.845000000001</v>
      </c>
    </row>
    <row r="134" spans="1:18" ht="10.5" customHeight="1" x14ac:dyDescent="0.15">
      <c r="A134" s="36"/>
      <c r="B134" s="37"/>
      <c r="C134" s="296" t="s">
        <v>164</v>
      </c>
      <c r="D134" s="37"/>
      <c r="E134" s="226">
        <f t="shared" si="20"/>
        <v>0</v>
      </c>
      <c r="F134" s="249">
        <f t="shared" si="20"/>
        <v>0</v>
      </c>
      <c r="G134" s="143">
        <v>0</v>
      </c>
      <c r="H134" s="120">
        <v>0</v>
      </c>
      <c r="I134" s="121">
        <v>0</v>
      </c>
      <c r="J134" s="120">
        <v>0</v>
      </c>
      <c r="K134" s="121">
        <v>0</v>
      </c>
      <c r="L134" s="120">
        <v>0</v>
      </c>
      <c r="M134" s="121">
        <v>0</v>
      </c>
      <c r="N134" s="120">
        <v>0</v>
      </c>
      <c r="O134" s="121">
        <v>0</v>
      </c>
      <c r="P134" s="120">
        <v>0</v>
      </c>
      <c r="Q134" s="121">
        <v>0</v>
      </c>
      <c r="R134" s="122">
        <v>0</v>
      </c>
    </row>
    <row r="135" spans="1:18" ht="10.5" customHeight="1" x14ac:dyDescent="0.15">
      <c r="A135" s="36"/>
      <c r="B135" s="37"/>
      <c r="C135" s="296"/>
      <c r="D135" s="37"/>
      <c r="E135" s="250">
        <f t="shared" si="20"/>
        <v>321</v>
      </c>
      <c r="F135" s="251">
        <f t="shared" si="20"/>
        <v>57413.54</v>
      </c>
      <c r="G135" s="144">
        <v>33</v>
      </c>
      <c r="H135" s="127">
        <v>3215</v>
      </c>
      <c r="I135" s="124">
        <v>170</v>
      </c>
      <c r="J135" s="127">
        <v>47829</v>
      </c>
      <c r="K135" s="124">
        <v>0</v>
      </c>
      <c r="L135" s="127">
        <v>0</v>
      </c>
      <c r="M135" s="124">
        <v>1</v>
      </c>
      <c r="N135" s="127">
        <v>0.54</v>
      </c>
      <c r="O135" s="124">
        <v>1</v>
      </c>
      <c r="P135" s="127">
        <v>500</v>
      </c>
      <c r="Q135" s="124">
        <v>116</v>
      </c>
      <c r="R135" s="125">
        <v>5869</v>
      </c>
    </row>
    <row r="136" spans="1:18" ht="10.5" customHeight="1" x14ac:dyDescent="0.15">
      <c r="A136" s="36"/>
      <c r="B136" s="37"/>
      <c r="C136" s="296" t="s">
        <v>165</v>
      </c>
      <c r="D136" s="37"/>
      <c r="E136" s="226">
        <f t="shared" si="20"/>
        <v>1860</v>
      </c>
      <c r="F136" s="249">
        <f t="shared" si="20"/>
        <v>256879.58</v>
      </c>
      <c r="G136" s="143">
        <v>137</v>
      </c>
      <c r="H136" s="120">
        <v>79931.5</v>
      </c>
      <c r="I136" s="121">
        <v>819</v>
      </c>
      <c r="J136" s="120">
        <v>35692.19</v>
      </c>
      <c r="K136" s="121">
        <v>164</v>
      </c>
      <c r="L136" s="120">
        <v>44310.68</v>
      </c>
      <c r="M136" s="121">
        <v>347</v>
      </c>
      <c r="N136" s="120">
        <v>74173.149999999994</v>
      </c>
      <c r="O136" s="121">
        <v>71</v>
      </c>
      <c r="P136" s="120">
        <v>11666.59</v>
      </c>
      <c r="Q136" s="121">
        <v>322</v>
      </c>
      <c r="R136" s="122">
        <v>11105.47</v>
      </c>
    </row>
    <row r="137" spans="1:18" ht="10.5" customHeight="1" x14ac:dyDescent="0.15">
      <c r="A137" s="36"/>
      <c r="B137" s="37"/>
      <c r="C137" s="296"/>
      <c r="D137" s="37"/>
      <c r="E137" s="250">
        <f t="shared" si="20"/>
        <v>9851</v>
      </c>
      <c r="F137" s="251">
        <f t="shared" si="20"/>
        <v>10288658.970000001</v>
      </c>
      <c r="G137" s="144">
        <v>1909</v>
      </c>
      <c r="H137" s="127">
        <v>2113476.83</v>
      </c>
      <c r="I137" s="124">
        <v>5210</v>
      </c>
      <c r="J137" s="127">
        <v>3221101.46</v>
      </c>
      <c r="K137" s="124">
        <v>545</v>
      </c>
      <c r="L137" s="127">
        <v>2639087.7799999998</v>
      </c>
      <c r="M137" s="124">
        <v>1630</v>
      </c>
      <c r="N137" s="127">
        <v>1572305.55</v>
      </c>
      <c r="O137" s="124">
        <v>383</v>
      </c>
      <c r="P137" s="127">
        <v>685970.19</v>
      </c>
      <c r="Q137" s="124">
        <v>174</v>
      </c>
      <c r="R137" s="125">
        <v>56717.16</v>
      </c>
    </row>
    <row r="138" spans="1:18" ht="10.5" customHeight="1" x14ac:dyDescent="0.15">
      <c r="A138" s="36"/>
      <c r="B138" s="37"/>
      <c r="C138" s="296" t="s">
        <v>166</v>
      </c>
      <c r="D138" s="37"/>
      <c r="E138" s="226">
        <f t="shared" si="20"/>
        <v>0</v>
      </c>
      <c r="F138" s="249">
        <f t="shared" si="20"/>
        <v>0</v>
      </c>
      <c r="G138" s="143">
        <v>0</v>
      </c>
      <c r="H138" s="120">
        <v>0</v>
      </c>
      <c r="I138" s="121">
        <v>0</v>
      </c>
      <c r="J138" s="120">
        <v>0</v>
      </c>
      <c r="K138" s="121">
        <v>0</v>
      </c>
      <c r="L138" s="120">
        <v>0</v>
      </c>
      <c r="M138" s="121">
        <v>0</v>
      </c>
      <c r="N138" s="120">
        <v>0</v>
      </c>
      <c r="O138" s="121">
        <v>0</v>
      </c>
      <c r="P138" s="120">
        <v>0</v>
      </c>
      <c r="Q138" s="121">
        <v>0</v>
      </c>
      <c r="R138" s="122">
        <v>0</v>
      </c>
    </row>
    <row r="139" spans="1:18" ht="10.5" customHeight="1" x14ac:dyDescent="0.15">
      <c r="A139" s="36"/>
      <c r="B139" s="37"/>
      <c r="C139" s="296"/>
      <c r="D139" s="37"/>
      <c r="E139" s="250">
        <f t="shared" si="20"/>
        <v>181</v>
      </c>
      <c r="F139" s="251">
        <f t="shared" si="20"/>
        <v>118253</v>
      </c>
      <c r="G139" s="144">
        <v>23</v>
      </c>
      <c r="H139" s="127">
        <v>4</v>
      </c>
      <c r="I139" s="124">
        <v>51</v>
      </c>
      <c r="J139" s="127">
        <v>11301</v>
      </c>
      <c r="K139" s="124">
        <v>0</v>
      </c>
      <c r="L139" s="127">
        <v>0</v>
      </c>
      <c r="M139" s="124">
        <v>107</v>
      </c>
      <c r="N139" s="127">
        <v>106948</v>
      </c>
      <c r="O139" s="124">
        <v>0</v>
      </c>
      <c r="P139" s="127">
        <v>0</v>
      </c>
      <c r="Q139" s="124">
        <v>0</v>
      </c>
      <c r="R139" s="125">
        <v>0</v>
      </c>
    </row>
    <row r="140" spans="1:18" ht="10.5" customHeight="1" x14ac:dyDescent="0.15">
      <c r="A140" s="36"/>
      <c r="B140" s="37"/>
      <c r="C140" s="296" t="s">
        <v>167</v>
      </c>
      <c r="D140" s="37"/>
      <c r="E140" s="226">
        <f t="shared" si="20"/>
        <v>471</v>
      </c>
      <c r="F140" s="249">
        <f t="shared" si="20"/>
        <v>24926.424999999999</v>
      </c>
      <c r="G140" s="143">
        <v>141</v>
      </c>
      <c r="H140" s="120">
        <v>1771.771</v>
      </c>
      <c r="I140" s="121">
        <v>17</v>
      </c>
      <c r="J140" s="120">
        <v>160.80000000000001</v>
      </c>
      <c r="K140" s="121">
        <v>0</v>
      </c>
      <c r="L140" s="120">
        <v>0</v>
      </c>
      <c r="M140" s="121">
        <v>162</v>
      </c>
      <c r="N140" s="120">
        <v>3151.5740000000001</v>
      </c>
      <c r="O140" s="121">
        <v>150</v>
      </c>
      <c r="P140" s="120">
        <v>19835.28</v>
      </c>
      <c r="Q140" s="121">
        <v>1</v>
      </c>
      <c r="R140" s="122">
        <v>7</v>
      </c>
    </row>
    <row r="141" spans="1:18" ht="10.5" customHeight="1" x14ac:dyDescent="0.15">
      <c r="A141" s="36"/>
      <c r="B141" s="37"/>
      <c r="C141" s="296"/>
      <c r="D141" s="37"/>
      <c r="E141" s="250">
        <f t="shared" si="20"/>
        <v>624</v>
      </c>
      <c r="F141" s="251">
        <f t="shared" si="20"/>
        <v>187097.902</v>
      </c>
      <c r="G141" s="144">
        <v>217</v>
      </c>
      <c r="H141" s="127">
        <v>43979.232000000004</v>
      </c>
      <c r="I141" s="124">
        <v>16</v>
      </c>
      <c r="J141" s="127">
        <v>204.19</v>
      </c>
      <c r="K141" s="124">
        <v>0</v>
      </c>
      <c r="L141" s="127">
        <v>0</v>
      </c>
      <c r="M141" s="124">
        <v>191</v>
      </c>
      <c r="N141" s="127">
        <v>131165.35999999999</v>
      </c>
      <c r="O141" s="124">
        <v>174</v>
      </c>
      <c r="P141" s="127">
        <v>9408.84</v>
      </c>
      <c r="Q141" s="124">
        <v>26</v>
      </c>
      <c r="R141" s="125">
        <v>2340.2800000000002</v>
      </c>
    </row>
    <row r="142" spans="1:18" ht="10.5" customHeight="1" x14ac:dyDescent="0.15">
      <c r="A142" s="36"/>
      <c r="B142" s="37"/>
      <c r="C142" s="296" t="s">
        <v>168</v>
      </c>
      <c r="D142" s="37"/>
      <c r="E142" s="226">
        <f t="shared" si="20"/>
        <v>164</v>
      </c>
      <c r="F142" s="249">
        <f t="shared" si="20"/>
        <v>85929</v>
      </c>
      <c r="G142" s="143">
        <v>79</v>
      </c>
      <c r="H142" s="120">
        <v>73990</v>
      </c>
      <c r="I142" s="121">
        <v>0</v>
      </c>
      <c r="J142" s="120">
        <v>0</v>
      </c>
      <c r="K142" s="121">
        <v>0</v>
      </c>
      <c r="L142" s="120">
        <v>0</v>
      </c>
      <c r="M142" s="121">
        <v>71</v>
      </c>
      <c r="N142" s="120">
        <v>10505</v>
      </c>
      <c r="O142" s="121">
        <v>14</v>
      </c>
      <c r="P142" s="120">
        <v>1434</v>
      </c>
      <c r="Q142" s="121">
        <v>0</v>
      </c>
      <c r="R142" s="122">
        <v>0</v>
      </c>
    </row>
    <row r="143" spans="1:18" ht="10.5" customHeight="1" x14ac:dyDescent="0.15">
      <c r="A143" s="36"/>
      <c r="B143" s="37"/>
      <c r="C143" s="296"/>
      <c r="D143" s="37"/>
      <c r="E143" s="250">
        <f t="shared" si="20"/>
        <v>515</v>
      </c>
      <c r="F143" s="251">
        <f t="shared" si="20"/>
        <v>208641</v>
      </c>
      <c r="G143" s="144">
        <v>223</v>
      </c>
      <c r="H143" s="127">
        <v>140500</v>
      </c>
      <c r="I143" s="124">
        <v>97</v>
      </c>
      <c r="J143" s="127">
        <v>33366</v>
      </c>
      <c r="K143" s="124">
        <v>0</v>
      </c>
      <c r="L143" s="127">
        <v>0</v>
      </c>
      <c r="M143" s="124">
        <v>74</v>
      </c>
      <c r="N143" s="127">
        <v>22498</v>
      </c>
      <c r="O143" s="124">
        <v>71</v>
      </c>
      <c r="P143" s="127">
        <v>4426</v>
      </c>
      <c r="Q143" s="124">
        <v>50</v>
      </c>
      <c r="R143" s="125">
        <v>7851</v>
      </c>
    </row>
    <row r="144" spans="1:18" ht="10.5" customHeight="1" x14ac:dyDescent="0.15">
      <c r="A144" s="36"/>
      <c r="B144" s="37"/>
      <c r="C144" s="296" t="s">
        <v>169</v>
      </c>
      <c r="D144" s="37"/>
      <c r="E144" s="226">
        <f t="shared" si="20"/>
        <v>318</v>
      </c>
      <c r="F144" s="249">
        <f t="shared" si="20"/>
        <v>55136.173700765372</v>
      </c>
      <c r="G144" s="143">
        <v>27</v>
      </c>
      <c r="H144" s="120">
        <v>39.715000000000003</v>
      </c>
      <c r="I144" s="121">
        <v>13</v>
      </c>
      <c r="J144" s="120">
        <v>5370</v>
      </c>
      <c r="K144" s="121">
        <v>46</v>
      </c>
      <c r="L144" s="120">
        <v>6692.7600002890831</v>
      </c>
      <c r="M144" s="121">
        <v>76</v>
      </c>
      <c r="N144" s="120">
        <v>10068.929999999998</v>
      </c>
      <c r="O144" s="121">
        <v>41</v>
      </c>
      <c r="P144" s="120">
        <v>9609.98</v>
      </c>
      <c r="Q144" s="121">
        <v>115</v>
      </c>
      <c r="R144" s="122">
        <v>23354.788700476289</v>
      </c>
    </row>
    <row r="145" spans="1:18" ht="10.5" customHeight="1" x14ac:dyDescent="0.15">
      <c r="A145" s="36"/>
      <c r="B145" s="37"/>
      <c r="C145" s="296"/>
      <c r="D145" s="37"/>
      <c r="E145" s="250">
        <f t="shared" si="20"/>
        <v>2101</v>
      </c>
      <c r="F145" s="251">
        <f t="shared" si="20"/>
        <v>880178.11935492733</v>
      </c>
      <c r="G145" s="144">
        <v>498</v>
      </c>
      <c r="H145" s="127">
        <v>77184.69699565052</v>
      </c>
      <c r="I145" s="124">
        <v>581</v>
      </c>
      <c r="J145" s="127">
        <v>111528.62800000001</v>
      </c>
      <c r="K145" s="124">
        <v>99</v>
      </c>
      <c r="L145" s="127">
        <v>189921.00000059605</v>
      </c>
      <c r="M145" s="124">
        <v>464</v>
      </c>
      <c r="N145" s="127">
        <v>403054.38965810527</v>
      </c>
      <c r="O145" s="124">
        <v>165</v>
      </c>
      <c r="P145" s="127">
        <v>73259.61600009918</v>
      </c>
      <c r="Q145" s="124">
        <v>294</v>
      </c>
      <c r="R145" s="125">
        <v>25229.788700476289</v>
      </c>
    </row>
    <row r="146" spans="1:18" ht="10.5" customHeight="1" x14ac:dyDescent="0.15">
      <c r="A146" s="36"/>
      <c r="B146" s="37"/>
      <c r="C146" s="296" t="s">
        <v>170</v>
      </c>
      <c r="D146" s="37"/>
      <c r="E146" s="226">
        <f t="shared" si="20"/>
        <v>33</v>
      </c>
      <c r="F146" s="249">
        <f t="shared" si="20"/>
        <v>17.088199999999997</v>
      </c>
      <c r="G146" s="143">
        <v>6</v>
      </c>
      <c r="H146" s="120">
        <v>6</v>
      </c>
      <c r="I146" s="121">
        <v>0</v>
      </c>
      <c r="J146" s="120">
        <v>0</v>
      </c>
      <c r="K146" s="121">
        <v>0</v>
      </c>
      <c r="L146" s="120">
        <v>0</v>
      </c>
      <c r="M146" s="121">
        <v>17</v>
      </c>
      <c r="N146" s="120">
        <v>4.2</v>
      </c>
      <c r="O146" s="121">
        <v>8</v>
      </c>
      <c r="P146" s="120">
        <v>6.88</v>
      </c>
      <c r="Q146" s="121">
        <v>2</v>
      </c>
      <c r="R146" s="122">
        <v>8.2000000000000007E-3</v>
      </c>
    </row>
    <row r="147" spans="1:18" ht="10.5" customHeight="1" x14ac:dyDescent="0.15">
      <c r="A147" s="36"/>
      <c r="B147" s="37"/>
      <c r="C147" s="296"/>
      <c r="D147" s="37"/>
      <c r="E147" s="250">
        <f t="shared" si="20"/>
        <v>72</v>
      </c>
      <c r="F147" s="251">
        <f t="shared" si="20"/>
        <v>389.9</v>
      </c>
      <c r="G147" s="144">
        <v>43</v>
      </c>
      <c r="H147" s="127">
        <v>22.19</v>
      </c>
      <c r="I147" s="124">
        <v>5</v>
      </c>
      <c r="J147" s="127">
        <v>50</v>
      </c>
      <c r="K147" s="124">
        <v>0</v>
      </c>
      <c r="L147" s="127">
        <v>0</v>
      </c>
      <c r="M147" s="124">
        <v>12</v>
      </c>
      <c r="N147" s="127">
        <v>13.32</v>
      </c>
      <c r="O147" s="124">
        <v>11</v>
      </c>
      <c r="P147" s="127">
        <v>304.19</v>
      </c>
      <c r="Q147" s="124">
        <v>1</v>
      </c>
      <c r="R147" s="125">
        <v>0.2</v>
      </c>
    </row>
    <row r="148" spans="1:18" ht="10.5" customHeight="1" x14ac:dyDescent="0.15">
      <c r="A148" s="36"/>
      <c r="B148" s="37"/>
      <c r="C148" s="296" t="s">
        <v>171</v>
      </c>
      <c r="D148" s="37"/>
      <c r="E148" s="226">
        <f t="shared" si="20"/>
        <v>144</v>
      </c>
      <c r="F148" s="249">
        <f t="shared" si="20"/>
        <v>1506.9</v>
      </c>
      <c r="G148" s="143">
        <v>62</v>
      </c>
      <c r="H148" s="120">
        <v>26.8</v>
      </c>
      <c r="I148" s="121">
        <v>21</v>
      </c>
      <c r="J148" s="120">
        <v>58.9</v>
      </c>
      <c r="K148" s="121">
        <v>1</v>
      </c>
      <c r="L148" s="120">
        <v>140</v>
      </c>
      <c r="M148" s="121">
        <v>0</v>
      </c>
      <c r="N148" s="120">
        <v>0</v>
      </c>
      <c r="O148" s="121">
        <v>11</v>
      </c>
      <c r="P148" s="120">
        <v>349.6</v>
      </c>
      <c r="Q148" s="121">
        <v>49</v>
      </c>
      <c r="R148" s="122">
        <v>931.6</v>
      </c>
    </row>
    <row r="149" spans="1:18" ht="10.5" customHeight="1" x14ac:dyDescent="0.15">
      <c r="A149" s="36"/>
      <c r="B149" s="37"/>
      <c r="C149" s="296"/>
      <c r="D149" s="37"/>
      <c r="E149" s="250">
        <f t="shared" si="20"/>
        <v>2516</v>
      </c>
      <c r="F149" s="251">
        <f t="shared" si="20"/>
        <v>2369306.1799999997</v>
      </c>
      <c r="G149" s="144">
        <v>617</v>
      </c>
      <c r="H149" s="127">
        <v>507497.75</v>
      </c>
      <c r="I149" s="124">
        <v>992</v>
      </c>
      <c r="J149" s="127">
        <v>1239214.7</v>
      </c>
      <c r="K149" s="124">
        <v>103</v>
      </c>
      <c r="L149" s="127">
        <v>46027.7</v>
      </c>
      <c r="M149" s="124">
        <v>264</v>
      </c>
      <c r="N149" s="127">
        <v>309360.5</v>
      </c>
      <c r="O149" s="124">
        <v>263</v>
      </c>
      <c r="P149" s="127">
        <v>107699.13</v>
      </c>
      <c r="Q149" s="124">
        <v>277</v>
      </c>
      <c r="R149" s="125">
        <v>159506.4</v>
      </c>
    </row>
    <row r="150" spans="1:18" ht="10.5" customHeight="1" x14ac:dyDescent="0.15">
      <c r="A150" s="36"/>
      <c r="B150" s="37"/>
      <c r="C150" s="296" t="s">
        <v>172</v>
      </c>
      <c r="D150" s="37"/>
      <c r="E150" s="226">
        <f t="shared" si="20"/>
        <v>0</v>
      </c>
      <c r="F150" s="249">
        <f t="shared" si="20"/>
        <v>0</v>
      </c>
      <c r="G150" s="143">
        <v>0</v>
      </c>
      <c r="H150" s="120">
        <v>0</v>
      </c>
      <c r="I150" s="121">
        <v>0</v>
      </c>
      <c r="J150" s="120">
        <v>0</v>
      </c>
      <c r="K150" s="121">
        <v>0</v>
      </c>
      <c r="L150" s="120">
        <v>0</v>
      </c>
      <c r="M150" s="121">
        <v>0</v>
      </c>
      <c r="N150" s="120">
        <v>0</v>
      </c>
      <c r="O150" s="121">
        <v>0</v>
      </c>
      <c r="P150" s="120">
        <v>0</v>
      </c>
      <c r="Q150" s="121">
        <v>0</v>
      </c>
      <c r="R150" s="122">
        <v>0</v>
      </c>
    </row>
    <row r="151" spans="1:18" s="37" customFormat="1" ht="10.5" customHeight="1" thickBot="1" x14ac:dyDescent="0.2">
      <c r="A151" s="34"/>
      <c r="B151" s="51"/>
      <c r="C151" s="306"/>
      <c r="D151" s="51"/>
      <c r="E151" s="326">
        <f t="shared" si="20"/>
        <v>493</v>
      </c>
      <c r="F151" s="325">
        <f t="shared" si="20"/>
        <v>160544</v>
      </c>
      <c r="G151" s="150">
        <v>0</v>
      </c>
      <c r="H151" s="151">
        <v>0</v>
      </c>
      <c r="I151" s="132">
        <v>449</v>
      </c>
      <c r="J151" s="151">
        <v>146324</v>
      </c>
      <c r="K151" s="132">
        <v>0</v>
      </c>
      <c r="L151" s="151">
        <v>0</v>
      </c>
      <c r="M151" s="132">
        <v>0</v>
      </c>
      <c r="N151" s="151">
        <v>0</v>
      </c>
      <c r="O151" s="132">
        <v>0</v>
      </c>
      <c r="P151" s="151">
        <v>0</v>
      </c>
      <c r="Q151" s="132">
        <v>44</v>
      </c>
      <c r="R151" s="152">
        <v>14220</v>
      </c>
    </row>
    <row r="152" spans="1:18" ht="10.5" customHeight="1" x14ac:dyDescent="0.15">
      <c r="C152" s="296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</row>
    <row r="153" spans="1:18" ht="10.5" customHeight="1" thickBot="1" x14ac:dyDescent="0.2">
      <c r="C153" s="296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</row>
    <row r="154" spans="1:18" ht="20.399999999999999" customHeight="1" x14ac:dyDescent="0.15">
      <c r="A154" s="300" t="s">
        <v>111</v>
      </c>
      <c r="B154" s="301"/>
      <c r="C154" s="301"/>
      <c r="D154" s="302"/>
      <c r="E154" s="293" t="s">
        <v>284</v>
      </c>
      <c r="F154" s="294"/>
      <c r="G154" s="295" t="s">
        <v>285</v>
      </c>
      <c r="H154" s="291"/>
      <c r="I154" s="291" t="s">
        <v>251</v>
      </c>
      <c r="J154" s="291"/>
      <c r="K154" s="288" t="s">
        <v>286</v>
      </c>
      <c r="L154" s="289"/>
      <c r="M154" s="288" t="s">
        <v>287</v>
      </c>
      <c r="N154" s="289"/>
      <c r="O154" s="290" t="s">
        <v>288</v>
      </c>
      <c r="P154" s="291"/>
      <c r="Q154" s="291" t="s">
        <v>289</v>
      </c>
      <c r="R154" s="292"/>
    </row>
    <row r="155" spans="1:18" ht="10.5" customHeight="1" thickBot="1" x14ac:dyDescent="0.2">
      <c r="A155" s="303"/>
      <c r="B155" s="304"/>
      <c r="C155" s="304"/>
      <c r="D155" s="305"/>
      <c r="E155" s="28" t="s">
        <v>112</v>
      </c>
      <c r="F155" s="29" t="s">
        <v>113</v>
      </c>
      <c r="G155" s="140" t="s">
        <v>112</v>
      </c>
      <c r="H155" s="141" t="s">
        <v>113</v>
      </c>
      <c r="I155" s="141" t="s">
        <v>112</v>
      </c>
      <c r="J155" s="141" t="s">
        <v>113</v>
      </c>
      <c r="K155" s="141" t="s">
        <v>112</v>
      </c>
      <c r="L155" s="141" t="s">
        <v>113</v>
      </c>
      <c r="M155" s="141" t="s">
        <v>112</v>
      </c>
      <c r="N155" s="141" t="s">
        <v>113</v>
      </c>
      <c r="O155" s="141" t="s">
        <v>112</v>
      </c>
      <c r="P155" s="141" t="s">
        <v>113</v>
      </c>
      <c r="Q155" s="141" t="s">
        <v>112</v>
      </c>
      <c r="R155" s="142" t="s">
        <v>113</v>
      </c>
    </row>
    <row r="156" spans="1:18" s="47" customFormat="1" ht="10.5" customHeight="1" x14ac:dyDescent="0.15">
      <c r="A156" s="90"/>
      <c r="B156" s="307" t="s">
        <v>173</v>
      </c>
      <c r="C156" s="307"/>
      <c r="D156" s="33"/>
      <c r="E156" s="240">
        <f>SUM(E158+E160+E162+E164+E166+E168+E170+E172+E174+E176+E178+E180)</f>
        <v>8775</v>
      </c>
      <c r="F156" s="246">
        <f t="shared" ref="F156:R157" si="21">SUM(F158+F160+F162+F164+F166+F168+F170+F172+F174+F176+F178+F180)</f>
        <v>2451958.8200000003</v>
      </c>
      <c r="G156" s="254">
        <f t="shared" si="21"/>
        <v>2072</v>
      </c>
      <c r="H156" s="243">
        <f t="shared" si="21"/>
        <v>747858.73</v>
      </c>
      <c r="I156" s="244">
        <f t="shared" si="21"/>
        <v>1344</v>
      </c>
      <c r="J156" s="243">
        <f t="shared" si="21"/>
        <v>55883.3</v>
      </c>
      <c r="K156" s="243">
        <f t="shared" si="21"/>
        <v>65</v>
      </c>
      <c r="L156" s="243">
        <f t="shared" si="21"/>
        <v>276613.09999999998</v>
      </c>
      <c r="M156" s="243">
        <f t="shared" si="21"/>
        <v>985</v>
      </c>
      <c r="N156" s="243">
        <f t="shared" si="21"/>
        <v>610102.14</v>
      </c>
      <c r="O156" s="243">
        <f t="shared" si="21"/>
        <v>1636</v>
      </c>
      <c r="P156" s="243">
        <f t="shared" si="21"/>
        <v>732224.04999999993</v>
      </c>
      <c r="Q156" s="243">
        <f t="shared" si="21"/>
        <v>2673</v>
      </c>
      <c r="R156" s="245">
        <f t="shared" si="21"/>
        <v>29277.5</v>
      </c>
    </row>
    <row r="157" spans="1:18" s="47" customFormat="1" ht="10.5" customHeight="1" x14ac:dyDescent="0.15">
      <c r="A157" s="50"/>
      <c r="B157" s="299"/>
      <c r="C157" s="299"/>
      <c r="E157" s="247">
        <f>SUM(E159+E161+E163+E165+E167+E169+E171+E173+E175+E177+E179+E181)</f>
        <v>18353</v>
      </c>
      <c r="F157" s="248">
        <f t="shared" si="21"/>
        <v>25352983.114</v>
      </c>
      <c r="G157" s="255">
        <f t="shared" si="21"/>
        <v>3446</v>
      </c>
      <c r="H157" s="222">
        <f t="shared" si="21"/>
        <v>5912960.3679999998</v>
      </c>
      <c r="I157" s="224">
        <f t="shared" si="21"/>
        <v>2565</v>
      </c>
      <c r="J157" s="222">
        <f t="shared" si="21"/>
        <v>1070700.2349999999</v>
      </c>
      <c r="K157" s="222">
        <f t="shared" si="21"/>
        <v>486</v>
      </c>
      <c r="L157" s="222">
        <f t="shared" si="21"/>
        <v>7276523.5</v>
      </c>
      <c r="M157" s="222">
        <f t="shared" si="21"/>
        <v>6066</v>
      </c>
      <c r="N157" s="222">
        <f t="shared" si="21"/>
        <v>5872104.6400000006</v>
      </c>
      <c r="O157" s="222">
        <f t="shared" si="21"/>
        <v>3755</v>
      </c>
      <c r="P157" s="222">
        <f t="shared" si="21"/>
        <v>4632535.5600000005</v>
      </c>
      <c r="Q157" s="222">
        <f t="shared" si="21"/>
        <v>2035</v>
      </c>
      <c r="R157" s="239">
        <f t="shared" si="21"/>
        <v>588158.81099999999</v>
      </c>
    </row>
    <row r="158" spans="1:18" ht="10.5" customHeight="1" x14ac:dyDescent="0.15">
      <c r="A158" s="36"/>
      <c r="B158" s="37"/>
      <c r="C158" s="312" t="s">
        <v>245</v>
      </c>
      <c r="D158" s="37"/>
      <c r="E158" s="226">
        <f t="shared" ref="E158:F181" si="22">SUM(G158+I158+K158+M158+O158+Q158)</f>
        <v>4086</v>
      </c>
      <c r="F158" s="249">
        <f t="shared" si="22"/>
        <v>62908</v>
      </c>
      <c r="G158" s="147">
        <v>341</v>
      </c>
      <c r="H158" s="120">
        <v>2188</v>
      </c>
      <c r="I158" s="121">
        <v>896</v>
      </c>
      <c r="J158" s="120">
        <v>8746</v>
      </c>
      <c r="K158" s="121">
        <v>52</v>
      </c>
      <c r="L158" s="120">
        <v>547</v>
      </c>
      <c r="M158" s="121">
        <v>172</v>
      </c>
      <c r="N158" s="120">
        <v>12948</v>
      </c>
      <c r="O158" s="121">
        <v>554</v>
      </c>
      <c r="P158" s="120">
        <v>17554</v>
      </c>
      <c r="Q158" s="120">
        <v>2071</v>
      </c>
      <c r="R158" s="122">
        <v>20925</v>
      </c>
    </row>
    <row r="159" spans="1:18" ht="10.5" customHeight="1" x14ac:dyDescent="0.15">
      <c r="A159" s="36"/>
      <c r="B159" s="37"/>
      <c r="C159" s="312"/>
      <c r="D159" s="37"/>
      <c r="E159" s="250">
        <f t="shared" si="22"/>
        <v>2523</v>
      </c>
      <c r="F159" s="251">
        <f t="shared" si="22"/>
        <v>977774</v>
      </c>
      <c r="G159" s="148">
        <v>11</v>
      </c>
      <c r="H159" s="127">
        <v>33626</v>
      </c>
      <c r="I159" s="124">
        <v>479</v>
      </c>
      <c r="J159" s="127">
        <v>92038</v>
      </c>
      <c r="K159" s="124">
        <v>29</v>
      </c>
      <c r="L159" s="127">
        <v>2831</v>
      </c>
      <c r="M159" s="124">
        <v>851</v>
      </c>
      <c r="N159" s="127">
        <v>629843</v>
      </c>
      <c r="O159" s="124">
        <v>392</v>
      </c>
      <c r="P159" s="127">
        <v>162669</v>
      </c>
      <c r="Q159" s="127">
        <v>761</v>
      </c>
      <c r="R159" s="125">
        <v>56767</v>
      </c>
    </row>
    <row r="160" spans="1:18" ht="10.5" customHeight="1" x14ac:dyDescent="0.15">
      <c r="A160" s="36"/>
      <c r="B160" s="37"/>
      <c r="C160" s="312" t="s">
        <v>246</v>
      </c>
      <c r="D160" s="37"/>
      <c r="E160" s="226">
        <f t="shared" si="22"/>
        <v>18</v>
      </c>
      <c r="F160" s="249">
        <f t="shared" si="22"/>
        <v>2657</v>
      </c>
      <c r="G160" s="153">
        <v>6</v>
      </c>
      <c r="H160" s="120">
        <v>2224</v>
      </c>
      <c r="I160" s="121">
        <v>8</v>
      </c>
      <c r="J160" s="120">
        <v>410</v>
      </c>
      <c r="K160" s="121">
        <v>0</v>
      </c>
      <c r="L160" s="120">
        <v>0</v>
      </c>
      <c r="M160" s="121">
        <v>0</v>
      </c>
      <c r="N160" s="120">
        <v>0</v>
      </c>
      <c r="O160" s="121">
        <v>0</v>
      </c>
      <c r="P160" s="120">
        <v>0</v>
      </c>
      <c r="Q160" s="120">
        <v>4</v>
      </c>
      <c r="R160" s="122">
        <v>23</v>
      </c>
    </row>
    <row r="161" spans="1:18" ht="10.5" customHeight="1" x14ac:dyDescent="0.15">
      <c r="A161" s="36"/>
      <c r="B161" s="37"/>
      <c r="C161" s="312"/>
      <c r="D161" s="37"/>
      <c r="E161" s="250">
        <f t="shared" si="22"/>
        <v>1043</v>
      </c>
      <c r="F161" s="251">
        <f t="shared" si="22"/>
        <v>2278830</v>
      </c>
      <c r="G161" s="148">
        <v>187</v>
      </c>
      <c r="H161" s="127">
        <v>1389325</v>
      </c>
      <c r="I161" s="124">
        <v>340</v>
      </c>
      <c r="J161" s="127">
        <v>160005</v>
      </c>
      <c r="K161" s="124">
        <v>32</v>
      </c>
      <c r="L161" s="127">
        <v>25101</v>
      </c>
      <c r="M161" s="124">
        <v>53</v>
      </c>
      <c r="N161" s="127">
        <v>23439</v>
      </c>
      <c r="O161" s="124">
        <v>269</v>
      </c>
      <c r="P161" s="127">
        <v>493059</v>
      </c>
      <c r="Q161" s="127">
        <v>162</v>
      </c>
      <c r="R161" s="125">
        <v>187901</v>
      </c>
    </row>
    <row r="162" spans="1:18" ht="10.5" customHeight="1" x14ac:dyDescent="0.15">
      <c r="A162" s="36"/>
      <c r="B162" s="37"/>
      <c r="C162" s="296" t="s">
        <v>174</v>
      </c>
      <c r="D162" s="37"/>
      <c r="E162" s="226">
        <f t="shared" si="22"/>
        <v>418</v>
      </c>
      <c r="F162" s="249">
        <f t="shared" si="22"/>
        <v>280775</v>
      </c>
      <c r="G162" s="147">
        <v>7</v>
      </c>
      <c r="H162" s="120">
        <v>2170</v>
      </c>
      <c r="I162" s="121">
        <v>0</v>
      </c>
      <c r="J162" s="120">
        <v>0</v>
      </c>
      <c r="K162" s="121">
        <v>0</v>
      </c>
      <c r="L162" s="120">
        <v>0</v>
      </c>
      <c r="M162" s="121">
        <v>147</v>
      </c>
      <c r="N162" s="120">
        <v>121908</v>
      </c>
      <c r="O162" s="121">
        <v>264</v>
      </c>
      <c r="P162" s="120">
        <v>156697</v>
      </c>
      <c r="Q162" s="120">
        <v>0</v>
      </c>
      <c r="R162" s="122">
        <v>0</v>
      </c>
    </row>
    <row r="163" spans="1:18" ht="10.5" customHeight="1" x14ac:dyDescent="0.15">
      <c r="A163" s="36"/>
      <c r="B163" s="37"/>
      <c r="C163" s="296"/>
      <c r="D163" s="37"/>
      <c r="E163" s="250">
        <f t="shared" si="22"/>
        <v>3889</v>
      </c>
      <c r="F163" s="251">
        <f t="shared" si="22"/>
        <v>3367690</v>
      </c>
      <c r="G163" s="148">
        <v>406</v>
      </c>
      <c r="H163" s="127">
        <v>291625</v>
      </c>
      <c r="I163" s="124">
        <v>689</v>
      </c>
      <c r="J163" s="127">
        <v>317358</v>
      </c>
      <c r="K163" s="124">
        <v>39</v>
      </c>
      <c r="L163" s="127">
        <v>45166</v>
      </c>
      <c r="M163" s="124">
        <v>1598</v>
      </c>
      <c r="N163" s="127">
        <v>1337608</v>
      </c>
      <c r="O163" s="124">
        <v>848</v>
      </c>
      <c r="P163" s="127">
        <v>1170585</v>
      </c>
      <c r="Q163" s="127">
        <v>309</v>
      </c>
      <c r="R163" s="125">
        <v>205348</v>
      </c>
    </row>
    <row r="164" spans="1:18" ht="10.5" customHeight="1" x14ac:dyDescent="0.15">
      <c r="A164" s="36"/>
      <c r="B164" s="37"/>
      <c r="C164" s="296" t="s">
        <v>175</v>
      </c>
      <c r="D164" s="37"/>
      <c r="E164" s="226">
        <f t="shared" si="22"/>
        <v>2569</v>
      </c>
      <c r="F164" s="249">
        <f t="shared" si="22"/>
        <v>545585.02</v>
      </c>
      <c r="G164" s="147">
        <v>1023</v>
      </c>
      <c r="H164" s="120">
        <v>6027.13</v>
      </c>
      <c r="I164" s="121">
        <v>313</v>
      </c>
      <c r="J164" s="120">
        <v>752.3</v>
      </c>
      <c r="K164" s="121">
        <v>2</v>
      </c>
      <c r="L164" s="120">
        <v>40.1</v>
      </c>
      <c r="M164" s="121">
        <v>316</v>
      </c>
      <c r="N164" s="120">
        <v>288076.14</v>
      </c>
      <c r="O164" s="121">
        <v>398</v>
      </c>
      <c r="P164" s="120">
        <v>245883.85</v>
      </c>
      <c r="Q164" s="120">
        <v>517</v>
      </c>
      <c r="R164" s="122">
        <v>4805.5</v>
      </c>
    </row>
    <row r="165" spans="1:18" ht="10.5" customHeight="1" x14ac:dyDescent="0.15">
      <c r="A165" s="36"/>
      <c r="B165" s="37"/>
      <c r="C165" s="296"/>
      <c r="D165" s="37"/>
      <c r="E165" s="250">
        <f t="shared" si="22"/>
        <v>3287</v>
      </c>
      <c r="F165" s="251">
        <f t="shared" si="22"/>
        <v>1684486.814</v>
      </c>
      <c r="G165" s="148">
        <v>918</v>
      </c>
      <c r="H165" s="127">
        <v>147162.068</v>
      </c>
      <c r="I165" s="124">
        <v>245</v>
      </c>
      <c r="J165" s="127">
        <v>22197.235000000001</v>
      </c>
      <c r="K165" s="124">
        <v>32</v>
      </c>
      <c r="L165" s="127">
        <v>2175.5</v>
      </c>
      <c r="M165" s="124">
        <v>1008</v>
      </c>
      <c r="N165" s="127">
        <v>969477.64</v>
      </c>
      <c r="O165" s="124">
        <v>613</v>
      </c>
      <c r="P165" s="127">
        <v>506988.56</v>
      </c>
      <c r="Q165" s="127">
        <v>471</v>
      </c>
      <c r="R165" s="125">
        <v>36485.811000000002</v>
      </c>
    </row>
    <row r="166" spans="1:18" ht="10.5" customHeight="1" x14ac:dyDescent="0.15">
      <c r="A166" s="36"/>
      <c r="B166" s="87"/>
      <c r="C166" s="296" t="s">
        <v>176</v>
      </c>
      <c r="D166" s="37"/>
      <c r="E166" s="226">
        <f t="shared" si="22"/>
        <v>49</v>
      </c>
      <c r="F166" s="249">
        <f t="shared" si="22"/>
        <v>57750</v>
      </c>
      <c r="G166" s="147">
        <v>0</v>
      </c>
      <c r="H166" s="120">
        <v>0</v>
      </c>
      <c r="I166" s="121">
        <v>0</v>
      </c>
      <c r="J166" s="120">
        <v>0</v>
      </c>
      <c r="K166" s="121">
        <v>0</v>
      </c>
      <c r="L166" s="120">
        <v>0</v>
      </c>
      <c r="M166" s="121">
        <v>7</v>
      </c>
      <c r="N166" s="120">
        <v>8550</v>
      </c>
      <c r="O166" s="121">
        <v>42</v>
      </c>
      <c r="P166" s="120">
        <v>49200</v>
      </c>
      <c r="Q166" s="120">
        <v>0</v>
      </c>
      <c r="R166" s="122">
        <v>0</v>
      </c>
    </row>
    <row r="167" spans="1:18" ht="10.5" customHeight="1" x14ac:dyDescent="0.2">
      <c r="A167" s="36"/>
      <c r="B167" s="52"/>
      <c r="C167" s="296"/>
      <c r="D167" s="37"/>
      <c r="E167" s="250">
        <f t="shared" si="22"/>
        <v>337</v>
      </c>
      <c r="F167" s="251">
        <f t="shared" si="22"/>
        <v>406763</v>
      </c>
      <c r="G167" s="148">
        <v>0</v>
      </c>
      <c r="H167" s="127">
        <v>0</v>
      </c>
      <c r="I167" s="124">
        <v>136</v>
      </c>
      <c r="J167" s="127">
        <v>119393</v>
      </c>
      <c r="K167" s="124">
        <v>0</v>
      </c>
      <c r="L167" s="127">
        <v>0</v>
      </c>
      <c r="M167" s="124">
        <v>175</v>
      </c>
      <c r="N167" s="127">
        <v>272780</v>
      </c>
      <c r="O167" s="124">
        <v>10</v>
      </c>
      <c r="P167" s="127">
        <v>12065</v>
      </c>
      <c r="Q167" s="127">
        <v>16</v>
      </c>
      <c r="R167" s="125">
        <v>2525</v>
      </c>
    </row>
    <row r="168" spans="1:18" ht="10.5" customHeight="1" x14ac:dyDescent="0.15">
      <c r="A168" s="36"/>
      <c r="B168" s="37"/>
      <c r="C168" s="296" t="s">
        <v>177</v>
      </c>
      <c r="D168" s="37"/>
      <c r="E168" s="226">
        <f t="shared" si="22"/>
        <v>86</v>
      </c>
      <c r="F168" s="249">
        <f t="shared" si="22"/>
        <v>28063</v>
      </c>
      <c r="G168" s="147">
        <v>0</v>
      </c>
      <c r="H168" s="120">
        <v>0</v>
      </c>
      <c r="I168" s="121">
        <v>0</v>
      </c>
      <c r="J168" s="120">
        <v>0</v>
      </c>
      <c r="K168" s="121">
        <v>0</v>
      </c>
      <c r="L168" s="120">
        <v>0</v>
      </c>
      <c r="M168" s="121">
        <v>30</v>
      </c>
      <c r="N168" s="120">
        <v>8462</v>
      </c>
      <c r="O168" s="121">
        <v>56</v>
      </c>
      <c r="P168" s="120">
        <v>19601</v>
      </c>
      <c r="Q168" s="120">
        <v>0</v>
      </c>
      <c r="R168" s="122">
        <v>0</v>
      </c>
    </row>
    <row r="169" spans="1:18" ht="10.5" customHeight="1" x14ac:dyDescent="0.15">
      <c r="A169" s="36"/>
      <c r="B169" s="37"/>
      <c r="C169" s="296"/>
      <c r="D169" s="37"/>
      <c r="E169" s="250">
        <f t="shared" si="22"/>
        <v>320</v>
      </c>
      <c r="F169" s="251">
        <f t="shared" si="22"/>
        <v>413622</v>
      </c>
      <c r="G169" s="148">
        <v>209</v>
      </c>
      <c r="H169" s="127">
        <v>344861</v>
      </c>
      <c r="I169" s="124">
        <v>0</v>
      </c>
      <c r="J169" s="127">
        <v>0</v>
      </c>
      <c r="K169" s="124">
        <v>0</v>
      </c>
      <c r="L169" s="127">
        <v>0</v>
      </c>
      <c r="M169" s="124">
        <v>83</v>
      </c>
      <c r="N169" s="127">
        <v>53112</v>
      </c>
      <c r="O169" s="124">
        <v>26</v>
      </c>
      <c r="P169" s="127">
        <v>15649</v>
      </c>
      <c r="Q169" s="127">
        <v>2</v>
      </c>
      <c r="R169" s="125">
        <v>0</v>
      </c>
    </row>
    <row r="170" spans="1:18" ht="10.5" customHeight="1" x14ac:dyDescent="0.15">
      <c r="A170" s="36"/>
      <c r="B170" s="37"/>
      <c r="C170" s="296" t="s">
        <v>178</v>
      </c>
      <c r="D170" s="37"/>
      <c r="E170" s="226">
        <f t="shared" si="22"/>
        <v>684</v>
      </c>
      <c r="F170" s="249">
        <f t="shared" si="22"/>
        <v>693723.6</v>
      </c>
      <c r="G170" s="147">
        <v>578</v>
      </c>
      <c r="H170" s="120">
        <v>656196.6</v>
      </c>
      <c r="I170" s="121">
        <v>105</v>
      </c>
      <c r="J170" s="120">
        <v>37227</v>
      </c>
      <c r="K170" s="121">
        <v>0</v>
      </c>
      <c r="L170" s="120">
        <v>0</v>
      </c>
      <c r="M170" s="121">
        <v>1</v>
      </c>
      <c r="N170" s="120">
        <v>300</v>
      </c>
      <c r="O170" s="121">
        <v>0</v>
      </c>
      <c r="P170" s="120">
        <v>0</v>
      </c>
      <c r="Q170" s="120">
        <v>0</v>
      </c>
      <c r="R170" s="122">
        <v>0</v>
      </c>
    </row>
    <row r="171" spans="1:18" ht="10.5" customHeight="1" x14ac:dyDescent="0.15">
      <c r="A171" s="36"/>
      <c r="B171" s="37"/>
      <c r="C171" s="296"/>
      <c r="D171" s="37"/>
      <c r="E171" s="250">
        <f t="shared" si="22"/>
        <v>58</v>
      </c>
      <c r="F171" s="251">
        <f t="shared" si="22"/>
        <v>92122.3</v>
      </c>
      <c r="G171" s="148">
        <v>58</v>
      </c>
      <c r="H171" s="127">
        <v>92122.3</v>
      </c>
      <c r="I171" s="124">
        <v>0</v>
      </c>
      <c r="J171" s="127">
        <v>0</v>
      </c>
      <c r="K171" s="124">
        <v>0</v>
      </c>
      <c r="L171" s="127">
        <v>0</v>
      </c>
      <c r="M171" s="124">
        <v>0</v>
      </c>
      <c r="N171" s="127">
        <v>0</v>
      </c>
      <c r="O171" s="124">
        <v>0</v>
      </c>
      <c r="P171" s="127">
        <v>0</v>
      </c>
      <c r="Q171" s="127">
        <v>0</v>
      </c>
      <c r="R171" s="125">
        <v>0</v>
      </c>
    </row>
    <row r="172" spans="1:18" ht="10.5" customHeight="1" x14ac:dyDescent="0.15">
      <c r="A172" s="36"/>
      <c r="B172" s="37"/>
      <c r="C172" s="296" t="s">
        <v>179</v>
      </c>
      <c r="D172" s="37"/>
      <c r="E172" s="226">
        <f t="shared" si="22"/>
        <v>94</v>
      </c>
      <c r="F172" s="249">
        <f t="shared" si="22"/>
        <v>29331</v>
      </c>
      <c r="G172" s="147">
        <v>8</v>
      </c>
      <c r="H172" s="120">
        <v>2160</v>
      </c>
      <c r="I172" s="121">
        <v>0</v>
      </c>
      <c r="J172" s="120">
        <v>0</v>
      </c>
      <c r="K172" s="121">
        <v>0</v>
      </c>
      <c r="L172" s="120">
        <v>0</v>
      </c>
      <c r="M172" s="121">
        <v>34</v>
      </c>
      <c r="N172" s="120">
        <v>5412</v>
      </c>
      <c r="O172" s="121">
        <v>52</v>
      </c>
      <c r="P172" s="120">
        <v>21759</v>
      </c>
      <c r="Q172" s="120">
        <v>0</v>
      </c>
      <c r="R172" s="122">
        <v>0</v>
      </c>
    </row>
    <row r="173" spans="1:18" ht="10.5" customHeight="1" x14ac:dyDescent="0.15">
      <c r="A173" s="36"/>
      <c r="B173" s="37"/>
      <c r="C173" s="296"/>
      <c r="D173" s="37"/>
      <c r="E173" s="250">
        <f t="shared" si="22"/>
        <v>542</v>
      </c>
      <c r="F173" s="251">
        <f t="shared" si="22"/>
        <v>200112</v>
      </c>
      <c r="G173" s="148">
        <v>251</v>
      </c>
      <c r="H173" s="127">
        <v>21060</v>
      </c>
      <c r="I173" s="124">
        <v>0</v>
      </c>
      <c r="J173" s="127">
        <v>0</v>
      </c>
      <c r="K173" s="124">
        <v>0</v>
      </c>
      <c r="L173" s="127">
        <v>0</v>
      </c>
      <c r="M173" s="124">
        <v>211</v>
      </c>
      <c r="N173" s="127">
        <v>166818</v>
      </c>
      <c r="O173" s="124">
        <v>72</v>
      </c>
      <c r="P173" s="127">
        <v>12233</v>
      </c>
      <c r="Q173" s="127">
        <v>8</v>
      </c>
      <c r="R173" s="125">
        <v>1</v>
      </c>
    </row>
    <row r="174" spans="1:18" ht="10.5" customHeight="1" x14ac:dyDescent="0.15">
      <c r="A174" s="36"/>
      <c r="B174" s="37"/>
      <c r="C174" s="296" t="s">
        <v>180</v>
      </c>
      <c r="D174" s="37"/>
      <c r="E174" s="226">
        <f t="shared" si="22"/>
        <v>33</v>
      </c>
      <c r="F174" s="249">
        <f t="shared" si="22"/>
        <v>7004</v>
      </c>
      <c r="G174" s="147">
        <v>0</v>
      </c>
      <c r="H174" s="120">
        <v>0</v>
      </c>
      <c r="I174" s="121">
        <v>0</v>
      </c>
      <c r="J174" s="120">
        <v>0</v>
      </c>
      <c r="K174" s="121">
        <v>0</v>
      </c>
      <c r="L174" s="120">
        <v>0</v>
      </c>
      <c r="M174" s="121">
        <v>0</v>
      </c>
      <c r="N174" s="120">
        <v>0</v>
      </c>
      <c r="O174" s="121">
        <v>33</v>
      </c>
      <c r="P174" s="120">
        <v>7004</v>
      </c>
      <c r="Q174" s="120">
        <v>0</v>
      </c>
      <c r="R174" s="122">
        <v>0</v>
      </c>
    </row>
    <row r="175" spans="1:18" ht="10.5" customHeight="1" x14ac:dyDescent="0.15">
      <c r="A175" s="36"/>
      <c r="B175" s="37"/>
      <c r="C175" s="296"/>
      <c r="D175" s="37"/>
      <c r="E175" s="250">
        <f t="shared" si="22"/>
        <v>148</v>
      </c>
      <c r="F175" s="251">
        <f t="shared" si="22"/>
        <v>38181</v>
      </c>
      <c r="G175" s="148">
        <v>2</v>
      </c>
      <c r="H175" s="127">
        <v>1</v>
      </c>
      <c r="I175" s="124">
        <v>0</v>
      </c>
      <c r="J175" s="127">
        <v>0</v>
      </c>
      <c r="K175" s="124">
        <v>0</v>
      </c>
      <c r="L175" s="127">
        <v>0</v>
      </c>
      <c r="M175" s="124">
        <v>118</v>
      </c>
      <c r="N175" s="127">
        <v>37908</v>
      </c>
      <c r="O175" s="124">
        <v>1</v>
      </c>
      <c r="P175" s="127">
        <v>187</v>
      </c>
      <c r="Q175" s="127">
        <v>27</v>
      </c>
      <c r="R175" s="125">
        <v>85</v>
      </c>
    </row>
    <row r="176" spans="1:18" ht="10.5" customHeight="1" x14ac:dyDescent="0.15">
      <c r="A176" s="36"/>
      <c r="B176" s="37"/>
      <c r="C176" s="296" t="s">
        <v>181</v>
      </c>
      <c r="D176" s="37"/>
      <c r="E176" s="226">
        <f t="shared" si="22"/>
        <v>16</v>
      </c>
      <c r="F176" s="249">
        <f t="shared" si="22"/>
        <v>957</v>
      </c>
      <c r="G176" s="147">
        <v>0</v>
      </c>
      <c r="H176" s="120">
        <v>0</v>
      </c>
      <c r="I176" s="121">
        <v>1</v>
      </c>
      <c r="J176" s="120">
        <v>1</v>
      </c>
      <c r="K176" s="121">
        <v>0</v>
      </c>
      <c r="L176" s="120">
        <v>0</v>
      </c>
      <c r="M176" s="121">
        <v>10</v>
      </c>
      <c r="N176" s="120">
        <v>877</v>
      </c>
      <c r="O176" s="121">
        <v>1</v>
      </c>
      <c r="P176" s="120">
        <v>79</v>
      </c>
      <c r="Q176" s="120">
        <v>4</v>
      </c>
      <c r="R176" s="122">
        <v>0</v>
      </c>
    </row>
    <row r="177" spans="1:18" ht="10.5" customHeight="1" x14ac:dyDescent="0.15">
      <c r="A177" s="36"/>
      <c r="B177" s="37"/>
      <c r="C177" s="296"/>
      <c r="D177" s="37"/>
      <c r="E177" s="250">
        <f t="shared" si="22"/>
        <v>161</v>
      </c>
      <c r="F177" s="251">
        <f t="shared" si="22"/>
        <v>4631</v>
      </c>
      <c r="G177" s="148">
        <v>68</v>
      </c>
      <c r="H177" s="127">
        <v>295</v>
      </c>
      <c r="I177" s="124">
        <v>9</v>
      </c>
      <c r="J177" s="127">
        <v>40</v>
      </c>
      <c r="K177" s="124">
        <v>0</v>
      </c>
      <c r="L177" s="127">
        <v>0</v>
      </c>
      <c r="M177" s="124">
        <v>24</v>
      </c>
      <c r="N177" s="127">
        <v>2101</v>
      </c>
      <c r="O177" s="124">
        <v>44</v>
      </c>
      <c r="P177" s="127">
        <v>2178</v>
      </c>
      <c r="Q177" s="127">
        <v>16</v>
      </c>
      <c r="R177" s="125">
        <v>17</v>
      </c>
    </row>
    <row r="178" spans="1:18" ht="10.5" customHeight="1" x14ac:dyDescent="0.15">
      <c r="A178" s="36"/>
      <c r="B178" s="37"/>
      <c r="C178" s="296" t="s">
        <v>182</v>
      </c>
      <c r="D178" s="37"/>
      <c r="E178" s="226">
        <f t="shared" si="22"/>
        <v>612</v>
      </c>
      <c r="F178" s="249">
        <f t="shared" si="22"/>
        <v>743192</v>
      </c>
      <c r="G178" s="147">
        <v>71</v>
      </c>
      <c r="H178" s="120">
        <v>76888</v>
      </c>
      <c r="I178" s="121">
        <v>21</v>
      </c>
      <c r="J178" s="120">
        <v>8747</v>
      </c>
      <c r="K178" s="121">
        <v>11</v>
      </c>
      <c r="L178" s="120">
        <v>276026</v>
      </c>
      <c r="M178" s="121">
        <v>207</v>
      </c>
      <c r="N178" s="120">
        <v>163561</v>
      </c>
      <c r="O178" s="121">
        <v>225</v>
      </c>
      <c r="P178" s="120">
        <v>214446</v>
      </c>
      <c r="Q178" s="120">
        <v>77</v>
      </c>
      <c r="R178" s="122">
        <v>3524</v>
      </c>
    </row>
    <row r="179" spans="1:18" ht="10.5" customHeight="1" x14ac:dyDescent="0.15">
      <c r="A179" s="36"/>
      <c r="B179" s="37"/>
      <c r="C179" s="296"/>
      <c r="D179" s="37"/>
      <c r="E179" s="250">
        <f t="shared" si="22"/>
        <v>5473</v>
      </c>
      <c r="F179" s="251">
        <f t="shared" si="22"/>
        <v>15888577</v>
      </c>
      <c r="G179" s="148">
        <v>1149</v>
      </c>
      <c r="H179" s="127">
        <v>3592842</v>
      </c>
      <c r="I179" s="124">
        <v>667</v>
      </c>
      <c r="J179" s="127">
        <v>359669</v>
      </c>
      <c r="K179" s="124">
        <v>354</v>
      </c>
      <c r="L179" s="127">
        <v>7201250</v>
      </c>
      <c r="M179" s="124">
        <v>1688</v>
      </c>
      <c r="N179" s="127">
        <v>2378948</v>
      </c>
      <c r="O179" s="124">
        <v>1352</v>
      </c>
      <c r="P179" s="127">
        <v>2256839</v>
      </c>
      <c r="Q179" s="127">
        <v>263</v>
      </c>
      <c r="R179" s="125">
        <v>99029</v>
      </c>
    </row>
    <row r="180" spans="1:18" ht="10.5" customHeight="1" x14ac:dyDescent="0.15">
      <c r="A180" s="36"/>
      <c r="B180" s="37"/>
      <c r="C180" s="296" t="s">
        <v>183</v>
      </c>
      <c r="D180" s="37"/>
      <c r="E180" s="226">
        <f t="shared" si="22"/>
        <v>110</v>
      </c>
      <c r="F180" s="249">
        <f t="shared" si="22"/>
        <v>13.2</v>
      </c>
      <c r="G180" s="147">
        <v>38</v>
      </c>
      <c r="H180" s="120">
        <v>5</v>
      </c>
      <c r="I180" s="121">
        <v>0</v>
      </c>
      <c r="J180" s="120">
        <v>0</v>
      </c>
      <c r="K180" s="121">
        <v>0</v>
      </c>
      <c r="L180" s="120">
        <v>0</v>
      </c>
      <c r="M180" s="121">
        <v>61</v>
      </c>
      <c r="N180" s="120">
        <v>8</v>
      </c>
      <c r="O180" s="121">
        <v>11</v>
      </c>
      <c r="P180" s="120">
        <v>0.2</v>
      </c>
      <c r="Q180" s="120">
        <v>0</v>
      </c>
      <c r="R180" s="122">
        <v>0</v>
      </c>
    </row>
    <row r="181" spans="1:18" ht="10.5" customHeight="1" x14ac:dyDescent="0.15">
      <c r="A181" s="48"/>
      <c r="B181" s="49"/>
      <c r="C181" s="297"/>
      <c r="D181" s="49"/>
      <c r="E181" s="252">
        <f t="shared" si="22"/>
        <v>572</v>
      </c>
      <c r="F181" s="253">
        <f t="shared" si="22"/>
        <v>194</v>
      </c>
      <c r="G181" s="154">
        <v>187</v>
      </c>
      <c r="H181" s="146">
        <v>41</v>
      </c>
      <c r="I181" s="129">
        <v>0</v>
      </c>
      <c r="J181" s="146">
        <v>0</v>
      </c>
      <c r="K181" s="129">
        <v>0</v>
      </c>
      <c r="L181" s="146">
        <v>0</v>
      </c>
      <c r="M181" s="129">
        <v>257</v>
      </c>
      <c r="N181" s="146">
        <v>70</v>
      </c>
      <c r="O181" s="129">
        <v>128</v>
      </c>
      <c r="P181" s="146">
        <v>83</v>
      </c>
      <c r="Q181" s="146">
        <v>0</v>
      </c>
      <c r="R181" s="130">
        <v>0</v>
      </c>
    </row>
    <row r="182" spans="1:18" s="38" customFormat="1" ht="10.5" customHeight="1" x14ac:dyDescent="0.15">
      <c r="A182" s="53"/>
      <c r="B182" s="298" t="s">
        <v>184</v>
      </c>
      <c r="C182" s="298"/>
      <c r="D182" s="60"/>
      <c r="E182" s="240">
        <f>SUM(E184+E186+E188+E190+E192+E194)</f>
        <v>459</v>
      </c>
      <c r="F182" s="246">
        <f>SUM(F184+F186+F188+F190+F192+F194)</f>
        <v>374811.573355</v>
      </c>
      <c r="G182" s="254">
        <f t="shared" ref="G182:R182" si="23">SUM(G184+G186+G188+G190+G192+G194)</f>
        <v>7</v>
      </c>
      <c r="H182" s="243">
        <f t="shared" si="23"/>
        <v>6</v>
      </c>
      <c r="I182" s="244">
        <f t="shared" si="23"/>
        <v>81</v>
      </c>
      <c r="J182" s="243">
        <f t="shared" si="23"/>
        <v>70448.399999999994</v>
      </c>
      <c r="K182" s="243">
        <f t="shared" si="23"/>
        <v>0</v>
      </c>
      <c r="L182" s="243">
        <f t="shared" si="23"/>
        <v>0</v>
      </c>
      <c r="M182" s="243">
        <f t="shared" si="23"/>
        <v>164</v>
      </c>
      <c r="N182" s="243">
        <f t="shared" si="23"/>
        <v>107786.04000000001</v>
      </c>
      <c r="O182" s="243">
        <f t="shared" si="23"/>
        <v>202</v>
      </c>
      <c r="P182" s="243">
        <f t="shared" si="23"/>
        <v>196566.508</v>
      </c>
      <c r="Q182" s="243">
        <f t="shared" si="23"/>
        <v>5</v>
      </c>
      <c r="R182" s="245">
        <f t="shared" si="23"/>
        <v>4.6253549999999999</v>
      </c>
    </row>
    <row r="183" spans="1:18" s="38" customFormat="1" ht="10.5" customHeight="1" x14ac:dyDescent="0.15">
      <c r="A183" s="50"/>
      <c r="B183" s="299"/>
      <c r="C183" s="299"/>
      <c r="D183" s="47"/>
      <c r="E183" s="247">
        <f>SUM(E185+E187+E189+E191+E193+E195)</f>
        <v>915</v>
      </c>
      <c r="F183" s="248">
        <f t="shared" ref="F183:R183" si="24">SUM(F185+F187+F189+F191+F193+F195)</f>
        <v>1111366.2837507199</v>
      </c>
      <c r="G183" s="255">
        <f t="shared" si="24"/>
        <v>132</v>
      </c>
      <c r="H183" s="222">
        <f t="shared" si="24"/>
        <v>1804.0709999999999</v>
      </c>
      <c r="I183" s="224">
        <f t="shared" si="24"/>
        <v>172</v>
      </c>
      <c r="J183" s="222">
        <f t="shared" si="24"/>
        <v>127318.216</v>
      </c>
      <c r="K183" s="222">
        <f t="shared" si="24"/>
        <v>0</v>
      </c>
      <c r="L183" s="222">
        <f t="shared" si="24"/>
        <v>0</v>
      </c>
      <c r="M183" s="222">
        <f t="shared" si="24"/>
        <v>277</v>
      </c>
      <c r="N183" s="222">
        <f t="shared" si="24"/>
        <v>342786.592</v>
      </c>
      <c r="O183" s="222">
        <f t="shared" si="24"/>
        <v>247</v>
      </c>
      <c r="P183" s="222">
        <f t="shared" si="24"/>
        <v>631853.58899999992</v>
      </c>
      <c r="Q183" s="222">
        <f t="shared" si="24"/>
        <v>87</v>
      </c>
      <c r="R183" s="239">
        <f t="shared" si="24"/>
        <v>7603.8157507200003</v>
      </c>
    </row>
    <row r="184" spans="1:18" ht="10.5" customHeight="1" x14ac:dyDescent="0.15">
      <c r="A184" s="36"/>
      <c r="B184" s="37"/>
      <c r="C184" s="296" t="s">
        <v>185</v>
      </c>
      <c r="D184" s="37"/>
      <c r="E184" s="226">
        <f t="shared" ref="E184:F195" si="25">SUM(G184+I184+K184+M184+O184+Q184)</f>
        <v>22</v>
      </c>
      <c r="F184" s="249">
        <f t="shared" si="25"/>
        <v>102.288</v>
      </c>
      <c r="G184" s="147">
        <v>0</v>
      </c>
      <c r="H184" s="120">
        <v>0</v>
      </c>
      <c r="I184" s="121">
        <v>12</v>
      </c>
      <c r="J184" s="120">
        <v>52.399999999999991</v>
      </c>
      <c r="K184" s="121">
        <v>0</v>
      </c>
      <c r="L184" s="120">
        <v>0</v>
      </c>
      <c r="M184" s="121">
        <v>1</v>
      </c>
      <c r="N184" s="120">
        <v>10.039999999999999</v>
      </c>
      <c r="O184" s="121">
        <v>8</v>
      </c>
      <c r="P184" s="120">
        <v>36.548000000000002</v>
      </c>
      <c r="Q184" s="120">
        <v>1</v>
      </c>
      <c r="R184" s="122">
        <v>3.3</v>
      </c>
    </row>
    <row r="185" spans="1:18" ht="10.5" customHeight="1" x14ac:dyDescent="0.15">
      <c r="A185" s="36"/>
      <c r="B185" s="37"/>
      <c r="C185" s="296"/>
      <c r="D185" s="37"/>
      <c r="E185" s="250">
        <f t="shared" si="25"/>
        <v>110</v>
      </c>
      <c r="F185" s="251">
        <f t="shared" si="25"/>
        <v>1512.36442272</v>
      </c>
      <c r="G185" s="148">
        <v>0</v>
      </c>
      <c r="H185" s="127">
        <v>0</v>
      </c>
      <c r="I185" s="124">
        <v>18</v>
      </c>
      <c r="J185" s="127">
        <v>196.21599999999992</v>
      </c>
      <c r="K185" s="124">
        <v>0</v>
      </c>
      <c r="L185" s="127">
        <v>0</v>
      </c>
      <c r="M185" s="124">
        <v>24</v>
      </c>
      <c r="N185" s="127">
        <v>348.59199999999998</v>
      </c>
      <c r="O185" s="124">
        <v>15</v>
      </c>
      <c r="P185" s="127">
        <v>86.245999999999981</v>
      </c>
      <c r="Q185" s="127">
        <v>53</v>
      </c>
      <c r="R185" s="125">
        <v>881.31042272000013</v>
      </c>
    </row>
    <row r="186" spans="1:18" ht="10.5" customHeight="1" x14ac:dyDescent="0.15">
      <c r="A186" s="36"/>
      <c r="B186" s="87"/>
      <c r="C186" s="296" t="s">
        <v>186</v>
      </c>
      <c r="D186" s="37"/>
      <c r="E186" s="226">
        <f t="shared" si="25"/>
        <v>0</v>
      </c>
      <c r="F186" s="256">
        <f>SUM(H186+J186+L186+N186+P186+R186)</f>
        <v>0</v>
      </c>
      <c r="G186" s="147">
        <v>0</v>
      </c>
      <c r="H186" s="120">
        <v>0</v>
      </c>
      <c r="I186" s="121">
        <v>0</v>
      </c>
      <c r="J186" s="120">
        <v>0</v>
      </c>
      <c r="K186" s="121">
        <v>0</v>
      </c>
      <c r="L186" s="120">
        <v>0</v>
      </c>
      <c r="M186" s="121">
        <v>0</v>
      </c>
      <c r="N186" s="120">
        <v>0</v>
      </c>
      <c r="O186" s="121">
        <v>0</v>
      </c>
      <c r="P186" s="120">
        <v>0</v>
      </c>
      <c r="Q186" s="120">
        <v>0</v>
      </c>
      <c r="R186" s="122">
        <v>0</v>
      </c>
    </row>
    <row r="187" spans="1:18" ht="10.5" customHeight="1" x14ac:dyDescent="0.2">
      <c r="A187" s="36"/>
      <c r="B187" s="52"/>
      <c r="C187" s="296"/>
      <c r="D187" s="37"/>
      <c r="E187" s="250">
        <f t="shared" si="25"/>
        <v>2</v>
      </c>
      <c r="F187" s="251">
        <f t="shared" si="25"/>
        <v>0.5</v>
      </c>
      <c r="G187" s="148">
        <v>0</v>
      </c>
      <c r="H187" s="127">
        <v>0</v>
      </c>
      <c r="I187" s="124">
        <v>0</v>
      </c>
      <c r="J187" s="127">
        <v>0</v>
      </c>
      <c r="K187" s="124">
        <v>0</v>
      </c>
      <c r="L187" s="127">
        <v>0</v>
      </c>
      <c r="M187" s="124">
        <v>0</v>
      </c>
      <c r="N187" s="127">
        <v>0</v>
      </c>
      <c r="O187" s="124">
        <v>0</v>
      </c>
      <c r="P187" s="127">
        <v>0</v>
      </c>
      <c r="Q187" s="127">
        <v>2</v>
      </c>
      <c r="R187" s="125">
        <v>0.5</v>
      </c>
    </row>
    <row r="188" spans="1:18" ht="10.5" customHeight="1" x14ac:dyDescent="0.15">
      <c r="A188" s="36"/>
      <c r="B188" s="37"/>
      <c r="C188" s="296" t="s">
        <v>187</v>
      </c>
      <c r="D188" s="37"/>
      <c r="E188" s="226">
        <f t="shared" si="25"/>
        <v>1</v>
      </c>
      <c r="F188" s="249">
        <f t="shared" si="25"/>
        <v>27.96</v>
      </c>
      <c r="G188" s="147">
        <v>0</v>
      </c>
      <c r="H188" s="120">
        <v>0</v>
      </c>
      <c r="I188" s="121">
        <v>0</v>
      </c>
      <c r="J188" s="120">
        <v>0</v>
      </c>
      <c r="K188" s="121">
        <v>0</v>
      </c>
      <c r="L188" s="120">
        <v>0</v>
      </c>
      <c r="M188" s="121">
        <v>0</v>
      </c>
      <c r="N188" s="120">
        <v>0</v>
      </c>
      <c r="O188" s="121">
        <v>1</v>
      </c>
      <c r="P188" s="120">
        <v>27.96</v>
      </c>
      <c r="Q188" s="120">
        <v>0</v>
      </c>
      <c r="R188" s="122">
        <v>0</v>
      </c>
    </row>
    <row r="189" spans="1:18" ht="10.5" customHeight="1" x14ac:dyDescent="0.15">
      <c r="A189" s="36"/>
      <c r="B189" s="37"/>
      <c r="C189" s="296"/>
      <c r="D189" s="37"/>
      <c r="E189" s="250">
        <f t="shared" si="25"/>
        <v>101</v>
      </c>
      <c r="F189" s="251">
        <f t="shared" si="25"/>
        <v>34598.239419999998</v>
      </c>
      <c r="G189" s="148">
        <v>0</v>
      </c>
      <c r="H189" s="127">
        <v>0</v>
      </c>
      <c r="I189" s="124">
        <v>47</v>
      </c>
      <c r="J189" s="127">
        <v>19187</v>
      </c>
      <c r="K189" s="124">
        <v>0</v>
      </c>
      <c r="L189" s="127">
        <v>0</v>
      </c>
      <c r="M189" s="124">
        <v>12</v>
      </c>
      <c r="N189" s="127">
        <v>8820</v>
      </c>
      <c r="O189" s="124">
        <v>22</v>
      </c>
      <c r="P189" s="127">
        <v>1702.3430000000001</v>
      </c>
      <c r="Q189" s="127">
        <v>20</v>
      </c>
      <c r="R189" s="125">
        <v>4888.89642</v>
      </c>
    </row>
    <row r="190" spans="1:18" ht="10.5" customHeight="1" x14ac:dyDescent="0.15">
      <c r="A190" s="36"/>
      <c r="B190" s="37"/>
      <c r="C190" s="296" t="s">
        <v>188</v>
      </c>
      <c r="D190" s="37"/>
      <c r="E190" s="226">
        <f t="shared" si="25"/>
        <v>209</v>
      </c>
      <c r="F190" s="249">
        <f t="shared" si="25"/>
        <v>230442</v>
      </c>
      <c r="G190" s="147">
        <v>0</v>
      </c>
      <c r="H190" s="120">
        <v>0</v>
      </c>
      <c r="I190" s="121">
        <v>69</v>
      </c>
      <c r="J190" s="120">
        <v>70395</v>
      </c>
      <c r="K190" s="121">
        <v>0</v>
      </c>
      <c r="L190" s="120">
        <v>0</v>
      </c>
      <c r="M190" s="121">
        <v>17</v>
      </c>
      <c r="N190" s="120">
        <v>18151</v>
      </c>
      <c r="O190" s="121">
        <v>123</v>
      </c>
      <c r="P190" s="120">
        <v>141896</v>
      </c>
      <c r="Q190" s="120">
        <v>0</v>
      </c>
      <c r="R190" s="122">
        <v>0</v>
      </c>
    </row>
    <row r="191" spans="1:18" ht="10.5" customHeight="1" x14ac:dyDescent="0.15">
      <c r="A191" s="36"/>
      <c r="B191" s="37"/>
      <c r="C191" s="296"/>
      <c r="D191" s="37"/>
      <c r="E191" s="250">
        <f t="shared" si="25"/>
        <v>230</v>
      </c>
      <c r="F191" s="251">
        <f t="shared" si="25"/>
        <v>711204</v>
      </c>
      <c r="G191" s="148">
        <v>0</v>
      </c>
      <c r="H191" s="127">
        <v>0</v>
      </c>
      <c r="I191" s="124">
        <v>77</v>
      </c>
      <c r="J191" s="127">
        <v>81895</v>
      </c>
      <c r="K191" s="124">
        <v>0</v>
      </c>
      <c r="L191" s="127">
        <v>0</v>
      </c>
      <c r="M191" s="124">
        <v>99</v>
      </c>
      <c r="N191" s="127">
        <v>166818</v>
      </c>
      <c r="O191" s="124">
        <v>54</v>
      </c>
      <c r="P191" s="127">
        <v>462491</v>
      </c>
      <c r="Q191" s="127">
        <v>0</v>
      </c>
      <c r="R191" s="125">
        <v>0</v>
      </c>
    </row>
    <row r="192" spans="1:18" ht="10.5" customHeight="1" x14ac:dyDescent="0.15">
      <c r="A192" s="36"/>
      <c r="B192" s="87"/>
      <c r="C192" s="296" t="s">
        <v>189</v>
      </c>
      <c r="D192" s="37"/>
      <c r="E192" s="226">
        <f t="shared" si="25"/>
        <v>220</v>
      </c>
      <c r="F192" s="249">
        <f t="shared" si="25"/>
        <v>144237</v>
      </c>
      <c r="G192" s="147">
        <v>4</v>
      </c>
      <c r="H192" s="120">
        <v>5</v>
      </c>
      <c r="I192" s="121">
        <v>0</v>
      </c>
      <c r="J192" s="120">
        <v>1</v>
      </c>
      <c r="K192" s="121">
        <v>0</v>
      </c>
      <c r="L192" s="120">
        <v>0</v>
      </c>
      <c r="M192" s="121">
        <v>146</v>
      </c>
      <c r="N192" s="120">
        <v>89625</v>
      </c>
      <c r="O192" s="121">
        <v>70</v>
      </c>
      <c r="P192" s="120">
        <v>54606</v>
      </c>
      <c r="Q192" s="120">
        <v>0</v>
      </c>
      <c r="R192" s="122">
        <v>0</v>
      </c>
    </row>
    <row r="193" spans="1:18" ht="10.5" customHeight="1" x14ac:dyDescent="0.15">
      <c r="A193" s="36"/>
      <c r="B193" s="54"/>
      <c r="C193" s="296"/>
      <c r="D193" s="37"/>
      <c r="E193" s="250">
        <f t="shared" si="25"/>
        <v>461</v>
      </c>
      <c r="F193" s="251">
        <f t="shared" si="25"/>
        <v>364038</v>
      </c>
      <c r="G193" s="148">
        <v>127</v>
      </c>
      <c r="H193" s="127">
        <v>1802</v>
      </c>
      <c r="I193" s="124">
        <v>30</v>
      </c>
      <c r="J193" s="127">
        <v>26040</v>
      </c>
      <c r="K193" s="124">
        <v>0</v>
      </c>
      <c r="L193" s="127">
        <v>0</v>
      </c>
      <c r="M193" s="124">
        <v>142</v>
      </c>
      <c r="N193" s="127">
        <v>166800</v>
      </c>
      <c r="O193" s="124">
        <v>156</v>
      </c>
      <c r="P193" s="127">
        <v>167574</v>
      </c>
      <c r="Q193" s="127">
        <v>6</v>
      </c>
      <c r="R193" s="125">
        <v>1822</v>
      </c>
    </row>
    <row r="194" spans="1:18" ht="10.5" customHeight="1" x14ac:dyDescent="0.15">
      <c r="A194" s="36"/>
      <c r="B194" s="37"/>
      <c r="C194" s="296" t="s">
        <v>190</v>
      </c>
      <c r="D194" s="37"/>
      <c r="E194" s="226">
        <f t="shared" si="25"/>
        <v>7</v>
      </c>
      <c r="F194" s="249">
        <f t="shared" si="25"/>
        <v>2.3253550000000001</v>
      </c>
      <c r="G194" s="147">
        <v>3</v>
      </c>
      <c r="H194" s="120">
        <v>1</v>
      </c>
      <c r="I194" s="121">
        <v>0</v>
      </c>
      <c r="J194" s="120">
        <v>0</v>
      </c>
      <c r="K194" s="121">
        <v>0</v>
      </c>
      <c r="L194" s="120">
        <v>0</v>
      </c>
      <c r="M194" s="121">
        <v>0</v>
      </c>
      <c r="N194" s="120">
        <v>0</v>
      </c>
      <c r="O194" s="121">
        <v>0</v>
      </c>
      <c r="P194" s="120">
        <v>0</v>
      </c>
      <c r="Q194" s="120">
        <v>4</v>
      </c>
      <c r="R194" s="122">
        <v>1.3253550000000001</v>
      </c>
    </row>
    <row r="195" spans="1:18" ht="10.5" customHeight="1" x14ac:dyDescent="0.15">
      <c r="A195" s="48"/>
      <c r="B195" s="49"/>
      <c r="C195" s="297"/>
      <c r="D195" s="49"/>
      <c r="E195" s="252">
        <f t="shared" si="25"/>
        <v>11</v>
      </c>
      <c r="F195" s="253">
        <f t="shared" si="25"/>
        <v>13.179907999999999</v>
      </c>
      <c r="G195" s="154">
        <v>5</v>
      </c>
      <c r="H195" s="146">
        <v>2.0710000000000002</v>
      </c>
      <c r="I195" s="129">
        <v>0</v>
      </c>
      <c r="J195" s="146">
        <v>0</v>
      </c>
      <c r="K195" s="129">
        <v>0</v>
      </c>
      <c r="L195" s="146">
        <v>0</v>
      </c>
      <c r="M195" s="129">
        <v>0</v>
      </c>
      <c r="N195" s="146">
        <v>0</v>
      </c>
      <c r="O195" s="129">
        <v>0</v>
      </c>
      <c r="P195" s="146">
        <v>0</v>
      </c>
      <c r="Q195" s="146">
        <v>6</v>
      </c>
      <c r="R195" s="130">
        <v>11.108908</v>
      </c>
    </row>
    <row r="196" spans="1:18" s="38" customFormat="1" ht="10.5" customHeight="1" x14ac:dyDescent="0.15">
      <c r="A196" s="50"/>
      <c r="B196" s="298" t="s">
        <v>191</v>
      </c>
      <c r="C196" s="298"/>
      <c r="D196" s="47"/>
      <c r="E196" s="240">
        <f>SUM(E198+E200+E202+E204+E206+E208)</f>
        <v>2177</v>
      </c>
      <c r="F196" s="246">
        <f>SUM(F198+F200+F202+F204+F206+F208)</f>
        <v>1220953.5986000001</v>
      </c>
      <c r="G196" s="254">
        <f t="shared" ref="G196:R196" si="26">SUM(G198+G200+G202+G204+G206+G208)</f>
        <v>250</v>
      </c>
      <c r="H196" s="243">
        <f t="shared" si="26"/>
        <v>19366.780599999998</v>
      </c>
      <c r="I196" s="244">
        <f t="shared" si="26"/>
        <v>413</v>
      </c>
      <c r="J196" s="243">
        <f t="shared" si="26"/>
        <v>2544.39</v>
      </c>
      <c r="K196" s="243">
        <f t="shared" si="26"/>
        <v>39</v>
      </c>
      <c r="L196" s="243">
        <f t="shared" si="26"/>
        <v>506</v>
      </c>
      <c r="M196" s="243">
        <f t="shared" si="26"/>
        <v>561</v>
      </c>
      <c r="N196" s="243">
        <f t="shared" si="26"/>
        <v>613617</v>
      </c>
      <c r="O196" s="243">
        <f t="shared" si="26"/>
        <v>648</v>
      </c>
      <c r="P196" s="243">
        <f t="shared" si="26"/>
        <v>582656</v>
      </c>
      <c r="Q196" s="243">
        <f t="shared" si="26"/>
        <v>266</v>
      </c>
      <c r="R196" s="245">
        <f t="shared" si="26"/>
        <v>2263.4279999999999</v>
      </c>
    </row>
    <row r="197" spans="1:18" s="38" customFormat="1" ht="10.5" customHeight="1" x14ac:dyDescent="0.15">
      <c r="A197" s="50"/>
      <c r="B197" s="299"/>
      <c r="C197" s="299"/>
      <c r="D197" s="47"/>
      <c r="E197" s="247">
        <f>SUM(E199+E201+E203+E205+E207+E209)</f>
        <v>3166</v>
      </c>
      <c r="F197" s="248">
        <f t="shared" ref="F197:R197" si="27">SUM(F199+F201+F203+F205+F207+F209)</f>
        <v>9099926.1164999995</v>
      </c>
      <c r="G197" s="255">
        <f t="shared" si="27"/>
        <v>1102</v>
      </c>
      <c r="H197" s="222">
        <f t="shared" si="27"/>
        <v>5978894.8121999996</v>
      </c>
      <c r="I197" s="224">
        <f t="shared" si="27"/>
        <v>174</v>
      </c>
      <c r="J197" s="222">
        <f t="shared" si="27"/>
        <v>141091.79569999999</v>
      </c>
      <c r="K197" s="222">
        <f t="shared" si="27"/>
        <v>128</v>
      </c>
      <c r="L197" s="222">
        <f t="shared" si="27"/>
        <v>175532</v>
      </c>
      <c r="M197" s="222">
        <f t="shared" si="27"/>
        <v>775</v>
      </c>
      <c r="N197" s="222">
        <f t="shared" si="27"/>
        <v>1364174</v>
      </c>
      <c r="O197" s="222">
        <f t="shared" si="27"/>
        <v>821</v>
      </c>
      <c r="P197" s="222">
        <f t="shared" si="27"/>
        <v>1437321.398</v>
      </c>
      <c r="Q197" s="222">
        <f t="shared" si="27"/>
        <v>166</v>
      </c>
      <c r="R197" s="239">
        <f t="shared" si="27"/>
        <v>2912.1106</v>
      </c>
    </row>
    <row r="198" spans="1:18" ht="10.5" customHeight="1" x14ac:dyDescent="0.15">
      <c r="A198" s="36"/>
      <c r="B198" s="37"/>
      <c r="C198" s="296" t="s">
        <v>192</v>
      </c>
      <c r="D198" s="37"/>
      <c r="E198" s="226">
        <f t="shared" ref="E198:F209" si="28">SUM(G198+I198+K198+M198+O198+Q198)</f>
        <v>1389</v>
      </c>
      <c r="F198" s="249">
        <f t="shared" si="28"/>
        <v>524914</v>
      </c>
      <c r="G198" s="147">
        <v>205</v>
      </c>
      <c r="H198" s="120">
        <v>12950</v>
      </c>
      <c r="I198" s="121">
        <v>404</v>
      </c>
      <c r="J198" s="120">
        <v>2432</v>
      </c>
      <c r="K198" s="121">
        <v>37</v>
      </c>
      <c r="L198" s="120">
        <v>489</v>
      </c>
      <c r="M198" s="121">
        <v>176</v>
      </c>
      <c r="N198" s="120">
        <v>250395</v>
      </c>
      <c r="O198" s="121">
        <v>329</v>
      </c>
      <c r="P198" s="120">
        <v>256673</v>
      </c>
      <c r="Q198" s="120">
        <v>238</v>
      </c>
      <c r="R198" s="122">
        <v>1975</v>
      </c>
    </row>
    <row r="199" spans="1:18" ht="10.5" customHeight="1" x14ac:dyDescent="0.15">
      <c r="A199" s="36"/>
      <c r="B199" s="37"/>
      <c r="C199" s="296"/>
      <c r="D199" s="37"/>
      <c r="E199" s="250">
        <f t="shared" si="28"/>
        <v>1416</v>
      </c>
      <c r="F199" s="251">
        <f t="shared" si="28"/>
        <v>3626063</v>
      </c>
      <c r="G199" s="148">
        <v>488</v>
      </c>
      <c r="H199" s="127">
        <v>2200304</v>
      </c>
      <c r="I199" s="124">
        <v>141</v>
      </c>
      <c r="J199" s="127">
        <v>130427</v>
      </c>
      <c r="K199" s="124">
        <v>50</v>
      </c>
      <c r="L199" s="127">
        <v>40628</v>
      </c>
      <c r="M199" s="124">
        <v>338</v>
      </c>
      <c r="N199" s="127">
        <v>659486</v>
      </c>
      <c r="O199" s="124">
        <v>367</v>
      </c>
      <c r="P199" s="127">
        <v>594637</v>
      </c>
      <c r="Q199" s="127">
        <v>32</v>
      </c>
      <c r="R199" s="125">
        <v>581</v>
      </c>
    </row>
    <row r="200" spans="1:18" ht="10.5" customHeight="1" x14ac:dyDescent="0.15">
      <c r="A200" s="36"/>
      <c r="B200" s="37"/>
      <c r="C200" s="296" t="s">
        <v>193</v>
      </c>
      <c r="D200" s="37"/>
      <c r="E200" s="226">
        <f t="shared" si="28"/>
        <v>67</v>
      </c>
      <c r="F200" s="249">
        <f t="shared" si="28"/>
        <v>14219</v>
      </c>
      <c r="G200" s="147">
        <v>6</v>
      </c>
      <c r="H200" s="120">
        <v>13</v>
      </c>
      <c r="I200" s="121">
        <v>0</v>
      </c>
      <c r="J200" s="120">
        <v>0</v>
      </c>
      <c r="K200" s="121">
        <v>0</v>
      </c>
      <c r="L200" s="120">
        <v>0</v>
      </c>
      <c r="M200" s="121">
        <v>40</v>
      </c>
      <c r="N200" s="120">
        <v>12268</v>
      </c>
      <c r="O200" s="121">
        <v>14</v>
      </c>
      <c r="P200" s="120">
        <v>1933</v>
      </c>
      <c r="Q200" s="120">
        <v>7</v>
      </c>
      <c r="R200" s="122">
        <v>5</v>
      </c>
    </row>
    <row r="201" spans="1:18" ht="10.5" customHeight="1" x14ac:dyDescent="0.15">
      <c r="A201" s="36"/>
      <c r="B201" s="37"/>
      <c r="C201" s="296"/>
      <c r="D201" s="37"/>
      <c r="E201" s="250">
        <f t="shared" si="28"/>
        <v>432</v>
      </c>
      <c r="F201" s="251">
        <f t="shared" si="28"/>
        <v>29619</v>
      </c>
      <c r="G201" s="148">
        <v>312</v>
      </c>
      <c r="H201" s="127">
        <v>3199</v>
      </c>
      <c r="I201" s="124">
        <v>0</v>
      </c>
      <c r="J201" s="127">
        <v>0</v>
      </c>
      <c r="K201" s="124">
        <v>0</v>
      </c>
      <c r="L201" s="127">
        <v>0</v>
      </c>
      <c r="M201" s="124">
        <v>28</v>
      </c>
      <c r="N201" s="127">
        <v>5019</v>
      </c>
      <c r="O201" s="124">
        <v>40</v>
      </c>
      <c r="P201" s="127">
        <v>21323</v>
      </c>
      <c r="Q201" s="127">
        <v>52</v>
      </c>
      <c r="R201" s="125">
        <v>78</v>
      </c>
    </row>
    <row r="202" spans="1:18" ht="10.5" customHeight="1" x14ac:dyDescent="0.15">
      <c r="A202" s="36"/>
      <c r="B202" s="37"/>
      <c r="C202" s="296" t="s">
        <v>194</v>
      </c>
      <c r="D202" s="37"/>
      <c r="E202" s="226">
        <f t="shared" si="28"/>
        <v>141</v>
      </c>
      <c r="F202" s="249">
        <f t="shared" si="28"/>
        <v>148968</v>
      </c>
      <c r="G202" s="147">
        <v>6</v>
      </c>
      <c r="H202" s="120">
        <v>14</v>
      </c>
      <c r="I202" s="121">
        <v>5</v>
      </c>
      <c r="J202" s="120">
        <v>54</v>
      </c>
      <c r="K202" s="121">
        <v>2</v>
      </c>
      <c r="L202" s="120">
        <v>17</v>
      </c>
      <c r="M202" s="121">
        <v>97</v>
      </c>
      <c r="N202" s="120">
        <v>117856</v>
      </c>
      <c r="O202" s="121">
        <v>27</v>
      </c>
      <c r="P202" s="120">
        <v>30968</v>
      </c>
      <c r="Q202" s="120">
        <v>4</v>
      </c>
      <c r="R202" s="122">
        <v>59</v>
      </c>
    </row>
    <row r="203" spans="1:18" ht="10.5" customHeight="1" x14ac:dyDescent="0.15">
      <c r="A203" s="36"/>
      <c r="B203" s="37"/>
      <c r="C203" s="296"/>
      <c r="D203" s="37"/>
      <c r="E203" s="250">
        <f t="shared" si="28"/>
        <v>314</v>
      </c>
      <c r="F203" s="251">
        <f t="shared" si="28"/>
        <v>3354929</v>
      </c>
      <c r="G203" s="148">
        <v>51</v>
      </c>
      <c r="H203" s="127">
        <v>2843095</v>
      </c>
      <c r="I203" s="124">
        <v>9</v>
      </c>
      <c r="J203" s="127">
        <v>2186</v>
      </c>
      <c r="K203" s="124">
        <v>76</v>
      </c>
      <c r="L203" s="127">
        <v>134868</v>
      </c>
      <c r="M203" s="124">
        <v>50</v>
      </c>
      <c r="N203" s="127">
        <v>105791</v>
      </c>
      <c r="O203" s="124">
        <v>109</v>
      </c>
      <c r="P203" s="127">
        <v>268040</v>
      </c>
      <c r="Q203" s="127">
        <v>19</v>
      </c>
      <c r="R203" s="125">
        <v>949</v>
      </c>
    </row>
    <row r="204" spans="1:18" ht="10.5" customHeight="1" x14ac:dyDescent="0.15">
      <c r="A204" s="36"/>
      <c r="B204" s="37"/>
      <c r="C204" s="296" t="s">
        <v>207</v>
      </c>
      <c r="D204" s="37"/>
      <c r="E204" s="226">
        <f t="shared" si="28"/>
        <v>153</v>
      </c>
      <c r="F204" s="249">
        <f t="shared" si="28"/>
        <v>170790</v>
      </c>
      <c r="G204" s="147">
        <v>0</v>
      </c>
      <c r="H204" s="120">
        <v>0</v>
      </c>
      <c r="I204" s="121">
        <v>0</v>
      </c>
      <c r="J204" s="120">
        <v>0</v>
      </c>
      <c r="K204" s="121">
        <v>0</v>
      </c>
      <c r="L204" s="120">
        <v>0</v>
      </c>
      <c r="M204" s="121">
        <v>59</v>
      </c>
      <c r="N204" s="120">
        <v>73373</v>
      </c>
      <c r="O204" s="121">
        <v>94</v>
      </c>
      <c r="P204" s="120">
        <v>97417</v>
      </c>
      <c r="Q204" s="120">
        <v>0</v>
      </c>
      <c r="R204" s="122">
        <v>0</v>
      </c>
    </row>
    <row r="205" spans="1:18" ht="10.5" customHeight="1" x14ac:dyDescent="0.15">
      <c r="A205" s="36"/>
      <c r="B205" s="37"/>
      <c r="C205" s="296"/>
      <c r="D205" s="37"/>
      <c r="E205" s="250">
        <f t="shared" si="28"/>
        <v>257</v>
      </c>
      <c r="F205" s="251">
        <f t="shared" si="28"/>
        <v>927338</v>
      </c>
      <c r="G205" s="148">
        <v>8</v>
      </c>
      <c r="H205" s="127">
        <v>505200</v>
      </c>
      <c r="I205" s="124">
        <v>0</v>
      </c>
      <c r="J205" s="127">
        <v>0</v>
      </c>
      <c r="K205" s="124">
        <v>2</v>
      </c>
      <c r="L205" s="127">
        <v>36</v>
      </c>
      <c r="M205" s="124">
        <v>162</v>
      </c>
      <c r="N205" s="127">
        <v>242196</v>
      </c>
      <c r="O205" s="124">
        <v>85</v>
      </c>
      <c r="P205" s="127">
        <v>179906</v>
      </c>
      <c r="Q205" s="127">
        <v>0</v>
      </c>
      <c r="R205" s="125">
        <v>0</v>
      </c>
    </row>
    <row r="206" spans="1:18" s="37" customFormat="1" ht="10.5" customHeight="1" x14ac:dyDescent="0.15">
      <c r="A206" s="36"/>
      <c r="C206" s="296" t="s">
        <v>195</v>
      </c>
      <c r="E206" s="226">
        <f t="shared" si="28"/>
        <v>0</v>
      </c>
      <c r="F206" s="249">
        <f t="shared" si="28"/>
        <v>0</v>
      </c>
      <c r="G206" s="147">
        <v>0</v>
      </c>
      <c r="H206" s="120">
        <v>0</v>
      </c>
      <c r="I206" s="121">
        <v>0</v>
      </c>
      <c r="J206" s="120">
        <v>0</v>
      </c>
      <c r="K206" s="121">
        <v>0</v>
      </c>
      <c r="L206" s="120">
        <v>0</v>
      </c>
      <c r="M206" s="121">
        <v>0</v>
      </c>
      <c r="N206" s="120">
        <v>0</v>
      </c>
      <c r="O206" s="121">
        <v>0</v>
      </c>
      <c r="P206" s="120">
        <v>0</v>
      </c>
      <c r="Q206" s="120">
        <v>0</v>
      </c>
      <c r="R206" s="122">
        <v>0</v>
      </c>
    </row>
    <row r="207" spans="1:18" s="37" customFormat="1" ht="10.5" customHeight="1" x14ac:dyDescent="0.15">
      <c r="A207" s="36"/>
      <c r="C207" s="296"/>
      <c r="E207" s="250">
        <f t="shared" si="28"/>
        <v>99</v>
      </c>
      <c r="F207" s="251">
        <f t="shared" si="28"/>
        <v>359840</v>
      </c>
      <c r="G207" s="148">
        <v>98</v>
      </c>
      <c r="H207" s="127">
        <v>359840</v>
      </c>
      <c r="I207" s="124">
        <v>0</v>
      </c>
      <c r="J207" s="127">
        <v>0</v>
      </c>
      <c r="K207" s="124">
        <v>0</v>
      </c>
      <c r="L207" s="127">
        <v>0</v>
      </c>
      <c r="M207" s="124">
        <v>0</v>
      </c>
      <c r="N207" s="127">
        <v>0</v>
      </c>
      <c r="O207" s="124">
        <v>0</v>
      </c>
      <c r="P207" s="127">
        <v>0</v>
      </c>
      <c r="Q207" s="127">
        <v>1</v>
      </c>
      <c r="R207" s="125">
        <v>0</v>
      </c>
    </row>
    <row r="208" spans="1:18" ht="10.5" customHeight="1" x14ac:dyDescent="0.15">
      <c r="A208" s="36"/>
      <c r="B208" s="37"/>
      <c r="C208" s="296" t="s">
        <v>196</v>
      </c>
      <c r="D208" s="37"/>
      <c r="E208" s="226">
        <f t="shared" si="28"/>
        <v>427</v>
      </c>
      <c r="F208" s="249">
        <f t="shared" si="28"/>
        <v>362062.59860000003</v>
      </c>
      <c r="G208" s="147">
        <v>33</v>
      </c>
      <c r="H208" s="120">
        <v>6389.7806</v>
      </c>
      <c r="I208" s="121">
        <v>4</v>
      </c>
      <c r="J208" s="120">
        <v>58.39</v>
      </c>
      <c r="K208" s="121">
        <v>0</v>
      </c>
      <c r="L208" s="120">
        <v>0</v>
      </c>
      <c r="M208" s="121">
        <v>189</v>
      </c>
      <c r="N208" s="120">
        <v>159725</v>
      </c>
      <c r="O208" s="121">
        <v>184</v>
      </c>
      <c r="P208" s="120">
        <v>195665</v>
      </c>
      <c r="Q208" s="120">
        <v>17</v>
      </c>
      <c r="R208" s="122">
        <v>224.428</v>
      </c>
    </row>
    <row r="209" spans="1:18" ht="10.5" customHeight="1" x14ac:dyDescent="0.15">
      <c r="A209" s="48"/>
      <c r="B209" s="49"/>
      <c r="C209" s="297"/>
      <c r="D209" s="49"/>
      <c r="E209" s="252">
        <f t="shared" si="28"/>
        <v>648</v>
      </c>
      <c r="F209" s="253">
        <f t="shared" si="28"/>
        <v>802137.1165</v>
      </c>
      <c r="G209" s="154">
        <v>145</v>
      </c>
      <c r="H209" s="146">
        <v>67256.8122</v>
      </c>
      <c r="I209" s="129">
        <v>24</v>
      </c>
      <c r="J209" s="146">
        <v>8478.7957000000006</v>
      </c>
      <c r="K209" s="129">
        <v>0</v>
      </c>
      <c r="L209" s="146">
        <v>0</v>
      </c>
      <c r="M209" s="129">
        <v>197</v>
      </c>
      <c r="N209" s="146">
        <v>351682</v>
      </c>
      <c r="O209" s="129">
        <v>220</v>
      </c>
      <c r="P209" s="146">
        <v>373415.39799999999</v>
      </c>
      <c r="Q209" s="146">
        <v>62</v>
      </c>
      <c r="R209" s="130">
        <v>1304.1106</v>
      </c>
    </row>
    <row r="210" spans="1:18" s="38" customFormat="1" ht="10.5" customHeight="1" x14ac:dyDescent="0.15">
      <c r="A210" s="50"/>
      <c r="B210" s="298" t="s">
        <v>197</v>
      </c>
      <c r="C210" s="298"/>
      <c r="D210" s="47"/>
      <c r="E210" s="240">
        <f>SUM(E212+E214+E216+E218+E220+E222)</f>
        <v>4856</v>
      </c>
      <c r="F210" s="246">
        <f>SUM(F212+F214+F216+F218+F220+F222)</f>
        <v>647236.21260000009</v>
      </c>
      <c r="G210" s="254">
        <f>SUM(G212+G214+G216+G218+G220+G222)</f>
        <v>1033</v>
      </c>
      <c r="H210" s="243">
        <f t="shared" ref="H210:R210" si="29">SUM(H212+H214+H216+H218+H220+H222)</f>
        <v>5514.1729999999998</v>
      </c>
      <c r="I210" s="244">
        <f t="shared" si="29"/>
        <v>835</v>
      </c>
      <c r="J210" s="243">
        <f t="shared" si="29"/>
        <v>5257.2439000000004</v>
      </c>
      <c r="K210" s="243">
        <f t="shared" si="29"/>
        <v>60</v>
      </c>
      <c r="L210" s="243">
        <f t="shared" si="29"/>
        <v>799</v>
      </c>
      <c r="M210" s="243">
        <f t="shared" si="29"/>
        <v>1074</v>
      </c>
      <c r="N210" s="243">
        <f t="shared" si="29"/>
        <v>286964.31900000002</v>
      </c>
      <c r="O210" s="243">
        <f t="shared" si="29"/>
        <v>1014</v>
      </c>
      <c r="P210" s="243">
        <f t="shared" si="29"/>
        <v>346689.22659999999</v>
      </c>
      <c r="Q210" s="243">
        <f t="shared" si="29"/>
        <v>840</v>
      </c>
      <c r="R210" s="245">
        <f t="shared" si="29"/>
        <v>2012.2501000000002</v>
      </c>
    </row>
    <row r="211" spans="1:18" s="38" customFormat="1" ht="10.5" customHeight="1" x14ac:dyDescent="0.15">
      <c r="A211" s="50"/>
      <c r="B211" s="299"/>
      <c r="C211" s="299"/>
      <c r="D211" s="47"/>
      <c r="E211" s="247">
        <f>SUM(E213+E215+E217+E219+E221+E223)</f>
        <v>5076</v>
      </c>
      <c r="F211" s="248">
        <f>SUM(F213+F215+F217+F219+F221+F223)</f>
        <v>48136956.338</v>
      </c>
      <c r="G211" s="255">
        <f t="shared" ref="G211:R211" si="30">SUM(G213+G215+G217+G219+G221+G223)</f>
        <v>1664</v>
      </c>
      <c r="H211" s="222">
        <f t="shared" si="30"/>
        <v>343124</v>
      </c>
      <c r="I211" s="224">
        <f t="shared" si="30"/>
        <v>334</v>
      </c>
      <c r="J211" s="222">
        <f t="shared" si="30"/>
        <v>35265</v>
      </c>
      <c r="K211" s="222">
        <f t="shared" si="30"/>
        <v>461</v>
      </c>
      <c r="L211" s="222">
        <f t="shared" si="30"/>
        <v>46433368.399999999</v>
      </c>
      <c r="M211" s="222">
        <f t="shared" si="30"/>
        <v>910</v>
      </c>
      <c r="N211" s="222">
        <f t="shared" si="30"/>
        <v>778376.4</v>
      </c>
      <c r="O211" s="222">
        <f t="shared" si="30"/>
        <v>1555</v>
      </c>
      <c r="P211" s="222">
        <f t="shared" si="30"/>
        <v>536110.53799999994</v>
      </c>
      <c r="Q211" s="222">
        <f t="shared" si="30"/>
        <v>152</v>
      </c>
      <c r="R211" s="239">
        <f t="shared" si="30"/>
        <v>10712</v>
      </c>
    </row>
    <row r="212" spans="1:18" ht="10.5" customHeight="1" x14ac:dyDescent="0.15">
      <c r="A212" s="36"/>
      <c r="B212" s="37"/>
      <c r="C212" s="296" t="s">
        <v>198</v>
      </c>
      <c r="D212" s="37"/>
      <c r="E212" s="226">
        <f>SUM(G212+I212+K212+M212+O212+Q212)</f>
        <v>2638</v>
      </c>
      <c r="F212" s="249">
        <f>SUM(H212+J212+L212+N212+P212+R212)</f>
        <v>302041</v>
      </c>
      <c r="G212" s="147">
        <v>568</v>
      </c>
      <c r="H212" s="120">
        <v>3165</v>
      </c>
      <c r="I212" s="121">
        <v>468</v>
      </c>
      <c r="J212" s="120">
        <v>4415</v>
      </c>
      <c r="K212" s="121">
        <v>29</v>
      </c>
      <c r="L212" s="120">
        <v>12</v>
      </c>
      <c r="M212" s="121">
        <v>445</v>
      </c>
      <c r="N212" s="120">
        <v>134499</v>
      </c>
      <c r="O212" s="121">
        <v>622</v>
      </c>
      <c r="P212" s="120">
        <v>159309</v>
      </c>
      <c r="Q212" s="120">
        <v>506</v>
      </c>
      <c r="R212" s="122">
        <v>641</v>
      </c>
    </row>
    <row r="213" spans="1:18" ht="10.5" customHeight="1" x14ac:dyDescent="0.15">
      <c r="A213" s="36"/>
      <c r="B213" s="37"/>
      <c r="C213" s="296"/>
      <c r="D213" s="37"/>
      <c r="E213" s="250">
        <f>SUM(G213+I213+K213+M213+O213+Q213)</f>
        <v>3113</v>
      </c>
      <c r="F213" s="251">
        <f>SUM(H213+J213+L213+N213+P213+R213)</f>
        <v>1063315</v>
      </c>
      <c r="G213" s="148">
        <v>1510</v>
      </c>
      <c r="H213" s="127">
        <v>292895</v>
      </c>
      <c r="I213" s="124">
        <v>170</v>
      </c>
      <c r="J213" s="127">
        <v>363</v>
      </c>
      <c r="K213" s="124">
        <v>39</v>
      </c>
      <c r="L213" s="127">
        <v>14</v>
      </c>
      <c r="M213" s="124">
        <v>417</v>
      </c>
      <c r="N213" s="127">
        <v>469359</v>
      </c>
      <c r="O213" s="124">
        <v>878</v>
      </c>
      <c r="P213" s="127">
        <v>300580</v>
      </c>
      <c r="Q213" s="127">
        <v>99</v>
      </c>
      <c r="R213" s="125">
        <v>104</v>
      </c>
    </row>
    <row r="214" spans="1:18" ht="10.5" customHeight="1" x14ac:dyDescent="0.15">
      <c r="A214" s="36"/>
      <c r="B214" s="37"/>
      <c r="C214" s="296" t="s">
        <v>199</v>
      </c>
      <c r="D214" s="37"/>
      <c r="E214" s="226">
        <f t="shared" ref="E214:F223" si="31">SUM(G214+I214+K214+M214+O214+Q214)</f>
        <v>0</v>
      </c>
      <c r="F214" s="249">
        <f t="shared" si="31"/>
        <v>0</v>
      </c>
      <c r="G214" s="147">
        <v>0</v>
      </c>
      <c r="H214" s="120">
        <v>0</v>
      </c>
      <c r="I214" s="121">
        <v>0</v>
      </c>
      <c r="J214" s="120">
        <v>0</v>
      </c>
      <c r="K214" s="121">
        <v>0</v>
      </c>
      <c r="L214" s="120">
        <v>0</v>
      </c>
      <c r="M214" s="121">
        <v>0</v>
      </c>
      <c r="N214" s="120">
        <v>0</v>
      </c>
      <c r="O214" s="121">
        <v>0</v>
      </c>
      <c r="P214" s="120">
        <v>0</v>
      </c>
      <c r="Q214" s="120">
        <v>0</v>
      </c>
      <c r="R214" s="122">
        <v>0</v>
      </c>
    </row>
    <row r="215" spans="1:18" ht="10.5" customHeight="1" x14ac:dyDescent="0.15">
      <c r="A215" s="36"/>
      <c r="B215" s="37"/>
      <c r="C215" s="296"/>
      <c r="D215" s="37"/>
      <c r="E215" s="250">
        <f t="shared" si="31"/>
        <v>319</v>
      </c>
      <c r="F215" s="251">
        <f t="shared" si="31"/>
        <v>46408476</v>
      </c>
      <c r="G215" s="148">
        <v>0</v>
      </c>
      <c r="H215" s="127">
        <v>0</v>
      </c>
      <c r="I215" s="124">
        <v>0</v>
      </c>
      <c r="J215" s="127">
        <v>0</v>
      </c>
      <c r="K215" s="124">
        <v>319</v>
      </c>
      <c r="L215" s="127">
        <v>46408476</v>
      </c>
      <c r="M215" s="124">
        <v>0</v>
      </c>
      <c r="N215" s="127">
        <v>0</v>
      </c>
      <c r="O215" s="124">
        <v>0</v>
      </c>
      <c r="P215" s="127">
        <v>0</v>
      </c>
      <c r="Q215" s="127">
        <v>0</v>
      </c>
      <c r="R215" s="125">
        <v>0</v>
      </c>
    </row>
    <row r="216" spans="1:18" ht="10.5" customHeight="1" x14ac:dyDescent="0.15">
      <c r="A216" s="36"/>
      <c r="B216" s="37"/>
      <c r="C216" s="296" t="s">
        <v>200</v>
      </c>
      <c r="D216" s="37"/>
      <c r="E216" s="226">
        <f t="shared" si="31"/>
        <v>0</v>
      </c>
      <c r="F216" s="249">
        <f t="shared" si="31"/>
        <v>0.4</v>
      </c>
      <c r="G216" s="147">
        <v>0</v>
      </c>
      <c r="H216" s="120">
        <v>0</v>
      </c>
      <c r="I216" s="121">
        <v>0</v>
      </c>
      <c r="J216" s="120">
        <v>0</v>
      </c>
      <c r="K216" s="121">
        <v>0</v>
      </c>
      <c r="L216" s="120">
        <v>0</v>
      </c>
      <c r="M216" s="121">
        <v>0</v>
      </c>
      <c r="N216" s="120">
        <v>0</v>
      </c>
      <c r="O216" s="121">
        <v>0</v>
      </c>
      <c r="P216" s="120">
        <v>0</v>
      </c>
      <c r="Q216" s="120">
        <v>0</v>
      </c>
      <c r="R216" s="122">
        <v>0.4</v>
      </c>
    </row>
    <row r="217" spans="1:18" ht="10.5" customHeight="1" x14ac:dyDescent="0.15">
      <c r="A217" s="36"/>
      <c r="B217" s="37"/>
      <c r="C217" s="296"/>
      <c r="D217" s="37"/>
      <c r="E217" s="250">
        <f t="shared" si="31"/>
        <v>4</v>
      </c>
      <c r="F217" s="251">
        <f t="shared" si="31"/>
        <v>1880</v>
      </c>
      <c r="G217" s="148">
        <v>0</v>
      </c>
      <c r="H217" s="127">
        <v>0</v>
      </c>
      <c r="I217" s="124">
        <v>2</v>
      </c>
      <c r="J217" s="127">
        <v>1380</v>
      </c>
      <c r="K217" s="124">
        <v>0</v>
      </c>
      <c r="L217" s="127">
        <v>0</v>
      </c>
      <c r="M217" s="124">
        <v>1</v>
      </c>
      <c r="N217" s="127">
        <v>500</v>
      </c>
      <c r="O217" s="124">
        <v>0</v>
      </c>
      <c r="P217" s="127">
        <v>0</v>
      </c>
      <c r="Q217" s="127">
        <v>1</v>
      </c>
      <c r="R217" s="125">
        <v>0</v>
      </c>
    </row>
    <row r="218" spans="1:18" ht="10.5" customHeight="1" x14ac:dyDescent="0.15">
      <c r="A218" s="36"/>
      <c r="B218" s="37"/>
      <c r="C218" s="296" t="s">
        <v>241</v>
      </c>
      <c r="D218" s="37"/>
      <c r="E218" s="226">
        <f>SUM(G218+I218+K218+M218+O218+Q218)</f>
        <v>403</v>
      </c>
      <c r="F218" s="249">
        <f>SUM(H218+J218+L218+N218+P218+R218)</f>
        <v>243199</v>
      </c>
      <c r="G218" s="147">
        <v>5</v>
      </c>
      <c r="H218" s="120">
        <v>121</v>
      </c>
      <c r="I218" s="121">
        <v>15</v>
      </c>
      <c r="J218" s="120">
        <v>454</v>
      </c>
      <c r="K218" s="121">
        <v>0</v>
      </c>
      <c r="L218" s="120">
        <v>0</v>
      </c>
      <c r="M218" s="121">
        <v>183</v>
      </c>
      <c r="N218" s="120">
        <v>114702</v>
      </c>
      <c r="O218" s="121">
        <v>179</v>
      </c>
      <c r="P218" s="120">
        <v>126989</v>
      </c>
      <c r="Q218" s="120">
        <v>21</v>
      </c>
      <c r="R218" s="122">
        <v>933</v>
      </c>
    </row>
    <row r="219" spans="1:18" ht="10.5" customHeight="1" x14ac:dyDescent="0.15">
      <c r="A219" s="36"/>
      <c r="B219" s="37"/>
      <c r="C219" s="296"/>
      <c r="D219" s="37"/>
      <c r="E219" s="250">
        <f>SUM(G219+I219+K219+M219+O219+Q219)</f>
        <v>713</v>
      </c>
      <c r="F219" s="251">
        <f>SUM(H219+J219+L219+N219+P219+R219)</f>
        <v>468789</v>
      </c>
      <c r="G219" s="148">
        <v>47</v>
      </c>
      <c r="H219" s="127">
        <v>16327</v>
      </c>
      <c r="I219" s="124">
        <v>84</v>
      </c>
      <c r="J219" s="127">
        <v>30715</v>
      </c>
      <c r="K219" s="124">
        <v>2</v>
      </c>
      <c r="L219" s="127">
        <v>26</v>
      </c>
      <c r="M219" s="124">
        <v>335</v>
      </c>
      <c r="N219" s="127">
        <v>234680</v>
      </c>
      <c r="O219" s="124">
        <v>200</v>
      </c>
      <c r="P219" s="127">
        <v>176438</v>
      </c>
      <c r="Q219" s="127">
        <v>45</v>
      </c>
      <c r="R219" s="125">
        <v>10603</v>
      </c>
    </row>
    <row r="220" spans="1:18" ht="10.5" customHeight="1" x14ac:dyDescent="0.15">
      <c r="A220" s="36"/>
      <c r="B220" s="37"/>
      <c r="C220" s="296" t="s">
        <v>201</v>
      </c>
      <c r="D220" s="37"/>
      <c r="E220" s="226">
        <f t="shared" si="31"/>
        <v>172</v>
      </c>
      <c r="F220" s="249">
        <f t="shared" si="31"/>
        <v>90765.272599999997</v>
      </c>
      <c r="G220" s="147">
        <v>0</v>
      </c>
      <c r="H220" s="120">
        <v>0</v>
      </c>
      <c r="I220" s="121">
        <v>0</v>
      </c>
      <c r="J220" s="120">
        <v>0</v>
      </c>
      <c r="K220" s="121">
        <v>0</v>
      </c>
      <c r="L220" s="120">
        <v>0</v>
      </c>
      <c r="M220" s="121">
        <v>56</v>
      </c>
      <c r="N220" s="120">
        <v>32749.547999999999</v>
      </c>
      <c r="O220" s="121">
        <v>116</v>
      </c>
      <c r="P220" s="120">
        <v>58015.724600000001</v>
      </c>
      <c r="Q220" s="120">
        <v>0</v>
      </c>
      <c r="R220" s="122">
        <v>0</v>
      </c>
    </row>
    <row r="221" spans="1:18" ht="10.5" customHeight="1" x14ac:dyDescent="0.15">
      <c r="A221" s="36"/>
      <c r="B221" s="37"/>
      <c r="C221" s="296"/>
      <c r="D221" s="37"/>
      <c r="E221" s="250">
        <f t="shared" si="31"/>
        <v>230</v>
      </c>
      <c r="F221" s="251">
        <f t="shared" si="31"/>
        <v>178103.33799999999</v>
      </c>
      <c r="G221" s="148">
        <v>49</v>
      </c>
      <c r="H221" s="127">
        <v>31850</v>
      </c>
      <c r="I221" s="124">
        <v>10</v>
      </c>
      <c r="J221" s="127">
        <v>2715</v>
      </c>
      <c r="K221" s="124">
        <v>27</v>
      </c>
      <c r="L221" s="127">
        <v>24250.400000000001</v>
      </c>
      <c r="M221" s="124">
        <v>73</v>
      </c>
      <c r="N221" s="127">
        <v>67233.399999999994</v>
      </c>
      <c r="O221" s="124">
        <v>71</v>
      </c>
      <c r="P221" s="127">
        <v>52054.538</v>
      </c>
      <c r="Q221" s="127">
        <v>0</v>
      </c>
      <c r="R221" s="125">
        <v>0</v>
      </c>
    </row>
    <row r="222" spans="1:18" ht="10.5" customHeight="1" x14ac:dyDescent="0.15">
      <c r="A222" s="36"/>
      <c r="B222" s="37"/>
      <c r="C222" s="296" t="s">
        <v>202</v>
      </c>
      <c r="D222" s="37"/>
      <c r="E222" s="226">
        <f t="shared" si="31"/>
        <v>1643</v>
      </c>
      <c r="F222" s="249">
        <f t="shared" si="31"/>
        <v>11230.539999999999</v>
      </c>
      <c r="G222" s="147">
        <v>460</v>
      </c>
      <c r="H222" s="120">
        <v>2228.1729999999998</v>
      </c>
      <c r="I222" s="121">
        <v>352</v>
      </c>
      <c r="J222" s="120">
        <v>388.2439</v>
      </c>
      <c r="K222" s="121">
        <v>31</v>
      </c>
      <c r="L222" s="120">
        <v>787</v>
      </c>
      <c r="M222" s="121">
        <v>390</v>
      </c>
      <c r="N222" s="120">
        <v>5013.7709999999997</v>
      </c>
      <c r="O222" s="121">
        <v>97</v>
      </c>
      <c r="P222" s="120">
        <v>2375.502</v>
      </c>
      <c r="Q222" s="120">
        <v>313</v>
      </c>
      <c r="R222" s="122">
        <v>437.8501</v>
      </c>
    </row>
    <row r="223" spans="1:18" s="37" customFormat="1" ht="10.5" customHeight="1" thickBot="1" x14ac:dyDescent="0.2">
      <c r="A223" s="34"/>
      <c r="B223" s="51"/>
      <c r="C223" s="306"/>
      <c r="D223" s="51"/>
      <c r="E223" s="326">
        <f t="shared" si="31"/>
        <v>697</v>
      </c>
      <c r="F223" s="325">
        <f t="shared" si="31"/>
        <v>16393</v>
      </c>
      <c r="G223" s="155">
        <v>58</v>
      </c>
      <c r="H223" s="151">
        <v>2052</v>
      </c>
      <c r="I223" s="132">
        <v>68</v>
      </c>
      <c r="J223" s="151">
        <v>92</v>
      </c>
      <c r="K223" s="132">
        <v>74</v>
      </c>
      <c r="L223" s="151">
        <v>602</v>
      </c>
      <c r="M223" s="132">
        <v>84</v>
      </c>
      <c r="N223" s="151">
        <v>6604</v>
      </c>
      <c r="O223" s="132">
        <v>406</v>
      </c>
      <c r="P223" s="151">
        <v>7038</v>
      </c>
      <c r="Q223" s="151">
        <v>7</v>
      </c>
      <c r="R223" s="152">
        <v>5</v>
      </c>
    </row>
    <row r="224" spans="1:18" ht="10.5" customHeight="1" x14ac:dyDescent="0.15">
      <c r="C224" s="296"/>
      <c r="G224" s="138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</row>
    <row r="225" spans="1:18" ht="10.5" customHeight="1" x14ac:dyDescent="0.15">
      <c r="C225" s="296"/>
      <c r="G225" s="138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</row>
    <row r="226" spans="1:18" ht="10.5" customHeight="1" x14ac:dyDescent="0.15">
      <c r="G226" s="138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</row>
    <row r="227" spans="1:18" ht="10.5" customHeight="1" x14ac:dyDescent="0.15">
      <c r="G227" s="138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</row>
    <row r="228" spans="1:18" ht="10.5" customHeight="1" x14ac:dyDescent="0.15">
      <c r="G228" s="138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</row>
    <row r="229" spans="1:18" ht="10.5" customHeight="1" x14ac:dyDescent="0.15">
      <c r="G229" s="138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</row>
    <row r="230" spans="1:18" ht="10.5" customHeight="1" x14ac:dyDescent="0.15">
      <c r="G230" s="138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</row>
    <row r="231" spans="1:18" ht="10.5" customHeight="1" thickBot="1" x14ac:dyDescent="0.2">
      <c r="G231" s="138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</row>
    <row r="232" spans="1:18" ht="20.399999999999999" customHeight="1" x14ac:dyDescent="0.15">
      <c r="A232" s="300" t="s">
        <v>111</v>
      </c>
      <c r="B232" s="301"/>
      <c r="C232" s="301"/>
      <c r="D232" s="302"/>
      <c r="E232" s="293" t="s">
        <v>284</v>
      </c>
      <c r="F232" s="294"/>
      <c r="G232" s="295" t="s">
        <v>285</v>
      </c>
      <c r="H232" s="291"/>
      <c r="I232" s="291" t="s">
        <v>251</v>
      </c>
      <c r="J232" s="291"/>
      <c r="K232" s="288" t="s">
        <v>286</v>
      </c>
      <c r="L232" s="289"/>
      <c r="M232" s="288" t="s">
        <v>287</v>
      </c>
      <c r="N232" s="289"/>
      <c r="O232" s="290" t="s">
        <v>288</v>
      </c>
      <c r="P232" s="291"/>
      <c r="Q232" s="291" t="s">
        <v>289</v>
      </c>
      <c r="R232" s="292"/>
    </row>
    <row r="233" spans="1:18" ht="10.5" customHeight="1" thickBot="1" x14ac:dyDescent="0.2">
      <c r="A233" s="303"/>
      <c r="B233" s="304"/>
      <c r="C233" s="304"/>
      <c r="D233" s="305"/>
      <c r="E233" s="28" t="s">
        <v>112</v>
      </c>
      <c r="F233" s="29" t="s">
        <v>113</v>
      </c>
      <c r="G233" s="140" t="s">
        <v>112</v>
      </c>
      <c r="H233" s="141" t="s">
        <v>113</v>
      </c>
      <c r="I233" s="141" t="s">
        <v>112</v>
      </c>
      <c r="J233" s="141" t="s">
        <v>113</v>
      </c>
      <c r="K233" s="141" t="s">
        <v>112</v>
      </c>
      <c r="L233" s="141" t="s">
        <v>113</v>
      </c>
      <c r="M233" s="141" t="s">
        <v>112</v>
      </c>
      <c r="N233" s="141" t="s">
        <v>113</v>
      </c>
      <c r="O233" s="141" t="s">
        <v>112</v>
      </c>
      <c r="P233" s="141" t="s">
        <v>113</v>
      </c>
      <c r="Q233" s="141" t="s">
        <v>112</v>
      </c>
      <c r="R233" s="142" t="s">
        <v>113</v>
      </c>
    </row>
    <row r="234" spans="1:18" s="47" customFormat="1" ht="10.5" customHeight="1" x14ac:dyDescent="0.15">
      <c r="A234" s="90"/>
      <c r="B234" s="307" t="s">
        <v>203</v>
      </c>
      <c r="C234" s="307"/>
      <c r="D234" s="33"/>
      <c r="E234" s="240">
        <f t="shared" ref="E234:R235" si="32">SUM(E236+E238)</f>
        <v>10084</v>
      </c>
      <c r="F234" s="246">
        <f>SUM(F236+F238)</f>
        <v>916847.72799999989</v>
      </c>
      <c r="G234" s="216">
        <f>SUM(G236+G238)</f>
        <v>3253</v>
      </c>
      <c r="H234" s="243">
        <f t="shared" si="32"/>
        <v>11417.538</v>
      </c>
      <c r="I234" s="244">
        <f t="shared" si="32"/>
        <v>1887</v>
      </c>
      <c r="J234" s="243">
        <f t="shared" si="32"/>
        <v>481.01100000000002</v>
      </c>
      <c r="K234" s="243">
        <f t="shared" si="32"/>
        <v>1213</v>
      </c>
      <c r="L234" s="243">
        <f t="shared" si="32"/>
        <v>716182.70000000007</v>
      </c>
      <c r="M234" s="243">
        <f t="shared" si="32"/>
        <v>971</v>
      </c>
      <c r="N234" s="243">
        <f t="shared" si="32"/>
        <v>113145.73299999999</v>
      </c>
      <c r="O234" s="243">
        <f t="shared" si="32"/>
        <v>971</v>
      </c>
      <c r="P234" s="243">
        <f t="shared" si="32"/>
        <v>74806.535000000003</v>
      </c>
      <c r="Q234" s="243">
        <f t="shared" si="32"/>
        <v>1789</v>
      </c>
      <c r="R234" s="245">
        <f t="shared" si="32"/>
        <v>814.21100000000001</v>
      </c>
    </row>
    <row r="235" spans="1:18" s="38" customFormat="1" ht="10.5" customHeight="1" x14ac:dyDescent="0.15">
      <c r="A235" s="50"/>
      <c r="B235" s="299"/>
      <c r="C235" s="299"/>
      <c r="D235" s="47"/>
      <c r="E235" s="247">
        <f t="shared" si="32"/>
        <v>3702</v>
      </c>
      <c r="F235" s="248">
        <f>SUM(F237+F239)</f>
        <v>4690243.9639999997</v>
      </c>
      <c r="G235" s="221">
        <f t="shared" si="32"/>
        <v>1082</v>
      </c>
      <c r="H235" s="224">
        <f t="shared" si="32"/>
        <v>328289.174</v>
      </c>
      <c r="I235" s="255">
        <f t="shared" si="32"/>
        <v>184</v>
      </c>
      <c r="J235" s="222">
        <f t="shared" si="32"/>
        <v>3979.96</v>
      </c>
      <c r="K235" s="222">
        <f t="shared" si="32"/>
        <v>42</v>
      </c>
      <c r="L235" s="222">
        <f t="shared" si="32"/>
        <v>2567567.5</v>
      </c>
      <c r="M235" s="222">
        <f t="shared" si="32"/>
        <v>1163</v>
      </c>
      <c r="N235" s="222">
        <f t="shared" si="32"/>
        <v>631752.41499999992</v>
      </c>
      <c r="O235" s="222">
        <f t="shared" si="32"/>
        <v>1040</v>
      </c>
      <c r="P235" s="222">
        <f t="shared" si="32"/>
        <v>1157757.3859999999</v>
      </c>
      <c r="Q235" s="222">
        <f t="shared" si="32"/>
        <v>191</v>
      </c>
      <c r="R235" s="239">
        <f t="shared" si="32"/>
        <v>897.529</v>
      </c>
    </row>
    <row r="236" spans="1:18" ht="10.5" customHeight="1" x14ac:dyDescent="0.15">
      <c r="A236" s="36"/>
      <c r="B236" s="37"/>
      <c r="C236" s="296" t="s">
        <v>204</v>
      </c>
      <c r="D236" s="37"/>
      <c r="E236" s="226">
        <f>SUM(G236+I236+K236+M236+O236+Q236)</f>
        <v>9906</v>
      </c>
      <c r="F236" s="249">
        <f>0+SUM(H236+J236+L236+N236+P236+R236)</f>
        <v>3717.3180000000002</v>
      </c>
      <c r="G236" s="143">
        <v>3210</v>
      </c>
      <c r="H236" s="120">
        <v>1645.3230000000001</v>
      </c>
      <c r="I236" s="121">
        <v>1887</v>
      </c>
      <c r="J236" s="120">
        <v>481.01100000000002</v>
      </c>
      <c r="K236" s="121">
        <v>1208</v>
      </c>
      <c r="L236" s="120">
        <v>43.9</v>
      </c>
      <c r="M236" s="121">
        <v>888</v>
      </c>
      <c r="N236" s="120">
        <v>306.03300000000002</v>
      </c>
      <c r="O236" s="121">
        <v>924</v>
      </c>
      <c r="P236" s="120">
        <v>426.84</v>
      </c>
      <c r="Q236" s="120">
        <v>1789</v>
      </c>
      <c r="R236" s="122">
        <v>814.21100000000001</v>
      </c>
    </row>
    <row r="237" spans="1:18" ht="10.5" customHeight="1" x14ac:dyDescent="0.15">
      <c r="A237" s="36"/>
      <c r="B237" s="37"/>
      <c r="C237" s="296"/>
      <c r="D237" s="37"/>
      <c r="E237" s="228">
        <f>0+SUM(G237+I237+K237+M237+O237+Q237)</f>
        <v>2400</v>
      </c>
      <c r="F237" s="251">
        <f>0+SUM(H237+J237+L237+N237+P237+R237)</f>
        <v>366413.65399999998</v>
      </c>
      <c r="G237" s="123">
        <v>779</v>
      </c>
      <c r="H237" s="124">
        <v>2058.3589999999999</v>
      </c>
      <c r="I237" s="124">
        <v>177</v>
      </c>
      <c r="J237" s="124">
        <v>1029.96</v>
      </c>
      <c r="K237" s="124">
        <v>25</v>
      </c>
      <c r="L237" s="124">
        <v>135.9</v>
      </c>
      <c r="M237" s="124">
        <v>680</v>
      </c>
      <c r="N237" s="124">
        <v>36962.014999999999</v>
      </c>
      <c r="O237" s="124">
        <v>548</v>
      </c>
      <c r="P237" s="124">
        <v>325329.891</v>
      </c>
      <c r="Q237" s="124">
        <v>191</v>
      </c>
      <c r="R237" s="125">
        <v>897.529</v>
      </c>
    </row>
    <row r="238" spans="1:18" ht="10.5" customHeight="1" x14ac:dyDescent="0.15">
      <c r="A238" s="36"/>
      <c r="B238" s="37"/>
      <c r="C238" s="296" t="s">
        <v>205</v>
      </c>
      <c r="D238" s="37"/>
      <c r="E238" s="226">
        <f>SUM(G238+I238+K238+M238+O238+Q238)</f>
        <v>178</v>
      </c>
      <c r="F238" s="249">
        <f>0+SUM(H238+J238+L238+N238+P238+R238)</f>
        <v>913130.40999999992</v>
      </c>
      <c r="G238" s="143">
        <v>43</v>
      </c>
      <c r="H238" s="120">
        <v>9772.2150000000001</v>
      </c>
      <c r="I238" s="121">
        <v>0</v>
      </c>
      <c r="J238" s="120">
        <v>0</v>
      </c>
      <c r="K238" s="121">
        <v>5</v>
      </c>
      <c r="L238" s="120">
        <v>716138.8</v>
      </c>
      <c r="M238" s="121">
        <v>83</v>
      </c>
      <c r="N238" s="120">
        <v>112839.7</v>
      </c>
      <c r="O238" s="121">
        <v>47</v>
      </c>
      <c r="P238" s="120">
        <v>74379.695000000007</v>
      </c>
      <c r="Q238" s="120">
        <v>0</v>
      </c>
      <c r="R238" s="122">
        <v>0</v>
      </c>
    </row>
    <row r="239" spans="1:18" ht="10.5" customHeight="1" thickBot="1" x14ac:dyDescent="0.2">
      <c r="A239" s="34"/>
      <c r="B239" s="51"/>
      <c r="C239" s="306"/>
      <c r="D239" s="51"/>
      <c r="E239" s="230">
        <f>0+SUM(G239+I239+K239+M239+O239+Q239)</f>
        <v>1302</v>
      </c>
      <c r="F239" s="253">
        <f>0+SUM(H239+J239+L239+N239+P239+R239)</f>
        <v>4323830.3099999996</v>
      </c>
      <c r="G239" s="131">
        <v>303</v>
      </c>
      <c r="H239" s="132">
        <v>326230.815</v>
      </c>
      <c r="I239" s="132">
        <v>7</v>
      </c>
      <c r="J239" s="132">
        <v>2950</v>
      </c>
      <c r="K239" s="132">
        <v>17</v>
      </c>
      <c r="L239" s="132">
        <v>2567431.6</v>
      </c>
      <c r="M239" s="132">
        <v>483</v>
      </c>
      <c r="N239" s="132">
        <v>594790.39999999991</v>
      </c>
      <c r="O239" s="132">
        <v>492</v>
      </c>
      <c r="P239" s="132">
        <v>832427.495</v>
      </c>
      <c r="Q239" s="132">
        <v>0</v>
      </c>
      <c r="R239" s="152">
        <v>0</v>
      </c>
    </row>
    <row r="240" spans="1:18" ht="30" customHeight="1" x14ac:dyDescent="0.15">
      <c r="B240" s="308" t="s">
        <v>249</v>
      </c>
      <c r="C240" s="308"/>
      <c r="D240" s="308"/>
      <c r="E240" s="308"/>
      <c r="F240" s="308"/>
      <c r="G240" s="308"/>
      <c r="H240" s="308"/>
      <c r="I240" s="308"/>
      <c r="J240" s="308"/>
      <c r="K240" s="308"/>
      <c r="L240" s="308"/>
      <c r="M240" s="308"/>
      <c r="N240" s="308"/>
      <c r="O240" s="308"/>
      <c r="P240" s="308"/>
      <c r="Q240" s="308"/>
      <c r="R240" s="308"/>
    </row>
    <row r="241" spans="2:18" ht="43.95" customHeight="1" x14ac:dyDescent="0.15">
      <c r="B241" s="309"/>
      <c r="C241" s="309"/>
      <c r="D241" s="309"/>
      <c r="E241" s="309"/>
      <c r="F241" s="309"/>
      <c r="G241" s="309"/>
      <c r="H241" s="309"/>
      <c r="I241" s="309"/>
      <c r="J241" s="309"/>
      <c r="K241" s="309"/>
      <c r="L241" s="309"/>
      <c r="M241" s="309"/>
      <c r="N241" s="309"/>
      <c r="O241" s="309"/>
      <c r="P241" s="309"/>
      <c r="Q241" s="309"/>
      <c r="R241" s="309"/>
    </row>
  </sheetData>
  <mergeCells count="144">
    <mergeCell ref="C238:C239"/>
    <mergeCell ref="C218:C219"/>
    <mergeCell ref="C220:C221"/>
    <mergeCell ref="C222:C223"/>
    <mergeCell ref="B234:C235"/>
    <mergeCell ref="C236:C237"/>
    <mergeCell ref="C208:C209"/>
    <mergeCell ref="B210:C211"/>
    <mergeCell ref="C212:C213"/>
    <mergeCell ref="C214:C215"/>
    <mergeCell ref="C216:C217"/>
    <mergeCell ref="A232:D233"/>
    <mergeCell ref="C200:C201"/>
    <mergeCell ref="C202:C203"/>
    <mergeCell ref="C204:C205"/>
    <mergeCell ref="C206:C207"/>
    <mergeCell ref="C188:C189"/>
    <mergeCell ref="C190:C191"/>
    <mergeCell ref="C192:C193"/>
    <mergeCell ref="C194:C195"/>
    <mergeCell ref="B196:C197"/>
    <mergeCell ref="B182:C183"/>
    <mergeCell ref="C184:C185"/>
    <mergeCell ref="C186:C187"/>
    <mergeCell ref="C168:C169"/>
    <mergeCell ref="C170:C171"/>
    <mergeCell ref="C172:C173"/>
    <mergeCell ref="C174:C175"/>
    <mergeCell ref="C176:C177"/>
    <mergeCell ref="C198:C199"/>
    <mergeCell ref="C86:C87"/>
    <mergeCell ref="C88:C89"/>
    <mergeCell ref="C58:C59"/>
    <mergeCell ref="C60:C61"/>
    <mergeCell ref="C62:C63"/>
    <mergeCell ref="C64:C65"/>
    <mergeCell ref="C66:C67"/>
    <mergeCell ref="A80:D81"/>
    <mergeCell ref="C134:C135"/>
    <mergeCell ref="C124:C125"/>
    <mergeCell ref="C126:C127"/>
    <mergeCell ref="C128:C129"/>
    <mergeCell ref="C130:C131"/>
    <mergeCell ref="C132:C133"/>
    <mergeCell ref="C52:C53"/>
    <mergeCell ref="C34:C35"/>
    <mergeCell ref="C36:C37"/>
    <mergeCell ref="C38:C39"/>
    <mergeCell ref="C40:C41"/>
    <mergeCell ref="C42:C43"/>
    <mergeCell ref="C68:C69"/>
    <mergeCell ref="B82:C83"/>
    <mergeCell ref="C84:C85"/>
    <mergeCell ref="C12:C13"/>
    <mergeCell ref="C14:C15"/>
    <mergeCell ref="C16:C17"/>
    <mergeCell ref="C18:C19"/>
    <mergeCell ref="C20:C21"/>
    <mergeCell ref="C44:C45"/>
    <mergeCell ref="C46:C47"/>
    <mergeCell ref="B48:C49"/>
    <mergeCell ref="C50:C51"/>
    <mergeCell ref="O2:P2"/>
    <mergeCell ref="Q2:R2"/>
    <mergeCell ref="A2:D3"/>
    <mergeCell ref="E2:F2"/>
    <mergeCell ref="G2:H2"/>
    <mergeCell ref="I2:J2"/>
    <mergeCell ref="K2:L2"/>
    <mergeCell ref="C76:C77"/>
    <mergeCell ref="C70:C71"/>
    <mergeCell ref="C72:C73"/>
    <mergeCell ref="C74:C75"/>
    <mergeCell ref="C22:C23"/>
    <mergeCell ref="C24:C25"/>
    <mergeCell ref="B26:C27"/>
    <mergeCell ref="C28:C29"/>
    <mergeCell ref="C30:C31"/>
    <mergeCell ref="C32:C33"/>
    <mergeCell ref="C54:C55"/>
    <mergeCell ref="C56:C57"/>
    <mergeCell ref="M2:N2"/>
    <mergeCell ref="B4:C5"/>
    <mergeCell ref="B6:C7"/>
    <mergeCell ref="C8:C9"/>
    <mergeCell ref="C10:C11"/>
    <mergeCell ref="B240:R241"/>
    <mergeCell ref="C90:C91"/>
    <mergeCell ref="B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K154:L154"/>
    <mergeCell ref="K232:L232"/>
    <mergeCell ref="M232:N232"/>
    <mergeCell ref="O232:P232"/>
    <mergeCell ref="Q232:R232"/>
    <mergeCell ref="C136:C137"/>
    <mergeCell ref="C138:C139"/>
    <mergeCell ref="C140:C141"/>
    <mergeCell ref="C142:C143"/>
    <mergeCell ref="C158:C159"/>
    <mergeCell ref="C160:C161"/>
    <mergeCell ref="C162:C163"/>
    <mergeCell ref="E232:F232"/>
    <mergeCell ref="G232:H232"/>
    <mergeCell ref="I232:J232"/>
    <mergeCell ref="C224:C225"/>
    <mergeCell ref="C152:C153"/>
    <mergeCell ref="C112:C113"/>
    <mergeCell ref="C114:C115"/>
    <mergeCell ref="C116:C117"/>
    <mergeCell ref="B118:C119"/>
    <mergeCell ref="C120:C121"/>
    <mergeCell ref="C122:C123"/>
    <mergeCell ref="A154:D155"/>
    <mergeCell ref="E154:F154"/>
    <mergeCell ref="G154:H154"/>
    <mergeCell ref="I154:J154"/>
    <mergeCell ref="C164:C165"/>
    <mergeCell ref="C166:C167"/>
    <mergeCell ref="C144:C145"/>
    <mergeCell ref="C146:C147"/>
    <mergeCell ref="C148:C149"/>
    <mergeCell ref="C150:C151"/>
    <mergeCell ref="B156:C157"/>
    <mergeCell ref="C178:C179"/>
    <mergeCell ref="C180:C181"/>
    <mergeCell ref="K80:L80"/>
    <mergeCell ref="M80:N80"/>
    <mergeCell ref="O80:P80"/>
    <mergeCell ref="Q80:R80"/>
    <mergeCell ref="M154:N154"/>
    <mergeCell ref="O154:P154"/>
    <mergeCell ref="Q154:R154"/>
    <mergeCell ref="E80:F80"/>
    <mergeCell ref="G80:H80"/>
    <mergeCell ref="I80:J80"/>
  </mergeCells>
  <phoneticPr fontId="2"/>
  <pageMargins left="1.0629921259842521" right="0.78740157480314965" top="1.4566929133858268" bottom="0.98425196850393704" header="0.78740157480314965" footer="0.51181102362204722"/>
  <pageSetup paperSize="9" scale="84" orientation="portrait" r:id="rId1"/>
  <headerFooter alignWithMargins="0"/>
  <rowBreaks count="3" manualBreakCount="3">
    <brk id="79" max="17" man="1"/>
    <brk id="153" max="16383" man="1"/>
    <brk id="2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総-港務統計P42</vt:lpstr>
      <vt:lpstr>1 港別港務P43-44</vt:lpstr>
      <vt:lpstr>2 港別入港P45-46</vt:lpstr>
      <vt:lpstr>3 港別外国船入港P47-48</vt:lpstr>
      <vt:lpstr>4 港別危険物P49-52</vt:lpstr>
      <vt:lpstr>'1 港別港務P43-44'!Print_Area</vt:lpstr>
      <vt:lpstr>'2 港別入港P45-46'!Print_Area</vt:lpstr>
      <vt:lpstr>'4 港別危険物P49-52'!Print_Area</vt:lpstr>
      <vt:lpstr>'総-港務統計P42'!Print_Area</vt:lpstr>
      <vt:lpstr>'1 港別港務P43-44'!Print_Titles</vt:lpstr>
      <vt:lpstr>'2 港別入港P45-46'!Print_Titles</vt:lpstr>
      <vt:lpstr>'3 港別外国船入港P47-48'!Print_Titles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JCG User</cp:lastModifiedBy>
  <cp:lastPrinted>2023-02-08T08:01:48Z</cp:lastPrinted>
  <dcterms:created xsi:type="dcterms:W3CDTF">1999-01-27T10:04:15Z</dcterms:created>
  <dcterms:modified xsi:type="dcterms:W3CDTF">2023-05-09T01:13:03Z</dcterms:modified>
</cp:coreProperties>
</file>