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2巻)\21_PDF化\02_各部了\"/>
    </mc:Choice>
  </mc:AlternateContent>
  <bookViews>
    <workbookView xWindow="10032" yWindow="132" windowWidth="10500" windowHeight="12636" activeTab="1"/>
  </bookViews>
  <sheets>
    <sheet name="総-港務統計P42" sheetId="48941" r:id="rId1"/>
    <sheet name="1 港別港務P43-44" sheetId="3348" r:id="rId2"/>
    <sheet name="2 港別入港P45-46" sheetId="48940" r:id="rId3"/>
    <sheet name="3 港別外国船入港P47-48" sheetId="188" r:id="rId4"/>
    <sheet name="4 港別危険物P49-52" sheetId="16" r:id="rId5"/>
  </sheets>
  <definedNames>
    <definedName name="_xlnm.Print_Area" localSheetId="2">'2 港別入港P45-46'!$A$1:$J$108</definedName>
    <definedName name="_xlnm.Print_Area" localSheetId="4">'4 港別危険物P49-52'!$A$1:$R$241</definedName>
    <definedName name="_xlnm.Print_Titles" localSheetId="1">'1 港別港務P43-44'!$2:$3</definedName>
    <definedName name="_xlnm.Print_Titles" localSheetId="2">'2 港別入港P45-46'!$2:$3</definedName>
    <definedName name="_xlnm.Print_Titles" localSheetId="3">'3 港別外国船入港P47-48'!$2:$2</definedName>
  </definedNames>
  <calcPr calcId="162913"/>
</workbook>
</file>

<file path=xl/calcChain.xml><?xml version="1.0" encoding="utf-8"?>
<calcChain xmlns="http://schemas.openxmlformats.org/spreadsheetml/2006/main">
  <c r="E236" i="16" l="1"/>
  <c r="E237" i="16"/>
  <c r="B6" i="48940"/>
  <c r="C5" i="48940"/>
  <c r="C5" i="3348" l="1"/>
  <c r="E5" i="3348"/>
  <c r="F5" i="3348"/>
  <c r="G5" i="3348"/>
  <c r="H5" i="3348"/>
  <c r="I5" i="3348"/>
  <c r="J5" i="3348"/>
  <c r="K5" i="3348"/>
  <c r="L5" i="3348"/>
  <c r="M5" i="3348"/>
  <c r="R6" i="16" l="1"/>
  <c r="J37" i="48940"/>
  <c r="J5" i="48940"/>
  <c r="B5" i="3348"/>
  <c r="B108" i="48940"/>
  <c r="C71" i="188" l="1"/>
  <c r="D71" i="188"/>
  <c r="E71" i="188"/>
  <c r="F71" i="188"/>
  <c r="G71" i="188"/>
  <c r="H71" i="188"/>
  <c r="I71" i="188"/>
  <c r="J71" i="188"/>
  <c r="K71" i="188"/>
  <c r="L71" i="188"/>
  <c r="M71" i="188"/>
  <c r="N71" i="188"/>
  <c r="O71" i="188"/>
  <c r="D16" i="3348" l="1"/>
  <c r="D17" i="3348"/>
  <c r="D18" i="3348"/>
  <c r="D19" i="3348"/>
  <c r="D20" i="3348"/>
  <c r="D21" i="3348"/>
  <c r="D22" i="3348"/>
  <c r="D23" i="3348"/>
  <c r="D24" i="3348"/>
  <c r="D25" i="3348"/>
  <c r="D79" i="3348" l="1"/>
  <c r="D94" i="3348"/>
  <c r="D93" i="3348"/>
  <c r="B107" i="188" l="1"/>
  <c r="B106" i="188"/>
  <c r="O105" i="188"/>
  <c r="N105" i="188"/>
  <c r="M105" i="188"/>
  <c r="L105" i="188"/>
  <c r="K105" i="188"/>
  <c r="J105" i="188"/>
  <c r="I105" i="188"/>
  <c r="H105" i="188"/>
  <c r="G105" i="188"/>
  <c r="F105" i="188"/>
  <c r="E105" i="188"/>
  <c r="D105" i="188"/>
  <c r="C105" i="188"/>
  <c r="B104" i="188"/>
  <c r="B103" i="188"/>
  <c r="B102" i="188"/>
  <c r="B101" i="188"/>
  <c r="B100" i="188"/>
  <c r="B99" i="188"/>
  <c r="O98" i="188"/>
  <c r="N98" i="188"/>
  <c r="M98" i="188"/>
  <c r="L98" i="188"/>
  <c r="K98" i="188"/>
  <c r="J98" i="188"/>
  <c r="I98" i="188"/>
  <c r="H98" i="188"/>
  <c r="G98" i="188"/>
  <c r="F98" i="188"/>
  <c r="E98" i="188"/>
  <c r="D98" i="188"/>
  <c r="C98" i="188"/>
  <c r="B97" i="188"/>
  <c r="B96" i="188"/>
  <c r="B95" i="188"/>
  <c r="B94" i="188"/>
  <c r="B93" i="188"/>
  <c r="B92" i="188"/>
  <c r="O91" i="188"/>
  <c r="N91" i="188"/>
  <c r="M91" i="188"/>
  <c r="L91" i="188"/>
  <c r="K91" i="188"/>
  <c r="J91" i="188"/>
  <c r="I91" i="188"/>
  <c r="H91" i="188"/>
  <c r="G91" i="188"/>
  <c r="F91" i="188"/>
  <c r="E91" i="188"/>
  <c r="D91" i="188"/>
  <c r="C91" i="188"/>
  <c r="B90" i="188"/>
  <c r="B89" i="188"/>
  <c r="B88" i="188"/>
  <c r="B87" i="188"/>
  <c r="B86" i="188"/>
  <c r="B85" i="188"/>
  <c r="O84" i="188"/>
  <c r="N84" i="188"/>
  <c r="M84" i="188"/>
  <c r="L84" i="188"/>
  <c r="K84" i="188"/>
  <c r="J84" i="188"/>
  <c r="I84" i="188"/>
  <c r="H84" i="188"/>
  <c r="G84" i="188"/>
  <c r="F84" i="188"/>
  <c r="E84" i="188"/>
  <c r="D84" i="188"/>
  <c r="C84" i="188"/>
  <c r="B83" i="188"/>
  <c r="B82" i="188"/>
  <c r="B81" i="188"/>
  <c r="B80" i="188"/>
  <c r="B79" i="188"/>
  <c r="B78" i="188"/>
  <c r="B77" i="188"/>
  <c r="B76" i="188"/>
  <c r="B75" i="188"/>
  <c r="B74" i="188"/>
  <c r="B73" i="188"/>
  <c r="B72" i="188"/>
  <c r="B70" i="188"/>
  <c r="B69" i="188"/>
  <c r="B68" i="188"/>
  <c r="B67" i="188"/>
  <c r="B66" i="188"/>
  <c r="B65" i="188"/>
  <c r="B64" i="188"/>
  <c r="B63" i="188"/>
  <c r="B62" i="188"/>
  <c r="B61" i="188"/>
  <c r="B60" i="188"/>
  <c r="B59" i="188"/>
  <c r="B58" i="188"/>
  <c r="B57" i="188"/>
  <c r="B56" i="188"/>
  <c r="B55" i="188"/>
  <c r="O54" i="188"/>
  <c r="N54" i="188"/>
  <c r="M54" i="188"/>
  <c r="L54" i="188"/>
  <c r="K54" i="188"/>
  <c r="J54" i="188"/>
  <c r="I54" i="188"/>
  <c r="H54" i="188"/>
  <c r="G54" i="188"/>
  <c r="F54" i="188"/>
  <c r="E54" i="188"/>
  <c r="D54" i="188"/>
  <c r="C54" i="188"/>
  <c r="B53" i="188"/>
  <c r="B52" i="188"/>
  <c r="B51" i="188"/>
  <c r="B50" i="188"/>
  <c r="B49" i="188"/>
  <c r="B48" i="188"/>
  <c r="B47" i="188"/>
  <c r="B46" i="188"/>
  <c r="B45" i="188"/>
  <c r="B44" i="188"/>
  <c r="B43" i="188"/>
  <c r="B42" i="188"/>
  <c r="O41" i="188"/>
  <c r="N41" i="188"/>
  <c r="M41" i="188"/>
  <c r="L41" i="188"/>
  <c r="K41" i="188"/>
  <c r="J41" i="188"/>
  <c r="I41" i="188"/>
  <c r="H41" i="188"/>
  <c r="G41" i="188"/>
  <c r="F41" i="188"/>
  <c r="E41" i="188"/>
  <c r="D41" i="188"/>
  <c r="C41" i="188"/>
  <c r="B40" i="188"/>
  <c r="B39" i="188"/>
  <c r="B38" i="188"/>
  <c r="B37" i="188"/>
  <c r="O36" i="188"/>
  <c r="N36" i="188"/>
  <c r="M36" i="188"/>
  <c r="L36" i="188"/>
  <c r="K36" i="188"/>
  <c r="J36" i="188"/>
  <c r="I36" i="188"/>
  <c r="H36" i="188"/>
  <c r="G36" i="188"/>
  <c r="F36" i="188"/>
  <c r="E36" i="188"/>
  <c r="D36" i="188"/>
  <c r="C36" i="188"/>
  <c r="B35" i="188"/>
  <c r="B34" i="188"/>
  <c r="B33" i="188"/>
  <c r="B32" i="188"/>
  <c r="B31" i="188"/>
  <c r="B30" i="188"/>
  <c r="B29" i="188"/>
  <c r="B28" i="188"/>
  <c r="B27" i="188"/>
  <c r="B26" i="188"/>
  <c r="O25" i="188"/>
  <c r="N25" i="188"/>
  <c r="M25" i="188"/>
  <c r="L25" i="188"/>
  <c r="K25" i="188"/>
  <c r="J25" i="188"/>
  <c r="I25" i="188"/>
  <c r="H25" i="188"/>
  <c r="G25" i="188"/>
  <c r="F25" i="188"/>
  <c r="E25" i="188"/>
  <c r="D25" i="188"/>
  <c r="C25" i="188"/>
  <c r="B24" i="188"/>
  <c r="B23" i="188"/>
  <c r="B22" i="188"/>
  <c r="B21" i="188"/>
  <c r="B20" i="188"/>
  <c r="B19" i="188"/>
  <c r="B18" i="188"/>
  <c r="B17" i="188"/>
  <c r="B16" i="188"/>
  <c r="B15" i="188"/>
  <c r="O14" i="188"/>
  <c r="N14" i="188"/>
  <c r="M14" i="188"/>
  <c r="L14" i="188"/>
  <c r="K14" i="188"/>
  <c r="J14" i="188"/>
  <c r="I14" i="188"/>
  <c r="H14" i="188"/>
  <c r="G14" i="188"/>
  <c r="F14" i="188"/>
  <c r="E14" i="188"/>
  <c r="D14" i="188"/>
  <c r="C14" i="188"/>
  <c r="B13" i="188"/>
  <c r="B12" i="188"/>
  <c r="B11" i="188"/>
  <c r="B10" i="188"/>
  <c r="B9" i="188"/>
  <c r="B8" i="188"/>
  <c r="B7" i="188"/>
  <c r="B6" i="188"/>
  <c r="B5" i="188"/>
  <c r="O4" i="188"/>
  <c r="N4" i="188"/>
  <c r="M4" i="188"/>
  <c r="L4" i="188"/>
  <c r="K4" i="188"/>
  <c r="J4" i="188"/>
  <c r="I4" i="188"/>
  <c r="H4" i="188"/>
  <c r="G4" i="188"/>
  <c r="F4" i="188"/>
  <c r="E4" i="188"/>
  <c r="D4" i="188"/>
  <c r="C4" i="188"/>
  <c r="B107" i="48940"/>
  <c r="B106" i="48940" s="1"/>
  <c r="J106" i="48940"/>
  <c r="I106" i="48940"/>
  <c r="H106" i="48940"/>
  <c r="G106" i="48940"/>
  <c r="F106" i="48940"/>
  <c r="E106" i="48940"/>
  <c r="D106" i="48940"/>
  <c r="C106" i="48940"/>
  <c r="B105" i="48940"/>
  <c r="B104" i="48940"/>
  <c r="B103" i="48940"/>
  <c r="B102" i="48940"/>
  <c r="B101" i="48940"/>
  <c r="B100" i="48940"/>
  <c r="J99" i="48940"/>
  <c r="I99" i="48940"/>
  <c r="H99" i="48940"/>
  <c r="G99" i="48940"/>
  <c r="F99" i="48940"/>
  <c r="E99" i="48940"/>
  <c r="D99" i="48940"/>
  <c r="C99" i="48940"/>
  <c r="B98" i="48940"/>
  <c r="B97" i="48940"/>
  <c r="B96" i="48940"/>
  <c r="B95" i="48940"/>
  <c r="B94" i="48940"/>
  <c r="B93" i="48940"/>
  <c r="J92" i="48940"/>
  <c r="I92" i="48940"/>
  <c r="H92" i="48940"/>
  <c r="G92" i="48940"/>
  <c r="F92" i="48940"/>
  <c r="E92" i="48940"/>
  <c r="D92" i="48940"/>
  <c r="C92" i="48940"/>
  <c r="B91" i="48940"/>
  <c r="B90" i="48940"/>
  <c r="B89" i="48940"/>
  <c r="B88" i="48940"/>
  <c r="B87" i="48940"/>
  <c r="B86" i="48940"/>
  <c r="J85" i="48940"/>
  <c r="I85" i="48940"/>
  <c r="H85" i="48940"/>
  <c r="G85" i="48940"/>
  <c r="F85" i="48940"/>
  <c r="E85" i="48940"/>
  <c r="D85" i="48940"/>
  <c r="C85" i="48940"/>
  <c r="B84" i="48940"/>
  <c r="B83" i="48940"/>
  <c r="B82" i="48940"/>
  <c r="B81" i="48940"/>
  <c r="B80" i="48940"/>
  <c r="B79" i="48940"/>
  <c r="B78" i="48940"/>
  <c r="B77" i="48940"/>
  <c r="B76" i="48940"/>
  <c r="B75" i="48940"/>
  <c r="B74" i="48940"/>
  <c r="B73" i="48940"/>
  <c r="J72" i="48940"/>
  <c r="I72" i="48940"/>
  <c r="H72" i="48940"/>
  <c r="G72" i="48940"/>
  <c r="F72" i="48940"/>
  <c r="E72" i="48940"/>
  <c r="D72" i="48940"/>
  <c r="C72" i="48940"/>
  <c r="B71" i="48940"/>
  <c r="B70" i="48940"/>
  <c r="B69" i="48940"/>
  <c r="B68" i="48940"/>
  <c r="B67" i="48940"/>
  <c r="B66" i="48940"/>
  <c r="B65" i="48940"/>
  <c r="B64" i="48940"/>
  <c r="B63" i="48940"/>
  <c r="B62" i="48940"/>
  <c r="B61" i="48940"/>
  <c r="B60" i="48940"/>
  <c r="B59" i="48940"/>
  <c r="B58" i="48940"/>
  <c r="B57" i="48940"/>
  <c r="B56" i="48940"/>
  <c r="J55" i="48940"/>
  <c r="I55" i="48940"/>
  <c r="H55" i="48940"/>
  <c r="G55" i="48940"/>
  <c r="F55" i="48940"/>
  <c r="E55" i="48940"/>
  <c r="D55" i="48940"/>
  <c r="C55" i="48940"/>
  <c r="B54" i="48940"/>
  <c r="B53" i="48940"/>
  <c r="B52" i="48940"/>
  <c r="B51" i="48940"/>
  <c r="B50" i="48940"/>
  <c r="B49" i="48940"/>
  <c r="B48" i="48940"/>
  <c r="B47" i="48940"/>
  <c r="B46" i="48940"/>
  <c r="B45" i="48940"/>
  <c r="B44" i="48940"/>
  <c r="B43" i="48940"/>
  <c r="J42" i="48940"/>
  <c r="I42" i="48940"/>
  <c r="H42" i="48940"/>
  <c r="G42" i="48940"/>
  <c r="F42" i="48940"/>
  <c r="E42" i="48940"/>
  <c r="D42" i="48940"/>
  <c r="C42" i="48940"/>
  <c r="B41" i="48940"/>
  <c r="B40" i="48940"/>
  <c r="B39" i="48940"/>
  <c r="B38" i="48940"/>
  <c r="I37" i="48940"/>
  <c r="H37" i="48940"/>
  <c r="G37" i="48940"/>
  <c r="F37" i="48940"/>
  <c r="E37" i="48940"/>
  <c r="D37" i="48940"/>
  <c r="C37" i="48940"/>
  <c r="B36" i="48940"/>
  <c r="B35" i="48940"/>
  <c r="B34" i="48940"/>
  <c r="B33" i="48940"/>
  <c r="B32" i="48940"/>
  <c r="B31" i="48940"/>
  <c r="B30" i="48940"/>
  <c r="B29" i="48940"/>
  <c r="B28" i="48940"/>
  <c r="B27" i="48940"/>
  <c r="J26" i="48940"/>
  <c r="I26" i="48940"/>
  <c r="H26" i="48940"/>
  <c r="G26" i="48940"/>
  <c r="F26" i="48940"/>
  <c r="E26" i="48940"/>
  <c r="D26" i="48940"/>
  <c r="C26" i="48940"/>
  <c r="B25" i="48940"/>
  <c r="B24" i="48940"/>
  <c r="B23" i="48940"/>
  <c r="B22" i="48940"/>
  <c r="B21" i="48940"/>
  <c r="B20" i="48940"/>
  <c r="B19" i="48940"/>
  <c r="B18" i="48940"/>
  <c r="B17" i="48940"/>
  <c r="B16" i="48940"/>
  <c r="J15" i="48940"/>
  <c r="I15" i="48940"/>
  <c r="H15" i="48940"/>
  <c r="G15" i="48940"/>
  <c r="F15" i="48940"/>
  <c r="E15" i="48940"/>
  <c r="D15" i="48940"/>
  <c r="C15" i="48940"/>
  <c r="B14" i="48940"/>
  <c r="B13" i="48940"/>
  <c r="B12" i="48940"/>
  <c r="B11" i="48940"/>
  <c r="B10" i="48940"/>
  <c r="B9" i="48940"/>
  <c r="B8" i="48940"/>
  <c r="B7" i="48940"/>
  <c r="B5" i="48940" s="1"/>
  <c r="I5" i="48940"/>
  <c r="H5" i="48940"/>
  <c r="G5" i="48940"/>
  <c r="F5" i="48940"/>
  <c r="E5" i="48940"/>
  <c r="D5" i="48940"/>
  <c r="D108" i="3348"/>
  <c r="D107" i="3348"/>
  <c r="M106" i="3348"/>
  <c r="L106" i="3348"/>
  <c r="K106" i="3348"/>
  <c r="J106" i="3348"/>
  <c r="I106" i="3348"/>
  <c r="H106" i="3348"/>
  <c r="G106" i="3348"/>
  <c r="F106" i="3348"/>
  <c r="E106" i="3348"/>
  <c r="C106" i="3348"/>
  <c r="B106" i="3348"/>
  <c r="D105" i="3348"/>
  <c r="D104" i="3348"/>
  <c r="D103" i="3348"/>
  <c r="D102" i="3348"/>
  <c r="D101" i="3348"/>
  <c r="D100" i="3348"/>
  <c r="M99" i="3348"/>
  <c r="L99" i="3348"/>
  <c r="K99" i="3348"/>
  <c r="J99" i="3348"/>
  <c r="I99" i="3348"/>
  <c r="H99" i="3348"/>
  <c r="G99" i="3348"/>
  <c r="F99" i="3348"/>
  <c r="E99" i="3348"/>
  <c r="C99" i="3348"/>
  <c r="B99" i="3348"/>
  <c r="D98" i="3348"/>
  <c r="D97" i="3348"/>
  <c r="D96" i="3348"/>
  <c r="D95" i="3348"/>
  <c r="M92" i="3348"/>
  <c r="L92" i="3348"/>
  <c r="K92" i="3348"/>
  <c r="J92" i="3348"/>
  <c r="I92" i="3348"/>
  <c r="H92" i="3348"/>
  <c r="G92" i="3348"/>
  <c r="F92" i="3348"/>
  <c r="E92" i="3348"/>
  <c r="C92" i="3348"/>
  <c r="B92" i="3348"/>
  <c r="D91" i="3348"/>
  <c r="D90" i="3348"/>
  <c r="D89" i="3348"/>
  <c r="D88" i="3348"/>
  <c r="D87" i="3348"/>
  <c r="D86" i="3348"/>
  <c r="M85" i="3348"/>
  <c r="L85" i="3348"/>
  <c r="K85" i="3348"/>
  <c r="J85" i="3348"/>
  <c r="I85" i="3348"/>
  <c r="H85" i="3348"/>
  <c r="G85" i="3348"/>
  <c r="F85" i="3348"/>
  <c r="E85" i="3348"/>
  <c r="C85" i="3348"/>
  <c r="B85" i="3348"/>
  <c r="D84" i="3348"/>
  <c r="D83" i="3348"/>
  <c r="D82" i="3348"/>
  <c r="D81" i="3348"/>
  <c r="D80" i="3348"/>
  <c r="D78" i="3348"/>
  <c r="D77" i="3348"/>
  <c r="D76" i="3348"/>
  <c r="D75" i="3348"/>
  <c r="D74" i="3348"/>
  <c r="D73" i="3348"/>
  <c r="M72" i="3348"/>
  <c r="L72" i="3348"/>
  <c r="K72" i="3348"/>
  <c r="J72" i="3348"/>
  <c r="I72" i="3348"/>
  <c r="H72" i="3348"/>
  <c r="G72" i="3348"/>
  <c r="F72" i="3348"/>
  <c r="E72" i="3348"/>
  <c r="C72" i="3348"/>
  <c r="B72" i="3348"/>
  <c r="D71" i="3348"/>
  <c r="D70" i="3348"/>
  <c r="D69" i="3348"/>
  <c r="D68" i="3348"/>
  <c r="D67" i="3348"/>
  <c r="D66" i="3348"/>
  <c r="D65" i="3348"/>
  <c r="D64" i="3348"/>
  <c r="D63" i="3348"/>
  <c r="D62" i="3348"/>
  <c r="D61" i="3348"/>
  <c r="D60" i="3348"/>
  <c r="D59" i="3348"/>
  <c r="D58" i="3348"/>
  <c r="D57" i="3348"/>
  <c r="D56" i="3348"/>
  <c r="M55" i="3348"/>
  <c r="L55" i="3348"/>
  <c r="K55" i="3348"/>
  <c r="J55" i="3348"/>
  <c r="I55" i="3348"/>
  <c r="H55" i="3348"/>
  <c r="G55" i="3348"/>
  <c r="F55" i="3348"/>
  <c r="E55" i="3348"/>
  <c r="C55" i="3348"/>
  <c r="B55" i="3348"/>
  <c r="D54" i="3348"/>
  <c r="D53" i="3348"/>
  <c r="D52" i="3348"/>
  <c r="D51" i="3348"/>
  <c r="D50" i="3348"/>
  <c r="D49" i="3348"/>
  <c r="D48" i="3348"/>
  <c r="D47" i="3348"/>
  <c r="D46" i="3348"/>
  <c r="D45" i="3348"/>
  <c r="D44" i="3348"/>
  <c r="D43" i="3348"/>
  <c r="M42" i="3348"/>
  <c r="L42" i="3348"/>
  <c r="K42" i="3348"/>
  <c r="J42" i="3348"/>
  <c r="I42" i="3348"/>
  <c r="H42" i="3348"/>
  <c r="G42" i="3348"/>
  <c r="F42" i="3348"/>
  <c r="E42" i="3348"/>
  <c r="C42" i="3348"/>
  <c r="B42" i="3348"/>
  <c r="D41" i="3348"/>
  <c r="D40" i="3348"/>
  <c r="D39" i="3348"/>
  <c r="D38" i="3348"/>
  <c r="M37" i="3348"/>
  <c r="L37" i="3348"/>
  <c r="K37" i="3348"/>
  <c r="J37" i="3348"/>
  <c r="I37" i="3348"/>
  <c r="H37" i="3348"/>
  <c r="G37" i="3348"/>
  <c r="F37" i="3348"/>
  <c r="E37" i="3348"/>
  <c r="C37" i="3348"/>
  <c r="B37" i="3348"/>
  <c r="D36" i="3348"/>
  <c r="D35" i="3348"/>
  <c r="D34" i="3348"/>
  <c r="D33" i="3348"/>
  <c r="D32" i="3348"/>
  <c r="D31" i="3348"/>
  <c r="D30" i="3348"/>
  <c r="D29" i="3348"/>
  <c r="D28" i="3348"/>
  <c r="D27" i="3348"/>
  <c r="M26" i="3348"/>
  <c r="L26" i="3348"/>
  <c r="K26" i="3348"/>
  <c r="J26" i="3348"/>
  <c r="I26" i="3348"/>
  <c r="H26" i="3348"/>
  <c r="G26" i="3348"/>
  <c r="F26" i="3348"/>
  <c r="E26" i="3348"/>
  <c r="C26" i="3348"/>
  <c r="B26" i="3348"/>
  <c r="M15" i="3348"/>
  <c r="L15" i="3348"/>
  <c r="K15" i="3348"/>
  <c r="J15" i="3348"/>
  <c r="I15" i="3348"/>
  <c r="H15" i="3348"/>
  <c r="G15" i="3348"/>
  <c r="F15" i="3348"/>
  <c r="E15" i="3348"/>
  <c r="C15" i="3348"/>
  <c r="B15" i="3348"/>
  <c r="D14" i="3348"/>
  <c r="D13" i="3348"/>
  <c r="D12" i="3348"/>
  <c r="D11" i="3348"/>
  <c r="D10" i="3348"/>
  <c r="D9" i="3348"/>
  <c r="D8" i="3348"/>
  <c r="D7" i="3348"/>
  <c r="D6" i="3348"/>
  <c r="C4" i="3348" l="1"/>
  <c r="B105" i="188"/>
  <c r="B15" i="48940"/>
  <c r="E4" i="3348"/>
  <c r="D72" i="3348"/>
  <c r="B4" i="3348"/>
  <c r="D15" i="3348"/>
  <c r="D5" i="3348"/>
  <c r="B84" i="188"/>
  <c r="B71" i="188"/>
  <c r="B36" i="188"/>
  <c r="B14" i="188"/>
  <c r="B99" i="48940"/>
  <c r="B55" i="48940"/>
  <c r="B42" i="48940"/>
  <c r="B26" i="48940"/>
  <c r="D106" i="3348"/>
  <c r="D85" i="3348"/>
  <c r="D55" i="3348"/>
  <c r="D42" i="3348"/>
  <c r="D37" i="3348"/>
  <c r="D99" i="3348"/>
  <c r="B37" i="48940"/>
  <c r="B25" i="188"/>
  <c r="B85" i="48940"/>
  <c r="B41" i="188"/>
  <c r="B98" i="188"/>
  <c r="B4" i="188"/>
  <c r="D26" i="3348"/>
  <c r="B72" i="48940"/>
  <c r="B54" i="188"/>
  <c r="B91" i="188"/>
  <c r="B92" i="48940"/>
  <c r="D92" i="3348"/>
  <c r="F186" i="16"/>
  <c r="R183" i="16"/>
  <c r="R27" i="16" l="1"/>
  <c r="R26" i="16"/>
  <c r="Q27" i="16"/>
  <c r="Q26" i="16"/>
  <c r="P27" i="16"/>
  <c r="P26" i="16"/>
  <c r="O27" i="16"/>
  <c r="O26" i="16"/>
  <c r="N27" i="16"/>
  <c r="N26" i="16"/>
  <c r="M27" i="16"/>
  <c r="M26" i="16"/>
  <c r="L27" i="16"/>
  <c r="L26" i="16"/>
  <c r="K27" i="16"/>
  <c r="K26" i="16"/>
  <c r="J27" i="16"/>
  <c r="J26" i="16"/>
  <c r="I27" i="16"/>
  <c r="I26" i="16"/>
  <c r="H27" i="16"/>
  <c r="H26" i="16"/>
  <c r="G27" i="16"/>
  <c r="G26" i="16"/>
  <c r="F47" i="16"/>
  <c r="F46" i="16"/>
  <c r="E47" i="16"/>
  <c r="E46" i="16"/>
  <c r="F151" i="16" l="1"/>
  <c r="E151" i="16"/>
  <c r="F150" i="16"/>
  <c r="E150" i="16"/>
  <c r="F149" i="16"/>
  <c r="E149" i="16"/>
  <c r="F148" i="16"/>
  <c r="E148" i="16"/>
  <c r="F147" i="16"/>
  <c r="E147" i="16"/>
  <c r="F146" i="16"/>
  <c r="E146" i="16"/>
  <c r="F145" i="16"/>
  <c r="E145" i="16"/>
  <c r="F144" i="16"/>
  <c r="E144" i="16"/>
  <c r="F143" i="16"/>
  <c r="E143" i="16"/>
  <c r="F142" i="16"/>
  <c r="E142" i="16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R118" i="16"/>
  <c r="Q118" i="16"/>
  <c r="P118" i="16"/>
  <c r="O118" i="16"/>
  <c r="N118" i="16"/>
  <c r="M118" i="16"/>
  <c r="L118" i="16"/>
  <c r="K118" i="16"/>
  <c r="J118" i="16"/>
  <c r="I118" i="16"/>
  <c r="H118" i="16"/>
  <c r="G118" i="16"/>
  <c r="E16" i="16"/>
  <c r="E8" i="16"/>
  <c r="E10" i="16"/>
  <c r="E12" i="16"/>
  <c r="E14" i="16"/>
  <c r="E18" i="16"/>
  <c r="E20" i="16"/>
  <c r="E22" i="16"/>
  <c r="E24" i="16"/>
  <c r="E50" i="16"/>
  <c r="E52" i="16"/>
  <c r="E54" i="16"/>
  <c r="E56" i="16"/>
  <c r="E58" i="16"/>
  <c r="E60" i="16"/>
  <c r="E62" i="16"/>
  <c r="E64" i="16"/>
  <c r="E66" i="16"/>
  <c r="E68" i="16"/>
  <c r="E84" i="16"/>
  <c r="E86" i="16"/>
  <c r="E88" i="16"/>
  <c r="E90" i="16"/>
  <c r="E94" i="16"/>
  <c r="E96" i="16"/>
  <c r="E98" i="16"/>
  <c r="E100" i="16"/>
  <c r="E102" i="16"/>
  <c r="E104" i="16"/>
  <c r="E106" i="16"/>
  <c r="E108" i="16"/>
  <c r="E110" i="16"/>
  <c r="E112" i="16"/>
  <c r="E114" i="16"/>
  <c r="E116" i="16"/>
  <c r="E158" i="16"/>
  <c r="E160" i="16"/>
  <c r="E162" i="16"/>
  <c r="E164" i="16"/>
  <c r="E166" i="16"/>
  <c r="E168" i="16"/>
  <c r="E170" i="16"/>
  <c r="E172" i="16"/>
  <c r="E174" i="16"/>
  <c r="E176" i="16"/>
  <c r="E178" i="16"/>
  <c r="E180" i="16"/>
  <c r="E184" i="16"/>
  <c r="E186" i="16"/>
  <c r="E188" i="16"/>
  <c r="E190" i="16"/>
  <c r="E192" i="16"/>
  <c r="E194" i="16"/>
  <c r="E198" i="16"/>
  <c r="E200" i="16"/>
  <c r="E202" i="16"/>
  <c r="E204" i="16"/>
  <c r="E206" i="16"/>
  <c r="E208" i="16"/>
  <c r="E238" i="16"/>
  <c r="E28" i="16"/>
  <c r="E30" i="16"/>
  <c r="E32" i="16"/>
  <c r="E34" i="16"/>
  <c r="E36" i="16"/>
  <c r="E38" i="16"/>
  <c r="E40" i="16"/>
  <c r="E42" i="16"/>
  <c r="E44" i="16"/>
  <c r="E212" i="16"/>
  <c r="E214" i="16"/>
  <c r="E216" i="16"/>
  <c r="E218" i="16"/>
  <c r="E220" i="16"/>
  <c r="E222" i="16"/>
  <c r="F55" i="16"/>
  <c r="F54" i="16"/>
  <c r="E55" i="16"/>
  <c r="F69" i="16"/>
  <c r="E69" i="16"/>
  <c r="F68" i="16"/>
  <c r="F67" i="16"/>
  <c r="E67" i="16"/>
  <c r="F66" i="16"/>
  <c r="F65" i="16"/>
  <c r="E65" i="16"/>
  <c r="F64" i="16"/>
  <c r="F63" i="16"/>
  <c r="E63" i="16"/>
  <c r="F62" i="16"/>
  <c r="F61" i="16"/>
  <c r="E61" i="16"/>
  <c r="F60" i="16"/>
  <c r="F59" i="16"/>
  <c r="E59" i="16"/>
  <c r="F58" i="16"/>
  <c r="F57" i="16"/>
  <c r="E57" i="16"/>
  <c r="F56" i="16"/>
  <c r="F53" i="16"/>
  <c r="E53" i="16"/>
  <c r="F52" i="16"/>
  <c r="F50" i="16"/>
  <c r="F51" i="16"/>
  <c r="E51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237" i="16"/>
  <c r="F239" i="16"/>
  <c r="F236" i="16"/>
  <c r="F238" i="16"/>
  <c r="G234" i="16"/>
  <c r="G210" i="16"/>
  <c r="F212" i="16"/>
  <c r="F214" i="16"/>
  <c r="F216" i="16"/>
  <c r="F218" i="16"/>
  <c r="F220" i="16"/>
  <c r="F222" i="16"/>
  <c r="R211" i="16"/>
  <c r="Q211" i="16"/>
  <c r="P211" i="16"/>
  <c r="O211" i="16"/>
  <c r="N211" i="16"/>
  <c r="M211" i="16"/>
  <c r="L211" i="16"/>
  <c r="K211" i="16"/>
  <c r="J211" i="16"/>
  <c r="I211" i="16"/>
  <c r="H211" i="16"/>
  <c r="G211" i="16"/>
  <c r="R210" i="16"/>
  <c r="Q210" i="16"/>
  <c r="P210" i="16"/>
  <c r="O210" i="16"/>
  <c r="N210" i="16"/>
  <c r="M210" i="16"/>
  <c r="L210" i="16"/>
  <c r="K210" i="16"/>
  <c r="J210" i="16"/>
  <c r="I210" i="16"/>
  <c r="H210" i="16"/>
  <c r="F213" i="16"/>
  <c r="F215" i="16"/>
  <c r="F217" i="16"/>
  <c r="F219" i="16"/>
  <c r="F221" i="16"/>
  <c r="F223" i="16"/>
  <c r="E213" i="16"/>
  <c r="E215" i="16"/>
  <c r="E217" i="16"/>
  <c r="E219" i="16"/>
  <c r="E221" i="16"/>
  <c r="E223" i="16"/>
  <c r="G6" i="16"/>
  <c r="F45" i="16"/>
  <c r="E45" i="16"/>
  <c r="F44" i="16"/>
  <c r="F43" i="16"/>
  <c r="E43" i="16"/>
  <c r="F42" i="16"/>
  <c r="F41" i="16"/>
  <c r="E41" i="16"/>
  <c r="F40" i="16"/>
  <c r="F39" i="16"/>
  <c r="E39" i="16"/>
  <c r="F38" i="16"/>
  <c r="F37" i="16"/>
  <c r="E37" i="16"/>
  <c r="F36" i="16"/>
  <c r="F35" i="16"/>
  <c r="E35" i="16"/>
  <c r="F34" i="16"/>
  <c r="F33" i="16"/>
  <c r="E33" i="16"/>
  <c r="F32" i="16"/>
  <c r="F31" i="16"/>
  <c r="E31" i="16"/>
  <c r="F30" i="16"/>
  <c r="F29" i="16"/>
  <c r="E29" i="16"/>
  <c r="F28" i="16"/>
  <c r="E239" i="16"/>
  <c r="R235" i="16"/>
  <c r="Q235" i="16"/>
  <c r="P235" i="16"/>
  <c r="O235" i="16"/>
  <c r="N235" i="16"/>
  <c r="M235" i="16"/>
  <c r="L235" i="16"/>
  <c r="K235" i="16"/>
  <c r="J235" i="16"/>
  <c r="I235" i="16"/>
  <c r="H235" i="16"/>
  <c r="G235" i="16"/>
  <c r="R234" i="16"/>
  <c r="Q234" i="16"/>
  <c r="P234" i="16"/>
  <c r="O234" i="16"/>
  <c r="N234" i="16"/>
  <c r="M234" i="16"/>
  <c r="L234" i="16"/>
  <c r="K234" i="16"/>
  <c r="J234" i="16"/>
  <c r="I234" i="16"/>
  <c r="H234" i="16"/>
  <c r="F117" i="16"/>
  <c r="E117" i="16"/>
  <c r="F116" i="16"/>
  <c r="F115" i="16"/>
  <c r="E115" i="16"/>
  <c r="F114" i="16"/>
  <c r="F113" i="16"/>
  <c r="E113" i="16"/>
  <c r="F112" i="16"/>
  <c r="F111" i="16"/>
  <c r="E111" i="16"/>
  <c r="F110" i="16"/>
  <c r="F109" i="16"/>
  <c r="E109" i="16"/>
  <c r="F108" i="16"/>
  <c r="F107" i="16"/>
  <c r="E107" i="16"/>
  <c r="F106" i="16"/>
  <c r="F105" i="16"/>
  <c r="E105" i="16"/>
  <c r="F104" i="16"/>
  <c r="F103" i="16"/>
  <c r="E103" i="16"/>
  <c r="F102" i="16"/>
  <c r="F101" i="16"/>
  <c r="E101" i="16"/>
  <c r="F100" i="16"/>
  <c r="F99" i="16"/>
  <c r="E99" i="16"/>
  <c r="F98" i="16"/>
  <c r="F97" i="16"/>
  <c r="E97" i="16"/>
  <c r="F96" i="16"/>
  <c r="F95" i="16"/>
  <c r="E95" i="16"/>
  <c r="F94" i="16"/>
  <c r="R93" i="16"/>
  <c r="Q93" i="16"/>
  <c r="P93" i="16"/>
  <c r="O93" i="16"/>
  <c r="N93" i="16"/>
  <c r="M93" i="16"/>
  <c r="L93" i="16"/>
  <c r="K93" i="16"/>
  <c r="J93" i="16"/>
  <c r="I93" i="16"/>
  <c r="H93" i="16"/>
  <c r="G93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209" i="16"/>
  <c r="E209" i="16"/>
  <c r="F208" i="16"/>
  <c r="F207" i="16"/>
  <c r="E207" i="16"/>
  <c r="F206" i="16"/>
  <c r="F205" i="16"/>
  <c r="E205" i="16"/>
  <c r="F204" i="16"/>
  <c r="F203" i="16"/>
  <c r="E203" i="16"/>
  <c r="F202" i="16"/>
  <c r="F201" i="16"/>
  <c r="E201" i="16"/>
  <c r="F200" i="16"/>
  <c r="F199" i="16"/>
  <c r="E199" i="16"/>
  <c r="F198" i="16"/>
  <c r="R197" i="16"/>
  <c r="Q197" i="16"/>
  <c r="P197" i="16"/>
  <c r="O197" i="16"/>
  <c r="N197" i="16"/>
  <c r="M197" i="16"/>
  <c r="L197" i="16"/>
  <c r="K197" i="16"/>
  <c r="J197" i="16"/>
  <c r="I197" i="16"/>
  <c r="H197" i="16"/>
  <c r="G197" i="16"/>
  <c r="R196" i="16"/>
  <c r="Q196" i="16"/>
  <c r="P196" i="16"/>
  <c r="O196" i="16"/>
  <c r="N196" i="16"/>
  <c r="M196" i="16"/>
  <c r="L196" i="16"/>
  <c r="K196" i="16"/>
  <c r="J196" i="16"/>
  <c r="I196" i="16"/>
  <c r="H196" i="16"/>
  <c r="G196" i="16"/>
  <c r="F25" i="16"/>
  <c r="E25" i="16"/>
  <c r="F24" i="16"/>
  <c r="F23" i="16"/>
  <c r="E23" i="16"/>
  <c r="F22" i="16"/>
  <c r="F21" i="16"/>
  <c r="E21" i="16"/>
  <c r="F20" i="16"/>
  <c r="F19" i="16"/>
  <c r="E19" i="16"/>
  <c r="F18" i="16"/>
  <c r="F17" i="16"/>
  <c r="E17" i="16"/>
  <c r="F16" i="16"/>
  <c r="F15" i="16"/>
  <c r="E15" i="16"/>
  <c r="F14" i="16"/>
  <c r="F13" i="16"/>
  <c r="E13" i="16"/>
  <c r="F12" i="16"/>
  <c r="F11" i="16"/>
  <c r="E11" i="16"/>
  <c r="F10" i="16"/>
  <c r="F9" i="16"/>
  <c r="E9" i="16"/>
  <c r="F8" i="16"/>
  <c r="R7" i="16"/>
  <c r="Q7" i="16"/>
  <c r="P7" i="16"/>
  <c r="O7" i="16"/>
  <c r="N7" i="16"/>
  <c r="M7" i="16"/>
  <c r="L7" i="16"/>
  <c r="K7" i="16"/>
  <c r="J7" i="16"/>
  <c r="I7" i="16"/>
  <c r="H7" i="16"/>
  <c r="G7" i="16"/>
  <c r="Q6" i="16"/>
  <c r="P6" i="16"/>
  <c r="O6" i="16"/>
  <c r="N6" i="16"/>
  <c r="M6" i="16"/>
  <c r="L6" i="16"/>
  <c r="K6" i="16"/>
  <c r="J6" i="16"/>
  <c r="I6" i="16"/>
  <c r="H6" i="16"/>
  <c r="F195" i="16"/>
  <c r="E195" i="16"/>
  <c r="F194" i="16"/>
  <c r="F193" i="16"/>
  <c r="E193" i="16"/>
  <c r="F192" i="16"/>
  <c r="F191" i="16"/>
  <c r="E191" i="16"/>
  <c r="F190" i="16"/>
  <c r="F189" i="16"/>
  <c r="E189" i="16"/>
  <c r="F188" i="16"/>
  <c r="F187" i="16"/>
  <c r="E187" i="16"/>
  <c r="F185" i="16"/>
  <c r="E185" i="16"/>
  <c r="F184" i="16"/>
  <c r="Q183" i="16"/>
  <c r="P183" i="16"/>
  <c r="O183" i="16"/>
  <c r="N183" i="16"/>
  <c r="M183" i="16"/>
  <c r="L183" i="16"/>
  <c r="K183" i="16"/>
  <c r="J183" i="16"/>
  <c r="I183" i="16"/>
  <c r="H183" i="16"/>
  <c r="G183" i="16"/>
  <c r="R182" i="16"/>
  <c r="Q182" i="16"/>
  <c r="P182" i="16"/>
  <c r="O182" i="16"/>
  <c r="N182" i="16"/>
  <c r="M182" i="16"/>
  <c r="L182" i="16"/>
  <c r="K182" i="16"/>
  <c r="J182" i="16"/>
  <c r="I182" i="16"/>
  <c r="H182" i="16"/>
  <c r="G182" i="16"/>
  <c r="F181" i="16"/>
  <c r="E181" i="16"/>
  <c r="F180" i="16"/>
  <c r="F179" i="16"/>
  <c r="E179" i="16"/>
  <c r="F178" i="16"/>
  <c r="F177" i="16"/>
  <c r="E177" i="16"/>
  <c r="F176" i="16"/>
  <c r="F175" i="16"/>
  <c r="E175" i="16"/>
  <c r="F174" i="16"/>
  <c r="F173" i="16"/>
  <c r="E173" i="16"/>
  <c r="F172" i="16"/>
  <c r="F171" i="16"/>
  <c r="E171" i="16"/>
  <c r="F170" i="16"/>
  <c r="F169" i="16"/>
  <c r="E169" i="16"/>
  <c r="F168" i="16"/>
  <c r="F167" i="16"/>
  <c r="E167" i="16"/>
  <c r="F166" i="16"/>
  <c r="F165" i="16"/>
  <c r="E165" i="16"/>
  <c r="F164" i="16"/>
  <c r="F163" i="16"/>
  <c r="E163" i="16"/>
  <c r="F162" i="16"/>
  <c r="F161" i="16"/>
  <c r="E161" i="16"/>
  <c r="F160" i="16"/>
  <c r="F159" i="16"/>
  <c r="E159" i="16"/>
  <c r="F158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F90" i="16"/>
  <c r="F84" i="16"/>
  <c r="F86" i="16"/>
  <c r="F88" i="16"/>
  <c r="F91" i="16"/>
  <c r="E91" i="16"/>
  <c r="F89" i="16"/>
  <c r="E89" i="16"/>
  <c r="F87" i="16"/>
  <c r="F85" i="16"/>
  <c r="E87" i="16"/>
  <c r="E85" i="16"/>
  <c r="G82" i="16"/>
  <c r="H82" i="16"/>
  <c r="I82" i="16"/>
  <c r="J82" i="16"/>
  <c r="K82" i="16"/>
  <c r="L82" i="16"/>
  <c r="M82" i="16"/>
  <c r="N82" i="16"/>
  <c r="O82" i="16"/>
  <c r="P82" i="16"/>
  <c r="Q82" i="16"/>
  <c r="R82" i="16"/>
  <c r="G83" i="16"/>
  <c r="H83" i="16"/>
  <c r="I83" i="16"/>
  <c r="J83" i="16"/>
  <c r="K83" i="16"/>
  <c r="L83" i="16"/>
  <c r="M83" i="16"/>
  <c r="N83" i="16"/>
  <c r="O83" i="16"/>
  <c r="P83" i="16"/>
  <c r="Q83" i="16"/>
  <c r="R83" i="16"/>
  <c r="F119" i="16" l="1"/>
  <c r="F27" i="16"/>
  <c r="E118" i="16"/>
  <c r="F118" i="16"/>
  <c r="F26" i="16"/>
  <c r="E26" i="16"/>
  <c r="E27" i="16"/>
  <c r="E119" i="16"/>
  <c r="E93" i="16"/>
  <c r="F93" i="16"/>
  <c r="K4" i="16"/>
  <c r="C4" i="48940"/>
  <c r="F235" i="16"/>
  <c r="E196" i="16"/>
  <c r="F183" i="16"/>
  <c r="F157" i="16"/>
  <c r="F156" i="16"/>
  <c r="R5" i="16"/>
  <c r="L4" i="16"/>
  <c r="P5" i="16"/>
  <c r="E49" i="16"/>
  <c r="E48" i="16"/>
  <c r="H5" i="16"/>
  <c r="N4" i="16"/>
  <c r="J5" i="16"/>
  <c r="G3" i="188"/>
  <c r="K3" i="188"/>
  <c r="O3" i="188"/>
  <c r="C3" i="188"/>
  <c r="F4" i="48940"/>
  <c r="G4" i="48940"/>
  <c r="J4" i="48940"/>
  <c r="M4" i="3348"/>
  <c r="C15" i="48941" s="1"/>
  <c r="E15" i="48941" s="1"/>
  <c r="G4" i="3348"/>
  <c r="K4" i="3348"/>
  <c r="E211" i="16"/>
  <c r="H4" i="16"/>
  <c r="P4" i="16"/>
  <c r="K5" i="16"/>
  <c r="L5" i="16"/>
  <c r="J4" i="3348"/>
  <c r="F4" i="3348"/>
  <c r="D4" i="48940"/>
  <c r="O4" i="16"/>
  <c r="F83" i="16"/>
  <c r="E183" i="16"/>
  <c r="J4" i="16"/>
  <c r="R4" i="16"/>
  <c r="N5" i="16"/>
  <c r="E197" i="16"/>
  <c r="F197" i="16"/>
  <c r="F92" i="16"/>
  <c r="F210" i="16"/>
  <c r="F49" i="16"/>
  <c r="F48" i="16"/>
  <c r="E92" i="16"/>
  <c r="E82" i="16"/>
  <c r="O5" i="16"/>
  <c r="G5" i="16"/>
  <c r="C4" i="48941"/>
  <c r="F82" i="16"/>
  <c r="F182" i="16"/>
  <c r="H4" i="48940"/>
  <c r="D3" i="188"/>
  <c r="H3" i="188"/>
  <c r="L3" i="188"/>
  <c r="E7" i="16"/>
  <c r="F6" i="16"/>
  <c r="G4" i="16"/>
  <c r="H4" i="3348"/>
  <c r="I4" i="3348"/>
  <c r="L4" i="3348"/>
  <c r="F211" i="16"/>
  <c r="I4" i="16"/>
  <c r="M4" i="16"/>
  <c r="Q4" i="16"/>
  <c r="E234" i="16"/>
  <c r="E156" i="16"/>
  <c r="E83" i="16"/>
  <c r="E157" i="16"/>
  <c r="I5" i="16"/>
  <c r="M5" i="16"/>
  <c r="Q5" i="16"/>
  <c r="F7" i="16"/>
  <c r="F196" i="16"/>
  <c r="N3" i="188"/>
  <c r="J3" i="188"/>
  <c r="F3" i="188"/>
  <c r="E235" i="16"/>
  <c r="E4" i="48940"/>
  <c r="I4" i="48940"/>
  <c r="E3" i="188"/>
  <c r="I3" i="188"/>
  <c r="M3" i="188"/>
  <c r="F234" i="16"/>
  <c r="E210" i="16"/>
  <c r="E182" i="16"/>
  <c r="E6" i="16"/>
  <c r="E4" i="16" l="1"/>
  <c r="B3" i="188"/>
  <c r="C23" i="48941" s="1"/>
  <c r="E23" i="48941" s="1"/>
  <c r="B4" i="48940"/>
  <c r="C21" i="48941" s="1"/>
  <c r="C14" i="48941"/>
  <c r="E14" i="48941" s="1"/>
  <c r="C13" i="48941"/>
  <c r="E13" i="48941" s="1"/>
  <c r="C12" i="48941"/>
  <c r="E12" i="48941" s="1"/>
  <c r="C11" i="48941"/>
  <c r="E11" i="48941" s="1"/>
  <c r="C10" i="48941"/>
  <c r="E10" i="48941" s="1"/>
  <c r="C9" i="48941"/>
  <c r="E9" i="48941" s="1"/>
  <c r="C8" i="48941"/>
  <c r="E8" i="48941" s="1"/>
  <c r="C7" i="48941"/>
  <c r="E7" i="48941" s="1"/>
  <c r="C5" i="48941"/>
  <c r="E5" i="48941" s="1"/>
  <c r="F4" i="16"/>
  <c r="F5" i="16"/>
  <c r="C30" i="48941" s="1"/>
  <c r="E30" i="48941" s="1"/>
  <c r="E5" i="16"/>
  <c r="C28" i="48941" s="1"/>
  <c r="E28" i="48941" s="1"/>
  <c r="D4" i="3348"/>
  <c r="C6" i="48941" s="1"/>
  <c r="E6" i="48941" s="1"/>
  <c r="E4" i="48941"/>
  <c r="C22" i="48941" l="1"/>
  <c r="E22" i="48941" s="1"/>
  <c r="E21" i="48941"/>
</calcChain>
</file>

<file path=xl/sharedStrings.xml><?xml version="1.0" encoding="utf-8"?>
<sst xmlns="http://schemas.openxmlformats.org/spreadsheetml/2006/main" count="598" uniqueCount="292">
  <si>
    <t>デンマーク</t>
    <phoneticPr fontId="2"/>
  </si>
  <si>
    <t>トン</t>
  </si>
  <si>
    <t>１　港別港務状況</t>
    <rPh sb="2" eb="3">
      <t>ミナト</t>
    </rPh>
    <rPh sb="3" eb="4">
      <t>ベツ</t>
    </rPh>
    <rPh sb="4" eb="5">
      <t>ミナト</t>
    </rPh>
    <rPh sb="5" eb="6">
      <t>ム</t>
    </rPh>
    <rPh sb="6" eb="8">
      <t>ジョウキョウ</t>
    </rPh>
    <phoneticPr fontId="2"/>
  </si>
  <si>
    <t>計</t>
    <rPh sb="0" eb="1">
      <t>ケイ</t>
    </rPh>
    <phoneticPr fontId="2"/>
  </si>
  <si>
    <t>港内移動</t>
    <rPh sb="0" eb="1">
      <t>ミナト</t>
    </rPh>
    <rPh sb="1" eb="2">
      <t>ナイ</t>
    </rPh>
    <rPh sb="2" eb="4">
      <t>イドウ</t>
    </rPh>
    <phoneticPr fontId="2"/>
  </si>
  <si>
    <t>その他</t>
    <rPh sb="0" eb="3">
      <t>ソノタ</t>
    </rPh>
    <phoneticPr fontId="2"/>
  </si>
  <si>
    <t>合　計</t>
    <rPh sb="0" eb="3">
      <t>ゴウケイ</t>
    </rPh>
    <phoneticPr fontId="2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</si>
  <si>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2"/>
  </si>
  <si>
    <t>小　樽</t>
    <rPh sb="0" eb="3">
      <t>オタル</t>
    </rPh>
    <phoneticPr fontId="2"/>
  </si>
  <si>
    <t>留　萌</t>
    <rPh sb="0" eb="3">
      <t>ルモイ</t>
    </rPh>
    <phoneticPr fontId="2"/>
  </si>
  <si>
    <t>稚　内</t>
    <rPh sb="0" eb="3">
      <t>ワッカナイ</t>
    </rPh>
    <phoneticPr fontId="2"/>
  </si>
  <si>
    <t>函　館</t>
    <rPh sb="0" eb="3">
      <t>ハコダテ</t>
    </rPh>
    <phoneticPr fontId="2"/>
  </si>
  <si>
    <t>室　蘭</t>
    <rPh sb="0" eb="3">
      <t>ムロラン</t>
    </rPh>
    <phoneticPr fontId="2"/>
  </si>
  <si>
    <t>苫小牧</t>
    <rPh sb="0" eb="3">
      <t>トマコマイ</t>
    </rPh>
    <phoneticPr fontId="2"/>
  </si>
  <si>
    <t>釧　路</t>
    <rPh sb="0" eb="3">
      <t>クシロ</t>
    </rPh>
    <phoneticPr fontId="2"/>
  </si>
  <si>
    <t>根　室</t>
    <rPh sb="0" eb="3">
      <t>ネムロ</t>
    </rPh>
    <phoneticPr fontId="2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</si>
  <si>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2"/>
  </si>
  <si>
    <t>仙台塩釜</t>
    <rPh sb="0" eb="2">
      <t>センダイ</t>
    </rPh>
    <rPh sb="2" eb="4">
      <t>シオガマ</t>
    </rPh>
    <phoneticPr fontId="2"/>
  </si>
  <si>
    <t>石　巻</t>
    <rPh sb="0" eb="3">
      <t>イシノマキ</t>
    </rPh>
    <phoneticPr fontId="2"/>
  </si>
  <si>
    <t>青　森</t>
    <rPh sb="0" eb="3">
      <t>アオモリ</t>
    </rPh>
    <phoneticPr fontId="2"/>
  </si>
  <si>
    <t>八　戸</t>
    <rPh sb="0" eb="3">
      <t>ハチノヘ</t>
    </rPh>
    <phoneticPr fontId="2"/>
  </si>
  <si>
    <t>むつ小川原</t>
    <rPh sb="2" eb="5">
      <t>コガワラ</t>
    </rPh>
    <phoneticPr fontId="2"/>
  </si>
  <si>
    <t>釜　石</t>
    <rPh sb="0" eb="3">
      <t>カマイシ</t>
    </rPh>
    <phoneticPr fontId="2"/>
  </si>
  <si>
    <t>秋田船川</t>
    <rPh sb="0" eb="2">
      <t>アキタ</t>
    </rPh>
    <rPh sb="2" eb="4">
      <t>フナガワ</t>
    </rPh>
    <phoneticPr fontId="2"/>
  </si>
  <si>
    <t>酒　田</t>
    <rPh sb="0" eb="3">
      <t>サカタ</t>
    </rPh>
    <phoneticPr fontId="2"/>
  </si>
  <si>
    <t>小名浜</t>
    <rPh sb="0" eb="1">
      <t>オ</t>
    </rPh>
    <rPh sb="1" eb="2">
      <t>ナ</t>
    </rPh>
    <rPh sb="2" eb="3">
      <t>ハマ</t>
    </rPh>
    <phoneticPr fontId="2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</si>
  <si>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2"/>
  </si>
  <si>
    <t>京浜（東京区）</t>
    <rPh sb="0" eb="2">
      <t>ケイヒン</t>
    </rPh>
    <rPh sb="3" eb="5">
      <t>トウキョウ</t>
    </rPh>
    <rPh sb="5" eb="6">
      <t>ク</t>
    </rPh>
    <phoneticPr fontId="2"/>
  </si>
  <si>
    <t>京浜（川崎区）</t>
    <rPh sb="0" eb="2">
      <t>ケイヒン</t>
    </rPh>
    <rPh sb="3" eb="5">
      <t>カワサキ</t>
    </rPh>
    <rPh sb="5" eb="6">
      <t>ク</t>
    </rPh>
    <phoneticPr fontId="2"/>
  </si>
  <si>
    <t>京浜（横浜区）</t>
    <rPh sb="0" eb="2">
      <t>ケイヒン</t>
    </rPh>
    <rPh sb="3" eb="5">
      <t>ヨコハマ</t>
    </rPh>
    <rPh sb="5" eb="6">
      <t>ク</t>
    </rPh>
    <phoneticPr fontId="2"/>
  </si>
  <si>
    <t>日　立</t>
    <rPh sb="0" eb="3">
      <t>ヒタチ</t>
    </rPh>
    <phoneticPr fontId="2"/>
  </si>
  <si>
    <t>鹿　島</t>
    <rPh sb="0" eb="3">
      <t>カシマ</t>
    </rPh>
    <phoneticPr fontId="2"/>
  </si>
  <si>
    <t>千　葉</t>
    <rPh sb="0" eb="3">
      <t>チバ</t>
    </rPh>
    <phoneticPr fontId="2"/>
  </si>
  <si>
    <t>木更津</t>
    <rPh sb="0" eb="3">
      <t>キサラヅ</t>
    </rPh>
    <phoneticPr fontId="2"/>
  </si>
  <si>
    <t>横須賀</t>
    <rPh sb="0" eb="3">
      <t>ヨコスカ</t>
    </rPh>
    <phoneticPr fontId="2"/>
  </si>
  <si>
    <t>清　水</t>
    <rPh sb="0" eb="3">
      <t>シミズ</t>
    </rPh>
    <phoneticPr fontId="2"/>
  </si>
  <si>
    <t>田子の浦</t>
    <rPh sb="0" eb="4">
      <t>タゴノウラ</t>
    </rPh>
    <phoneticPr fontId="2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</si>
  <si>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2"/>
  </si>
  <si>
    <t>名古屋</t>
    <rPh sb="0" eb="3">
      <t>ナゴヤ</t>
    </rPh>
    <phoneticPr fontId="2"/>
  </si>
  <si>
    <t>衣　浦</t>
    <rPh sb="0" eb="3">
      <t>キヌウラ</t>
    </rPh>
    <phoneticPr fontId="2"/>
  </si>
  <si>
    <t>三　河</t>
    <rPh sb="0" eb="3">
      <t>ミカワ</t>
    </rPh>
    <phoneticPr fontId="2"/>
  </si>
  <si>
    <t>四日市</t>
    <rPh sb="0" eb="3">
      <t>ヨッカイチ</t>
    </rPh>
    <phoneticPr fontId="2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</si>
  <si>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2"/>
  </si>
  <si>
    <t>阪　南</t>
    <rPh sb="0" eb="3">
      <t>ハンナン</t>
    </rPh>
    <phoneticPr fontId="2"/>
  </si>
  <si>
    <t>泉　州</t>
    <rPh sb="0" eb="1">
      <t>イズミ</t>
    </rPh>
    <rPh sb="2" eb="3">
      <t>シュウ</t>
    </rPh>
    <phoneticPr fontId="2"/>
  </si>
  <si>
    <t>姫　路</t>
    <rPh sb="0" eb="3">
      <t>ヒメジ</t>
    </rPh>
    <phoneticPr fontId="2"/>
  </si>
  <si>
    <t>東播磨</t>
    <rPh sb="0" eb="1">
      <t>ヒガシ</t>
    </rPh>
    <rPh sb="1" eb="3">
      <t>ハリマ</t>
    </rPh>
    <phoneticPr fontId="2"/>
  </si>
  <si>
    <t>田　辺</t>
    <rPh sb="0" eb="3">
      <t>タナベ</t>
    </rPh>
    <phoneticPr fontId="2"/>
  </si>
  <si>
    <t>和歌山下津</t>
    <rPh sb="0" eb="3">
      <t>ワカヤマ</t>
    </rPh>
    <rPh sb="3" eb="4">
      <t>シタ</t>
    </rPh>
    <rPh sb="4" eb="5">
      <t>ツ</t>
    </rPh>
    <phoneticPr fontId="2"/>
  </si>
  <si>
    <t>徳島小松島</t>
    <rPh sb="0" eb="2">
      <t>トクシマ</t>
    </rPh>
    <rPh sb="2" eb="4">
      <t>コマツ</t>
    </rPh>
    <rPh sb="4" eb="5">
      <t>ジマ</t>
    </rPh>
    <phoneticPr fontId="2"/>
  </si>
  <si>
    <t>高　知</t>
    <rPh sb="0" eb="3">
      <t>コウチ</t>
    </rPh>
    <phoneticPr fontId="2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</si>
  <si>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2"/>
  </si>
  <si>
    <t>広　島</t>
    <rPh sb="0" eb="3">
      <t>ヒロシマ</t>
    </rPh>
    <phoneticPr fontId="2"/>
  </si>
  <si>
    <t>岩　国</t>
    <rPh sb="0" eb="3">
      <t>イワクニ</t>
    </rPh>
    <phoneticPr fontId="2"/>
  </si>
  <si>
    <t>柳　井</t>
    <rPh sb="0" eb="3">
      <t>ヤナイ</t>
    </rPh>
    <phoneticPr fontId="2"/>
  </si>
  <si>
    <t>水　島</t>
    <rPh sb="0" eb="3">
      <t>ミズシマ</t>
    </rPh>
    <phoneticPr fontId="2"/>
  </si>
  <si>
    <t>宇　野</t>
    <rPh sb="0" eb="3">
      <t>ウノ</t>
    </rPh>
    <phoneticPr fontId="2"/>
  </si>
  <si>
    <t>尾道糸崎</t>
    <rPh sb="0" eb="2">
      <t>オノミチ</t>
    </rPh>
    <rPh sb="2" eb="4">
      <t>イトザキ</t>
    </rPh>
    <phoneticPr fontId="2"/>
  </si>
  <si>
    <t>福　山</t>
    <rPh sb="0" eb="3">
      <t>フクヤマ</t>
    </rPh>
    <phoneticPr fontId="2"/>
  </si>
  <si>
    <t>呉</t>
    <rPh sb="0" eb="1">
      <t>クレ</t>
    </rPh>
    <phoneticPr fontId="2"/>
  </si>
  <si>
    <t>徳山下松</t>
    <rPh sb="0" eb="2">
      <t>トクヤマ</t>
    </rPh>
    <rPh sb="2" eb="3">
      <t>シタ</t>
    </rPh>
    <rPh sb="3" eb="4">
      <t>マツ</t>
    </rPh>
    <phoneticPr fontId="2"/>
  </si>
  <si>
    <t>三田尻中関</t>
    <rPh sb="0" eb="2">
      <t>ミタ</t>
    </rPh>
    <rPh sb="2" eb="3">
      <t>ジリ</t>
    </rPh>
    <rPh sb="3" eb="4">
      <t>ナカ</t>
    </rPh>
    <rPh sb="4" eb="5">
      <t>ゼキ</t>
    </rPh>
    <phoneticPr fontId="2"/>
  </si>
  <si>
    <t>高　松</t>
    <rPh sb="0" eb="3">
      <t>タカマツ</t>
    </rPh>
    <phoneticPr fontId="2"/>
  </si>
  <si>
    <t>坂　出</t>
    <rPh sb="0" eb="3">
      <t>サカイデ</t>
    </rPh>
    <phoneticPr fontId="2"/>
  </si>
  <si>
    <t>松　山</t>
    <rPh sb="0" eb="3">
      <t>マツヤマ</t>
    </rPh>
    <phoneticPr fontId="2"/>
  </si>
  <si>
    <t>今　治</t>
    <rPh sb="0" eb="3">
      <t>イマバリ</t>
    </rPh>
    <phoneticPr fontId="2"/>
  </si>
  <si>
    <t>新居浜</t>
    <rPh sb="0" eb="3">
      <t>ニイハマ</t>
    </rPh>
    <phoneticPr fontId="2"/>
  </si>
  <si>
    <t>三島川之江</t>
    <rPh sb="0" eb="2">
      <t>ミシマ</t>
    </rPh>
    <rPh sb="2" eb="5">
      <t>カワノエ</t>
    </rPh>
    <phoneticPr fontId="2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</si>
  <si>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2"/>
  </si>
  <si>
    <t>宇　部</t>
    <rPh sb="0" eb="3">
      <t>ウベ</t>
    </rPh>
    <phoneticPr fontId="2"/>
  </si>
  <si>
    <t>博　多</t>
    <rPh sb="0" eb="3">
      <t>ハカタ</t>
    </rPh>
    <phoneticPr fontId="2"/>
  </si>
  <si>
    <t>三　池</t>
    <rPh sb="0" eb="3">
      <t>ミイケ</t>
    </rPh>
    <phoneticPr fontId="2"/>
  </si>
  <si>
    <t>唐　津</t>
    <rPh sb="0" eb="3">
      <t>カラツ</t>
    </rPh>
    <phoneticPr fontId="2"/>
  </si>
  <si>
    <t>伊万里</t>
    <rPh sb="0" eb="3">
      <t>イマリ</t>
    </rPh>
    <phoneticPr fontId="2"/>
  </si>
  <si>
    <t>長　崎</t>
    <rPh sb="0" eb="3">
      <t>ナガサキ</t>
    </rPh>
    <phoneticPr fontId="2"/>
  </si>
  <si>
    <t>佐世保</t>
    <rPh sb="0" eb="3">
      <t>サセボ</t>
    </rPh>
    <phoneticPr fontId="2"/>
  </si>
  <si>
    <t>厳　原</t>
    <rPh sb="0" eb="3">
      <t>イヅハラ</t>
    </rPh>
    <phoneticPr fontId="2"/>
  </si>
  <si>
    <t>大　分</t>
    <rPh sb="0" eb="3">
      <t>オオイタ</t>
    </rPh>
    <phoneticPr fontId="2"/>
  </si>
  <si>
    <t>萩</t>
    <rPh sb="0" eb="1">
      <t>ハギ</t>
    </rPh>
    <phoneticPr fontId="2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</si>
  <si>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2"/>
  </si>
  <si>
    <t>舞　鶴</t>
    <rPh sb="0" eb="3">
      <t>マイヅル</t>
    </rPh>
    <phoneticPr fontId="2"/>
  </si>
  <si>
    <t>宮　津</t>
    <rPh sb="0" eb="3">
      <t>ミヤヅ</t>
    </rPh>
    <phoneticPr fontId="2"/>
  </si>
  <si>
    <t>敦　賀</t>
    <rPh sb="0" eb="3">
      <t>ツルガ</t>
    </rPh>
    <phoneticPr fontId="2"/>
  </si>
  <si>
    <t>福　井</t>
    <rPh sb="0" eb="3">
      <t>フクイ</t>
    </rPh>
    <phoneticPr fontId="2"/>
  </si>
  <si>
    <t>境</t>
    <rPh sb="0" eb="1">
      <t>サカイ</t>
    </rPh>
    <phoneticPr fontId="2"/>
  </si>
  <si>
    <t>浜　田</t>
    <rPh sb="0" eb="3">
      <t>ハマダ</t>
    </rPh>
    <phoneticPr fontId="2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</si>
  <si>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2"/>
  </si>
  <si>
    <t>新　潟</t>
    <rPh sb="0" eb="3">
      <t>ニイガタ</t>
    </rPh>
    <phoneticPr fontId="2"/>
  </si>
  <si>
    <t>両　津</t>
    <rPh sb="0" eb="3">
      <t>リョウツ</t>
    </rPh>
    <phoneticPr fontId="2"/>
  </si>
  <si>
    <t>直江津</t>
    <rPh sb="0" eb="3">
      <t>ナオエツ</t>
    </rPh>
    <phoneticPr fontId="2"/>
  </si>
  <si>
    <t>伏木富山</t>
    <rPh sb="0" eb="2">
      <t>フシキ</t>
    </rPh>
    <rPh sb="2" eb="4">
      <t>トヤマ</t>
    </rPh>
    <phoneticPr fontId="2"/>
  </si>
  <si>
    <t>七　尾</t>
    <rPh sb="0" eb="3">
      <t>ナナオ</t>
    </rPh>
    <phoneticPr fontId="2"/>
  </si>
  <si>
    <t>金　沢</t>
    <rPh sb="0" eb="3">
      <t>カナザワ</t>
    </rPh>
    <phoneticPr fontId="2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</si>
  <si>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2"/>
  </si>
  <si>
    <t>鹿児島</t>
    <rPh sb="0" eb="3">
      <t>カゴシマ</t>
    </rPh>
    <phoneticPr fontId="2"/>
  </si>
  <si>
    <t>喜　入</t>
    <rPh sb="0" eb="3">
      <t>キイレ</t>
    </rPh>
    <phoneticPr fontId="2"/>
  </si>
  <si>
    <t>三　角</t>
    <rPh sb="0" eb="3">
      <t>ミスミ</t>
    </rPh>
    <phoneticPr fontId="2"/>
  </si>
  <si>
    <t>細　島</t>
    <rPh sb="0" eb="3">
      <t>ホソジマ</t>
    </rPh>
    <phoneticPr fontId="2"/>
  </si>
  <si>
    <t>名　瀬</t>
    <rPh sb="0" eb="3">
      <t>ナゼ</t>
    </rPh>
    <phoneticPr fontId="2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</si>
  <si>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2"/>
  </si>
  <si>
    <t>那　覇</t>
    <rPh sb="0" eb="3">
      <t>ナハ</t>
    </rPh>
    <phoneticPr fontId="2"/>
  </si>
  <si>
    <t>金武中城</t>
    <rPh sb="0" eb="1">
      <t>キン</t>
    </rPh>
    <rPh sb="1" eb="2">
      <t>タケ</t>
    </rPh>
    <rPh sb="2" eb="4">
      <t>ナカグスク</t>
    </rPh>
    <phoneticPr fontId="2"/>
  </si>
  <si>
    <t>２　港別船舶入港状況</t>
    <rPh sb="2" eb="3">
      <t>ミナト</t>
    </rPh>
    <rPh sb="3" eb="4">
      <t>ベツ</t>
    </rPh>
    <rPh sb="4" eb="6">
      <t>センパク</t>
    </rPh>
    <rPh sb="6" eb="8">
      <t>ニュウコウ</t>
    </rPh>
    <rPh sb="8" eb="10">
      <t>ジョウキョウ</t>
    </rPh>
    <phoneticPr fontId="2"/>
  </si>
  <si>
    <t>　　　　     事項別
特定港別</t>
    <rPh sb="9" eb="11">
      <t>ジコウ</t>
    </rPh>
    <rPh sb="11" eb="12">
      <t>シュベツ</t>
    </rPh>
    <rPh sb="17" eb="19">
      <t>トクテイ</t>
    </rPh>
    <rPh sb="19" eb="20">
      <t>ミナト</t>
    </rPh>
    <rPh sb="20" eb="21">
      <t>ベツ</t>
    </rPh>
    <phoneticPr fontId="2"/>
  </si>
  <si>
    <t>３　港別外国船舶入港状況</t>
    <rPh sb="2" eb="3">
      <t>ミナト</t>
    </rPh>
    <rPh sb="3" eb="4">
      <t>ベツ</t>
    </rPh>
    <rPh sb="4" eb="6">
      <t>ガイコクセン</t>
    </rPh>
    <rPh sb="6" eb="8">
      <t>センパク</t>
    </rPh>
    <rPh sb="8" eb="10">
      <t>ニュウコウ</t>
    </rPh>
    <rPh sb="10" eb="12">
      <t>ジョウキョウ</t>
    </rPh>
    <phoneticPr fontId="2"/>
  </si>
  <si>
    <t>　   　　　　事項別
特定港別</t>
    <rPh sb="8" eb="10">
      <t>ジコウ</t>
    </rPh>
    <rPh sb="10" eb="11">
      <t>シュベツ</t>
    </rPh>
    <rPh sb="15" eb="17">
      <t>トクテイ</t>
    </rPh>
    <rPh sb="17" eb="18">
      <t>ミナト</t>
    </rPh>
    <rPh sb="18" eb="19">
      <t>ベツ</t>
    </rPh>
    <phoneticPr fontId="2"/>
  </si>
  <si>
    <t>韓　国</t>
    <rPh sb="0" eb="3">
      <t>カンコク</t>
    </rPh>
    <phoneticPr fontId="2"/>
  </si>
  <si>
    <t>中　国</t>
    <rPh sb="0" eb="3">
      <t>チュウゴク</t>
    </rPh>
    <phoneticPr fontId="2"/>
  </si>
  <si>
    <t>（台　湾）</t>
    <rPh sb="1" eb="4">
      <t>タイワン</t>
    </rPh>
    <phoneticPr fontId="2"/>
  </si>
  <si>
    <t>４　港別危険物荷役状況</t>
    <rPh sb="2" eb="3">
      <t>ミナト</t>
    </rPh>
    <rPh sb="3" eb="4">
      <t>ベツ</t>
    </rPh>
    <rPh sb="4" eb="7">
      <t>キケンブツ</t>
    </rPh>
    <rPh sb="7" eb="9">
      <t>ニヤク</t>
    </rPh>
    <rPh sb="9" eb="11">
      <t>ジョウキョウ</t>
    </rPh>
    <phoneticPr fontId="6"/>
  </si>
  <si>
    <t>（単位：隻、トン）</t>
    <rPh sb="1" eb="3">
      <t>タンイ</t>
    </rPh>
    <rPh sb="4" eb="5">
      <t>セキスウ</t>
    </rPh>
    <phoneticPr fontId="6"/>
  </si>
  <si>
    <t>　　　　　　　　種類
 特定港別</t>
    <rPh sb="8" eb="10">
      <t>シュルイ</t>
    </rPh>
    <rPh sb="14" eb="15">
      <t>ミナト</t>
    </rPh>
    <rPh sb="15" eb="16">
      <t>ベツ</t>
    </rPh>
    <phoneticPr fontId="6"/>
  </si>
  <si>
    <t>隻 数</t>
    <rPh sb="0" eb="3">
      <t>セキスウ</t>
    </rPh>
    <phoneticPr fontId="6"/>
  </si>
  <si>
    <t>荷 役 量</t>
    <rPh sb="0" eb="3">
      <t>ニヤク</t>
    </rPh>
    <rPh sb="4" eb="5">
      <t>リョウ</t>
    </rPh>
    <phoneticPr fontId="6"/>
  </si>
  <si>
    <t>合計</t>
    <rPh sb="0" eb="2">
      <t>ゴウケイ</t>
    </rPh>
    <phoneticPr fontId="6"/>
  </si>
  <si>
    <t>小樽</t>
    <rPh sb="0" eb="2">
      <t>オタル</t>
    </rPh>
    <phoneticPr fontId="6"/>
  </si>
  <si>
    <t>留萌</t>
    <rPh sb="0" eb="2">
      <t>ルモイ</t>
    </rPh>
    <phoneticPr fontId="6"/>
  </si>
  <si>
    <t>稚内</t>
    <rPh sb="0" eb="2">
      <t>ワッカナイ</t>
    </rPh>
    <phoneticPr fontId="6"/>
  </si>
  <si>
    <t>函館</t>
    <rPh sb="0" eb="2">
      <t>ハコダテ</t>
    </rPh>
    <phoneticPr fontId="6"/>
  </si>
  <si>
    <t>室蘭</t>
    <rPh sb="0" eb="2">
      <t>ムロラン</t>
    </rPh>
    <phoneticPr fontId="6"/>
  </si>
  <si>
    <t>苫小牧</t>
    <rPh sb="0" eb="3">
      <t>トマコマイ</t>
    </rPh>
    <phoneticPr fontId="6"/>
  </si>
  <si>
    <t>釧路</t>
    <rPh sb="0" eb="2">
      <t>クシロ</t>
    </rPh>
    <phoneticPr fontId="6"/>
  </si>
  <si>
    <t>根室</t>
    <rPh sb="0" eb="2">
      <t>ネムロ</t>
    </rPh>
    <phoneticPr fontId="6"/>
  </si>
  <si>
    <t>第二管区計</t>
    <rPh sb="0" eb="1">
      <t>ダイ</t>
    </rPh>
    <rPh sb="1" eb="2">
      <t>２</t>
    </rPh>
    <rPh sb="2" eb="4">
      <t>カンク</t>
    </rPh>
    <rPh sb="4" eb="5">
      <t>ケイ</t>
    </rPh>
    <phoneticPr fontId="6"/>
  </si>
  <si>
    <t>仙台塩釜</t>
    <rPh sb="0" eb="2">
      <t>センダイ</t>
    </rPh>
    <rPh sb="2" eb="4">
      <t>シオガマ</t>
    </rPh>
    <phoneticPr fontId="6"/>
  </si>
  <si>
    <t>石巻</t>
    <rPh sb="0" eb="2">
      <t>イシノマキ</t>
    </rPh>
    <phoneticPr fontId="6"/>
  </si>
  <si>
    <t>青森</t>
    <rPh sb="0" eb="2">
      <t>アオモリ</t>
    </rPh>
    <phoneticPr fontId="6"/>
  </si>
  <si>
    <t>八戸</t>
    <rPh sb="0" eb="2">
      <t>ハチノヘ</t>
    </rPh>
    <phoneticPr fontId="6"/>
  </si>
  <si>
    <t>むつ小川原</t>
    <rPh sb="2" eb="4">
      <t>オガワ</t>
    </rPh>
    <rPh sb="4" eb="5">
      <t>ハラ</t>
    </rPh>
    <phoneticPr fontId="6"/>
  </si>
  <si>
    <t>釜石</t>
    <rPh sb="0" eb="2">
      <t>カマイシ</t>
    </rPh>
    <phoneticPr fontId="6"/>
  </si>
  <si>
    <t>秋田船川</t>
    <rPh sb="0" eb="2">
      <t>アキタ</t>
    </rPh>
    <rPh sb="2" eb="3">
      <t>フネ</t>
    </rPh>
    <rPh sb="3" eb="4">
      <t>カワ</t>
    </rPh>
    <phoneticPr fontId="6"/>
  </si>
  <si>
    <t>酒田</t>
    <rPh sb="0" eb="2">
      <t>サカタ</t>
    </rPh>
    <phoneticPr fontId="6"/>
  </si>
  <si>
    <t>小名浜</t>
    <rPh sb="0" eb="1">
      <t>チイ</t>
    </rPh>
    <rPh sb="1" eb="2">
      <t>ナマエ</t>
    </rPh>
    <rPh sb="2" eb="3">
      <t>ハマ</t>
    </rPh>
    <phoneticPr fontId="6"/>
  </si>
  <si>
    <t>第三管区計</t>
    <rPh sb="0" eb="1">
      <t>ダイ</t>
    </rPh>
    <rPh sb="1" eb="2">
      <t>３</t>
    </rPh>
    <rPh sb="2" eb="4">
      <t>カンク</t>
    </rPh>
    <rPh sb="4" eb="5">
      <t>ケイ</t>
    </rPh>
    <phoneticPr fontId="6"/>
  </si>
  <si>
    <t>京浜（東京区）</t>
    <rPh sb="0" eb="2">
      <t>ケイヒン</t>
    </rPh>
    <rPh sb="3" eb="5">
      <t>トウキョウ</t>
    </rPh>
    <rPh sb="5" eb="6">
      <t>ク</t>
    </rPh>
    <phoneticPr fontId="6"/>
  </si>
  <si>
    <t>京浜（川崎区）</t>
    <rPh sb="0" eb="2">
      <t>ケイヒン</t>
    </rPh>
    <rPh sb="3" eb="5">
      <t>カワサキ</t>
    </rPh>
    <rPh sb="5" eb="6">
      <t>ク</t>
    </rPh>
    <phoneticPr fontId="6"/>
  </si>
  <si>
    <t>京浜（横浜区）</t>
    <rPh sb="0" eb="2">
      <t>ケイヒン</t>
    </rPh>
    <rPh sb="3" eb="5">
      <t>ヨコハマ</t>
    </rPh>
    <rPh sb="5" eb="6">
      <t>ク</t>
    </rPh>
    <phoneticPr fontId="6"/>
  </si>
  <si>
    <t>日立</t>
    <rPh sb="0" eb="2">
      <t>ヒタチ</t>
    </rPh>
    <phoneticPr fontId="6"/>
  </si>
  <si>
    <t>鹿島</t>
    <rPh sb="0" eb="2">
      <t>カシマ</t>
    </rPh>
    <phoneticPr fontId="6"/>
  </si>
  <si>
    <t>千葉</t>
    <rPh sb="0" eb="2">
      <t>チバ</t>
    </rPh>
    <phoneticPr fontId="6"/>
  </si>
  <si>
    <t>木更津</t>
    <rPh sb="0" eb="3">
      <t>キサラヅ</t>
    </rPh>
    <phoneticPr fontId="6"/>
  </si>
  <si>
    <t>横須賀</t>
    <rPh sb="0" eb="3">
      <t>ヨコスカ</t>
    </rPh>
    <phoneticPr fontId="6"/>
  </si>
  <si>
    <t>清水</t>
    <rPh sb="0" eb="2">
      <t>シミズ</t>
    </rPh>
    <phoneticPr fontId="6"/>
  </si>
  <si>
    <t>田子の浦</t>
    <rPh sb="0" eb="4">
      <t>タゴノウラ</t>
    </rPh>
    <phoneticPr fontId="6"/>
  </si>
  <si>
    <t>第四管区計</t>
    <rPh sb="1" eb="2">
      <t>４</t>
    </rPh>
    <phoneticPr fontId="6"/>
  </si>
  <si>
    <t>名古屋</t>
    <rPh sb="0" eb="3">
      <t>ナゴヤ</t>
    </rPh>
    <phoneticPr fontId="6"/>
  </si>
  <si>
    <t>衣浦</t>
    <rPh sb="0" eb="1">
      <t>イ</t>
    </rPh>
    <rPh sb="1" eb="2">
      <t>ウラ</t>
    </rPh>
    <phoneticPr fontId="6"/>
  </si>
  <si>
    <t>三河</t>
    <rPh sb="0" eb="2">
      <t>ミカワ</t>
    </rPh>
    <phoneticPr fontId="6"/>
  </si>
  <si>
    <t>四日市</t>
    <rPh sb="0" eb="3">
      <t>ヨッカイチ</t>
    </rPh>
    <phoneticPr fontId="6"/>
  </si>
  <si>
    <t>第五管区計</t>
    <rPh sb="0" eb="1">
      <t>ダイ</t>
    </rPh>
    <rPh sb="1" eb="2">
      <t>５</t>
    </rPh>
    <rPh sb="2" eb="4">
      <t>カンク</t>
    </rPh>
    <rPh sb="4" eb="5">
      <t>ケイ</t>
    </rPh>
    <phoneticPr fontId="6"/>
  </si>
  <si>
    <t>阪南</t>
    <rPh sb="0" eb="2">
      <t>ハンナン</t>
    </rPh>
    <phoneticPr fontId="6"/>
  </si>
  <si>
    <t>泉州</t>
    <rPh sb="0" eb="2">
      <t>センシュウ</t>
    </rPh>
    <phoneticPr fontId="6"/>
  </si>
  <si>
    <t>姫路</t>
    <rPh sb="0" eb="2">
      <t>ヒメジ</t>
    </rPh>
    <phoneticPr fontId="6"/>
  </si>
  <si>
    <t>東播磨</t>
    <rPh sb="0" eb="1">
      <t>ヒガシ</t>
    </rPh>
    <rPh sb="1" eb="3">
      <t>ハリマ</t>
    </rPh>
    <phoneticPr fontId="6"/>
  </si>
  <si>
    <t>田辺</t>
    <rPh sb="0" eb="2">
      <t>タナベ</t>
    </rPh>
    <phoneticPr fontId="6"/>
  </si>
  <si>
    <t>和歌山下津</t>
    <rPh sb="0" eb="3">
      <t>ワカヤマ</t>
    </rPh>
    <rPh sb="3" eb="5">
      <t>シモツ</t>
    </rPh>
    <phoneticPr fontId="6"/>
  </si>
  <si>
    <t>高知</t>
    <rPh sb="0" eb="2">
      <t>コウチ</t>
    </rPh>
    <phoneticPr fontId="6"/>
  </si>
  <si>
    <t>第六管区計</t>
    <rPh sb="0" eb="1">
      <t>ダイ</t>
    </rPh>
    <rPh sb="1" eb="2">
      <t>６</t>
    </rPh>
    <rPh sb="2" eb="4">
      <t>カンク</t>
    </rPh>
    <rPh sb="4" eb="5">
      <t>ケイ</t>
    </rPh>
    <phoneticPr fontId="6"/>
  </si>
  <si>
    <t>広島</t>
    <rPh sb="0" eb="2">
      <t>ヒロシマ</t>
    </rPh>
    <phoneticPr fontId="6"/>
  </si>
  <si>
    <t>岩国</t>
    <rPh sb="0" eb="2">
      <t>イワクニ</t>
    </rPh>
    <phoneticPr fontId="6"/>
  </si>
  <si>
    <t>柳井</t>
    <rPh sb="0" eb="2">
      <t>ヤナギイ</t>
    </rPh>
    <phoneticPr fontId="6"/>
  </si>
  <si>
    <t>水島</t>
    <rPh sb="0" eb="2">
      <t>ミズシマ</t>
    </rPh>
    <phoneticPr fontId="6"/>
  </si>
  <si>
    <t>宇野</t>
    <rPh sb="0" eb="2">
      <t>ウノ</t>
    </rPh>
    <phoneticPr fontId="6"/>
  </si>
  <si>
    <t>福山</t>
    <rPh sb="0" eb="2">
      <t>フクヤマ</t>
    </rPh>
    <phoneticPr fontId="6"/>
  </si>
  <si>
    <t>呉</t>
    <rPh sb="0" eb="1">
      <t>クレ</t>
    </rPh>
    <phoneticPr fontId="6"/>
  </si>
  <si>
    <t>徳山下松</t>
    <rPh sb="0" eb="2">
      <t>トクヤマ</t>
    </rPh>
    <rPh sb="2" eb="4">
      <t>シモマツ</t>
    </rPh>
    <phoneticPr fontId="6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</si>
  <si>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6"/>
  </si>
  <si>
    <t>高松</t>
    <rPh sb="0" eb="2">
      <t>タカマツ</t>
    </rPh>
    <phoneticPr fontId="6"/>
  </si>
  <si>
    <t>坂出</t>
    <rPh sb="0" eb="2">
      <t>サカイデ</t>
    </rPh>
    <phoneticPr fontId="6"/>
  </si>
  <si>
    <t>松山</t>
    <rPh sb="0" eb="2">
      <t>マツヤマ</t>
    </rPh>
    <phoneticPr fontId="6"/>
  </si>
  <si>
    <t>今治</t>
    <rPh sb="0" eb="2">
      <t>イマバリ</t>
    </rPh>
    <phoneticPr fontId="6"/>
  </si>
  <si>
    <t>新居浜</t>
    <rPh sb="0" eb="3">
      <t>ニイハマ</t>
    </rPh>
    <phoneticPr fontId="6"/>
  </si>
  <si>
    <t>三島川之江</t>
    <rPh sb="0" eb="2">
      <t>ミシマ</t>
    </rPh>
    <rPh sb="2" eb="5">
      <t>カワノエ</t>
    </rPh>
    <phoneticPr fontId="6"/>
  </si>
  <si>
    <t>第七管区計</t>
    <rPh sb="0" eb="1">
      <t>ダイ</t>
    </rPh>
    <rPh sb="1" eb="2">
      <t>７</t>
    </rPh>
    <rPh sb="2" eb="4">
      <t>カンク</t>
    </rPh>
    <rPh sb="4" eb="5">
      <t>ケイ</t>
    </rPh>
    <phoneticPr fontId="6"/>
  </si>
  <si>
    <t>宇部</t>
    <rPh sb="0" eb="2">
      <t>ウベ</t>
    </rPh>
    <phoneticPr fontId="6"/>
  </si>
  <si>
    <t>博多</t>
    <rPh sb="0" eb="2">
      <t>ハカタ</t>
    </rPh>
    <phoneticPr fontId="6"/>
  </si>
  <si>
    <t>三池</t>
    <rPh sb="0" eb="2">
      <t>ミイケ</t>
    </rPh>
    <phoneticPr fontId="6"/>
  </si>
  <si>
    <t>唐津</t>
    <rPh sb="0" eb="2">
      <t>カラツ</t>
    </rPh>
    <phoneticPr fontId="6"/>
  </si>
  <si>
    <t>伊万里</t>
    <rPh sb="0" eb="3">
      <t>イマリ</t>
    </rPh>
    <phoneticPr fontId="6"/>
  </si>
  <si>
    <t>長崎</t>
    <rPh sb="0" eb="2">
      <t>ナガサキ</t>
    </rPh>
    <phoneticPr fontId="6"/>
  </si>
  <si>
    <t>佐世保</t>
    <rPh sb="0" eb="3">
      <t>サセボ</t>
    </rPh>
    <phoneticPr fontId="6"/>
  </si>
  <si>
    <t>厳原</t>
    <rPh sb="0" eb="2">
      <t>イヅハラ</t>
    </rPh>
    <phoneticPr fontId="6"/>
  </si>
  <si>
    <t>大分</t>
    <rPh sb="0" eb="2">
      <t>オオイタ</t>
    </rPh>
    <phoneticPr fontId="6"/>
  </si>
  <si>
    <t>萩</t>
    <rPh sb="0" eb="1">
      <t>ハギ</t>
    </rPh>
    <phoneticPr fontId="6"/>
  </si>
  <si>
    <t>第八管区計</t>
    <rPh sb="0" eb="1">
      <t>ダイ</t>
    </rPh>
    <rPh sb="1" eb="2">
      <t>８</t>
    </rPh>
    <rPh sb="2" eb="4">
      <t>カンク</t>
    </rPh>
    <rPh sb="4" eb="5">
      <t>ケイ</t>
    </rPh>
    <phoneticPr fontId="6"/>
  </si>
  <si>
    <t>舞鶴</t>
    <rPh sb="0" eb="2">
      <t>マイヅル</t>
    </rPh>
    <phoneticPr fontId="6"/>
  </si>
  <si>
    <t>宮津</t>
    <rPh sb="0" eb="2">
      <t>ミヤツ</t>
    </rPh>
    <phoneticPr fontId="6"/>
  </si>
  <si>
    <t>敦賀</t>
    <rPh sb="0" eb="2">
      <t>ツルガ</t>
    </rPh>
    <phoneticPr fontId="6"/>
  </si>
  <si>
    <t>福井</t>
    <rPh sb="0" eb="2">
      <t>フクイ</t>
    </rPh>
    <phoneticPr fontId="6"/>
  </si>
  <si>
    <t>境</t>
    <rPh sb="0" eb="1">
      <t>サカイ</t>
    </rPh>
    <phoneticPr fontId="6"/>
  </si>
  <si>
    <t>浜田</t>
    <rPh sb="0" eb="2">
      <t>ハマダ</t>
    </rPh>
    <phoneticPr fontId="6"/>
  </si>
  <si>
    <t>第九管区計</t>
    <rPh sb="0" eb="1">
      <t>ダイ</t>
    </rPh>
    <rPh sb="1" eb="2">
      <t>９</t>
    </rPh>
    <rPh sb="2" eb="4">
      <t>カンク</t>
    </rPh>
    <rPh sb="4" eb="5">
      <t>ケイ</t>
    </rPh>
    <phoneticPr fontId="6"/>
  </si>
  <si>
    <t>新潟</t>
    <rPh sb="0" eb="2">
      <t>ニイガタ</t>
    </rPh>
    <phoneticPr fontId="6"/>
  </si>
  <si>
    <t>両津</t>
    <rPh sb="0" eb="2">
      <t>リョウツ</t>
    </rPh>
    <phoneticPr fontId="6"/>
  </si>
  <si>
    <t>直江津</t>
    <rPh sb="0" eb="3">
      <t>ナオエツ</t>
    </rPh>
    <phoneticPr fontId="6"/>
  </si>
  <si>
    <t>七尾</t>
    <rPh sb="0" eb="2">
      <t>ナナオ</t>
    </rPh>
    <phoneticPr fontId="6"/>
  </si>
  <si>
    <t>金沢</t>
    <rPh sb="0" eb="2">
      <t>カナザワ</t>
    </rPh>
    <phoneticPr fontId="6"/>
  </si>
  <si>
    <t>第十管区計</t>
    <rPh sb="0" eb="1">
      <t>ダイ</t>
    </rPh>
    <rPh sb="1" eb="2">
      <t>１０</t>
    </rPh>
    <rPh sb="2" eb="4">
      <t>カンク</t>
    </rPh>
    <rPh sb="4" eb="5">
      <t>ケイ</t>
    </rPh>
    <phoneticPr fontId="6"/>
  </si>
  <si>
    <t>鹿児島</t>
    <rPh sb="0" eb="3">
      <t>カゴシマ</t>
    </rPh>
    <phoneticPr fontId="6"/>
  </si>
  <si>
    <t>喜入</t>
    <rPh sb="0" eb="2">
      <t>キイレ</t>
    </rPh>
    <phoneticPr fontId="6"/>
  </si>
  <si>
    <t>三角</t>
    <rPh sb="0" eb="1">
      <t>ミスミ</t>
    </rPh>
    <rPh sb="1" eb="2">
      <t>カド</t>
    </rPh>
    <phoneticPr fontId="6"/>
  </si>
  <si>
    <t>細島</t>
    <rPh sb="0" eb="2">
      <t>ホソシマ</t>
    </rPh>
    <phoneticPr fontId="6"/>
  </si>
  <si>
    <t>名瀬</t>
    <rPh sb="0" eb="2">
      <t>ナゼ</t>
    </rPh>
    <phoneticPr fontId="6"/>
  </si>
  <si>
    <t>第十一管区計</t>
    <rPh sb="0" eb="1">
      <t>ダイ</t>
    </rPh>
    <rPh sb="1" eb="3">
      <t>１１</t>
    </rPh>
    <rPh sb="3" eb="5">
      <t>カンク</t>
    </rPh>
    <rPh sb="5" eb="6">
      <t>ケイ</t>
    </rPh>
    <phoneticPr fontId="6"/>
  </si>
  <si>
    <t>那覇</t>
    <rPh sb="0" eb="2">
      <t>ナハ</t>
    </rPh>
    <phoneticPr fontId="6"/>
  </si>
  <si>
    <t>金武中城</t>
    <rPh sb="0" eb="1">
      <t>キン</t>
    </rPh>
    <rPh sb="1" eb="2">
      <t>ブ</t>
    </rPh>
    <rPh sb="2" eb="4">
      <t>ナカグスク</t>
    </rPh>
    <phoneticPr fontId="6"/>
  </si>
  <si>
    <t>尾道糸崎</t>
    <rPh sb="0" eb="2">
      <t>オノミチ</t>
    </rPh>
    <rPh sb="2" eb="3">
      <t>イト</t>
    </rPh>
    <rPh sb="3" eb="4">
      <t>サキ</t>
    </rPh>
    <phoneticPr fontId="6"/>
  </si>
  <si>
    <t>伏木富山</t>
    <rPh sb="0" eb="2">
      <t>フシキ</t>
    </rPh>
    <rPh sb="2" eb="4">
      <t>トヤマ</t>
    </rPh>
    <phoneticPr fontId="6"/>
  </si>
  <si>
    <t>徳島小松島</t>
    <rPh sb="0" eb="2">
      <t>トクシマ</t>
    </rPh>
    <rPh sb="2" eb="5">
      <t>コマツシマ</t>
    </rPh>
    <phoneticPr fontId="6"/>
  </si>
  <si>
    <t>（単位：件）</t>
    <rPh sb="1" eb="3">
      <t>タンイ</t>
    </rPh>
    <rPh sb="4" eb="5">
      <t>ケン</t>
    </rPh>
    <phoneticPr fontId="2"/>
  </si>
  <si>
    <t>（単位：隻）</t>
    <rPh sb="1" eb="3">
      <t>タンイ</t>
    </rPh>
    <rPh sb="4" eb="5">
      <t>セキ</t>
    </rPh>
    <phoneticPr fontId="2"/>
  </si>
  <si>
    <t>１　港務状況比較表（対前年比）</t>
    <rPh sb="2" eb="3">
      <t>ミナト</t>
    </rPh>
    <rPh sb="3" eb="4">
      <t>ム</t>
    </rPh>
    <rPh sb="4" eb="6">
      <t>ジョウキョウ</t>
    </rPh>
    <rPh sb="6" eb="8">
      <t>ヒカク</t>
    </rPh>
    <rPh sb="8" eb="9">
      <t>ヒョウ</t>
    </rPh>
    <rPh sb="10" eb="11">
      <t>タイ</t>
    </rPh>
    <rPh sb="11" eb="13">
      <t>ゼンネン</t>
    </rPh>
    <rPh sb="13" eb="14">
      <t>ヒ</t>
    </rPh>
    <phoneticPr fontId="2"/>
  </si>
  <si>
    <t>区　　　　　分</t>
    <rPh sb="0" eb="7">
      <t>クブン</t>
    </rPh>
    <phoneticPr fontId="2"/>
  </si>
  <si>
    <t>本　　年</t>
    <rPh sb="0" eb="4">
      <t>ホンネン</t>
    </rPh>
    <phoneticPr fontId="2"/>
  </si>
  <si>
    <t>前　　年</t>
    <rPh sb="0" eb="4">
      <t>ゼンネン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</si>
  <si>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</si>
  <si>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船舶交通の制限又は禁止件数</t>
    <rPh sb="0" eb="2">
      <t>センパク</t>
    </rPh>
    <rPh sb="2" eb="4">
      <t>コウツウ</t>
    </rPh>
    <rPh sb="5" eb="7">
      <t>セイゲン</t>
    </rPh>
    <rPh sb="7" eb="8">
      <t>マタ</t>
    </rPh>
    <rPh sb="9" eb="11">
      <t>キンシ</t>
    </rPh>
    <rPh sb="11" eb="13">
      <t>ケンスウ</t>
    </rPh>
    <phoneticPr fontId="2"/>
  </si>
  <si>
    <t>件</t>
    <rPh sb="0" eb="1">
      <t>ケン</t>
    </rPh>
    <phoneticPr fontId="2"/>
  </si>
  <si>
    <t>停泊場所の指定件数</t>
    <rPh sb="0" eb="2">
      <t>テイハク</t>
    </rPh>
    <rPh sb="2" eb="4">
      <t>バショ</t>
    </rPh>
    <rPh sb="5" eb="7">
      <t>シテイ</t>
    </rPh>
    <rPh sb="7" eb="9">
      <t>ケンスウ</t>
    </rPh>
    <phoneticPr fontId="2"/>
  </si>
  <si>
    <t>港内交通に関する許可件数</t>
    <rPh sb="0" eb="1">
      <t>ミナト</t>
    </rPh>
    <rPh sb="1" eb="2">
      <t>ナイ</t>
    </rPh>
    <rPh sb="2" eb="4">
      <t>コウツウ</t>
    </rPh>
    <rPh sb="5" eb="6">
      <t>カン</t>
    </rPh>
    <rPh sb="8" eb="10">
      <t>キョカ</t>
    </rPh>
    <rPh sb="10" eb="12">
      <t>ケンスウ</t>
    </rPh>
    <phoneticPr fontId="2"/>
  </si>
  <si>
    <t>入出港届出省略</t>
    <rPh sb="0" eb="2">
      <t>ニュウシュツ</t>
    </rPh>
    <rPh sb="2" eb="3">
      <t>ミナト</t>
    </rPh>
    <rPh sb="3" eb="5">
      <t>トドケデ</t>
    </rPh>
    <rPh sb="5" eb="7">
      <t>ショウリャク</t>
    </rPh>
    <phoneticPr fontId="2"/>
  </si>
  <si>
    <t>危険物荷役運搬</t>
    <rPh sb="0" eb="3">
      <t>キケンブツ</t>
    </rPh>
    <rPh sb="3" eb="5">
      <t>ニヤク</t>
    </rPh>
    <rPh sb="5" eb="7">
      <t>ウンパン</t>
    </rPh>
    <phoneticPr fontId="2"/>
  </si>
  <si>
    <t>港内工事作業</t>
    <rPh sb="0" eb="1">
      <t>ミナト</t>
    </rPh>
    <rPh sb="1" eb="2">
      <t>ナイ</t>
    </rPh>
    <rPh sb="2" eb="4">
      <t>コウジ</t>
    </rPh>
    <rPh sb="4" eb="6">
      <t>サギョウ</t>
    </rPh>
    <phoneticPr fontId="2"/>
  </si>
  <si>
    <t>港内行事</t>
    <rPh sb="0" eb="1">
      <t>ミナト</t>
    </rPh>
    <rPh sb="1" eb="2">
      <t>ナイ</t>
    </rPh>
    <rPh sb="2" eb="4">
      <t>ギョウジ</t>
    </rPh>
    <phoneticPr fontId="2"/>
  </si>
  <si>
    <t>竹木材荷卸</t>
    <rPh sb="0" eb="1">
      <t>タケ</t>
    </rPh>
    <rPh sb="1" eb="3">
      <t>モクザイ</t>
    </rPh>
    <rPh sb="3" eb="5">
      <t>ニオロ</t>
    </rPh>
    <phoneticPr fontId="2"/>
  </si>
  <si>
    <t>いかだけい留・運行</t>
    <rPh sb="5" eb="6">
      <t>リュウ</t>
    </rPh>
    <rPh sb="7" eb="8">
      <t>ウンコウ</t>
    </rPh>
    <rPh sb="8" eb="9">
      <t>イ</t>
    </rPh>
    <phoneticPr fontId="2"/>
  </si>
  <si>
    <t>港内交通整理のための届出受理件数</t>
    <rPh sb="0" eb="1">
      <t>ミナト</t>
    </rPh>
    <rPh sb="1" eb="2">
      <t>ナイ</t>
    </rPh>
    <rPh sb="2" eb="4">
      <t>コウツウ</t>
    </rPh>
    <rPh sb="4" eb="6">
      <t>セイリ</t>
    </rPh>
    <rPh sb="10" eb="12">
      <t>トドケデ</t>
    </rPh>
    <rPh sb="12" eb="14">
      <t>ジュリ</t>
    </rPh>
    <rPh sb="14" eb="16">
      <t>ケンスウ</t>
    </rPh>
    <phoneticPr fontId="2"/>
  </si>
  <si>
    <t>２　船舶入港状況比較表（対前年比）</t>
    <rPh sb="2" eb="4">
      <t>センパク</t>
    </rPh>
    <rPh sb="4" eb="6">
      <t>ニュウコウ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</t>
    </rPh>
    <phoneticPr fontId="2"/>
  </si>
  <si>
    <t>隻</t>
    <rPh sb="0" eb="1">
      <t>セキ</t>
    </rPh>
    <phoneticPr fontId="2"/>
  </si>
  <si>
    <t>３　危険物荷役状況比較表（対前年比）</t>
    <rPh sb="2" eb="5">
      <t>キケンブツ</t>
    </rPh>
    <rPh sb="5" eb="7">
      <t>ニヤク</t>
    </rPh>
    <rPh sb="7" eb="9">
      <t>ジョウキョウ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2"/>
  </si>
  <si>
    <t>トン</t>
    <phoneticPr fontId="2"/>
  </si>
  <si>
    <t>阪神（大阪区）</t>
    <rPh sb="0" eb="2">
      <t>ハンシン</t>
    </rPh>
    <rPh sb="3" eb="5">
      <t>オオサカ</t>
    </rPh>
    <rPh sb="5" eb="6">
      <t>ク</t>
    </rPh>
    <phoneticPr fontId="2"/>
  </si>
  <si>
    <t>阪神（堺泉北区）</t>
    <rPh sb="0" eb="2">
      <t>ハンシン</t>
    </rPh>
    <rPh sb="3" eb="4">
      <t>サカイ</t>
    </rPh>
    <rPh sb="4" eb="5">
      <t>イズミ</t>
    </rPh>
    <rPh sb="5" eb="6">
      <t>キタ</t>
    </rPh>
    <rPh sb="6" eb="7">
      <t>ク</t>
    </rPh>
    <phoneticPr fontId="2"/>
  </si>
  <si>
    <t>阪神（神戸区）</t>
    <rPh sb="0" eb="2">
      <t>ハンシン</t>
    </rPh>
    <rPh sb="3" eb="6">
      <t>コウベク</t>
    </rPh>
    <phoneticPr fontId="2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</si>
  <si>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2"/>
  </si>
  <si>
    <t>阪神（大阪区）</t>
    <rPh sb="0" eb="2">
      <t>ハンシン</t>
    </rPh>
    <rPh sb="3" eb="5">
      <t>オオサカ</t>
    </rPh>
    <rPh sb="5" eb="6">
      <t>ク</t>
    </rPh>
    <phoneticPr fontId="6"/>
  </si>
  <si>
    <t>阪神（堺泉北区）</t>
    <rPh sb="0" eb="2">
      <t>ハンシン</t>
    </rPh>
    <rPh sb="3" eb="4">
      <t>サカイ</t>
    </rPh>
    <rPh sb="4" eb="5">
      <t>イズミ</t>
    </rPh>
    <rPh sb="5" eb="7">
      <t>キタク</t>
    </rPh>
    <phoneticPr fontId="6"/>
  </si>
  <si>
    <t>阪神（尼崎西宮芦屋区）</t>
    <rPh sb="0" eb="2">
      <t>ハンシン</t>
    </rPh>
    <rPh sb="3" eb="5">
      <t>アマガサキ</t>
    </rPh>
    <rPh sb="5" eb="7">
      <t>ニシノミヤ</t>
    </rPh>
    <rPh sb="7" eb="9">
      <t>アシヤ</t>
    </rPh>
    <rPh sb="9" eb="10">
      <t>ク</t>
    </rPh>
    <phoneticPr fontId="6"/>
  </si>
  <si>
    <t>阪神（神戸区）</t>
    <rPh sb="0" eb="2">
      <t>ハンシン</t>
    </rPh>
    <rPh sb="3" eb="5">
      <t>コウベ</t>
    </rPh>
    <rPh sb="5" eb="6">
      <t>ク</t>
    </rPh>
    <phoneticPr fontId="6"/>
  </si>
  <si>
    <t>石狩湾</t>
    <rPh sb="0" eb="2">
      <t>イシカリ</t>
    </rPh>
    <rPh sb="2" eb="3">
      <t>ワン</t>
    </rPh>
    <phoneticPr fontId="2"/>
  </si>
  <si>
    <t>八　代</t>
    <rPh sb="0" eb="1">
      <t>ハチ</t>
    </rPh>
    <rPh sb="2" eb="3">
      <t>ダイ</t>
    </rPh>
    <phoneticPr fontId="2"/>
  </si>
  <si>
    <t>八代</t>
    <rPh sb="0" eb="2">
      <t>ヤツシロ</t>
    </rPh>
    <phoneticPr fontId="6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</si>
  <si>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</si>
  <si>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</si>
  <si>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2"/>
  </si>
  <si>
    <t>関門（若松区・響新港区除）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rPh sb="11" eb="12">
      <t>ノゾ</t>
    </rPh>
    <phoneticPr fontId="6"/>
  </si>
  <si>
    <t>関門（若松区・響新港区）</t>
    <rPh sb="0" eb="2">
      <t>カンモン</t>
    </rPh>
    <rPh sb="3" eb="5">
      <t>ワカマツ</t>
    </rPh>
    <rPh sb="5" eb="6">
      <t>ク</t>
    </rPh>
    <rPh sb="7" eb="8">
      <t>ヒビキ</t>
    </rPh>
    <rPh sb="8" eb="9">
      <t>シン</t>
    </rPh>
    <rPh sb="9" eb="10">
      <t>コウ</t>
    </rPh>
    <rPh sb="10" eb="11">
      <t>ク</t>
    </rPh>
    <phoneticPr fontId="6"/>
  </si>
  <si>
    <t>相　馬</t>
    <rPh sb="0" eb="1">
      <t>ソウ</t>
    </rPh>
    <rPh sb="2" eb="3">
      <t>ウマ</t>
    </rPh>
    <phoneticPr fontId="2"/>
  </si>
  <si>
    <t>相馬</t>
    <rPh sb="0" eb="2">
      <t>ソウマ</t>
    </rPh>
    <phoneticPr fontId="6"/>
  </si>
  <si>
    <t>(注) (1) 隻数は延べ隻数である。
  　　(2) １船が２種類以上の危険物を荷役した場合、主たる危険物１種類について隻数及び荷役量を示し
           、主たる危険物以外の危険物については、危険物の種類ごとに１隻として（　）内にその隻数及び
           荷役量を示した。</t>
    <phoneticPr fontId="6"/>
  </si>
  <si>
    <t>（北朝鮮）</t>
    <rPh sb="1" eb="4">
      <t>キタチョウセン</t>
    </rPh>
    <phoneticPr fontId="2"/>
  </si>
  <si>
    <t>腐しょく性物質</t>
    <rPh sb="0" eb="1">
      <t>フショク</t>
    </rPh>
    <rPh sb="4" eb="5">
      <t>セイ</t>
    </rPh>
    <rPh sb="5" eb="7">
      <t>ブッシツ</t>
    </rPh>
    <phoneticPr fontId="6"/>
  </si>
  <si>
    <t>入　港　船　舶　総　数</t>
    <rPh sb="0" eb="3">
      <t>ニュウコウ</t>
    </rPh>
    <rPh sb="4" eb="7">
      <t>センパク</t>
    </rPh>
    <rPh sb="8" eb="11">
      <t>ソウスウ</t>
    </rPh>
    <phoneticPr fontId="2"/>
  </si>
  <si>
    <t>　日　本　船　舶</t>
    <rPh sb="1" eb="4">
      <t>ニホン</t>
    </rPh>
    <rPh sb="5" eb="8">
      <t>センパク</t>
    </rPh>
    <phoneticPr fontId="2"/>
  </si>
  <si>
    <t>　外　国　船　舶</t>
    <rPh sb="1" eb="4">
      <t>ガイコク</t>
    </rPh>
    <rPh sb="5" eb="8">
      <t>センパク</t>
    </rPh>
    <phoneticPr fontId="2"/>
  </si>
  <si>
    <t>荷　　役　　隻　　数</t>
    <rPh sb="0" eb="4">
      <t>ニヤク</t>
    </rPh>
    <rPh sb="6" eb="10">
      <t>セキスウ</t>
    </rPh>
    <phoneticPr fontId="2"/>
  </si>
  <si>
    <t>荷　　役　　量</t>
    <rPh sb="0" eb="4">
      <t>ニヤク</t>
    </rPh>
    <rPh sb="6" eb="7">
      <t>リョウ</t>
    </rPh>
    <phoneticPr fontId="2"/>
  </si>
  <si>
    <t>船舶交通の
制限又は
禁止件数</t>
    <rPh sb="0" eb="2">
      <t>センパク</t>
    </rPh>
    <rPh sb="2" eb="4">
      <t>コウツウ</t>
    </rPh>
    <rPh sb="6" eb="8">
      <t>セイゲン</t>
    </rPh>
    <rPh sb="8" eb="9">
      <t>マタ</t>
    </rPh>
    <rPh sb="11" eb="13">
      <t>キンシ</t>
    </rPh>
    <rPh sb="13" eb="15">
      <t>ケンスウ</t>
    </rPh>
    <phoneticPr fontId="2"/>
  </si>
  <si>
    <t>停泊場所の
指定件数</t>
    <rPh sb="0" eb="2">
      <t>テイハク</t>
    </rPh>
    <rPh sb="2" eb="4">
      <t>バショ</t>
    </rPh>
    <rPh sb="6" eb="8">
      <t>シテイ</t>
    </rPh>
    <rPh sb="8" eb="10">
      <t>ケンスウ</t>
    </rPh>
    <phoneticPr fontId="2"/>
  </si>
  <si>
    <t>港　内　交　通　に　関　す　る　許　可　件　数</t>
    <rPh sb="0" eb="1">
      <t>ミナト</t>
    </rPh>
    <rPh sb="2" eb="3">
      <t>ナイ</t>
    </rPh>
    <rPh sb="4" eb="7">
      <t>コウツウ</t>
    </rPh>
    <rPh sb="10" eb="11">
      <t>カン</t>
    </rPh>
    <rPh sb="16" eb="19">
      <t>キョカ</t>
    </rPh>
    <rPh sb="20" eb="23">
      <t>ケンスウ</t>
    </rPh>
    <phoneticPr fontId="2"/>
  </si>
  <si>
    <t>港内交通整理
のための届出
受理件数</t>
    <rPh sb="0" eb="1">
      <t>ミナト</t>
    </rPh>
    <rPh sb="1" eb="2">
      <t>ナイ</t>
    </rPh>
    <rPh sb="2" eb="4">
      <t>コウツウ</t>
    </rPh>
    <rPh sb="4" eb="6">
      <t>セイリ</t>
    </rPh>
    <rPh sb="11" eb="13">
      <t>トドケデ</t>
    </rPh>
    <rPh sb="14" eb="16">
      <t>ジュリ</t>
    </rPh>
    <rPh sb="16" eb="18">
      <t>ケンスウ</t>
    </rPh>
    <phoneticPr fontId="2"/>
  </si>
  <si>
    <t>入出港届
省略</t>
    <rPh sb="0" eb="3">
      <t>ニュウシュツコウ</t>
    </rPh>
    <rPh sb="3" eb="4">
      <t>トド</t>
    </rPh>
    <rPh sb="5" eb="7">
      <t>ショウリャク</t>
    </rPh>
    <phoneticPr fontId="2"/>
  </si>
  <si>
    <t>危険物
荷役運搬</t>
    <rPh sb="0" eb="3">
      <t>キケンブツ</t>
    </rPh>
    <rPh sb="4" eb="6">
      <t>ニヤク</t>
    </rPh>
    <rPh sb="6" eb="8">
      <t>ウンパン</t>
    </rPh>
    <phoneticPr fontId="2"/>
  </si>
  <si>
    <t>港内工事
作業</t>
    <rPh sb="0" eb="1">
      <t>ミナト</t>
    </rPh>
    <rPh sb="1" eb="2">
      <t>ナイ</t>
    </rPh>
    <rPh sb="2" eb="4">
      <t>コウジ</t>
    </rPh>
    <rPh sb="5" eb="7">
      <t>サギョウ</t>
    </rPh>
    <phoneticPr fontId="2"/>
  </si>
  <si>
    <t>行　事</t>
    <rPh sb="0" eb="3">
      <t>ギョウジ</t>
    </rPh>
    <phoneticPr fontId="2"/>
  </si>
  <si>
    <t>竹木材
荷卸</t>
    <rPh sb="0" eb="1">
      <t>タケ</t>
    </rPh>
    <rPh sb="1" eb="3">
      <t>モクザイ</t>
    </rPh>
    <rPh sb="4" eb="6">
      <t>ニオロ</t>
    </rPh>
    <phoneticPr fontId="2"/>
  </si>
  <si>
    <t>いかだ
けい留・
運行</t>
    <rPh sb="6" eb="7">
      <t>リュウ</t>
    </rPh>
    <rPh sb="9" eb="11">
      <t>ウンコウ</t>
    </rPh>
    <phoneticPr fontId="2"/>
  </si>
  <si>
    <t>仙台塩釜</t>
    <phoneticPr fontId="2"/>
  </si>
  <si>
    <t>ト　ン　数　階　層</t>
    <rPh sb="4" eb="5">
      <t>スウ</t>
    </rPh>
    <rPh sb="6" eb="9">
      <t>カイソウ</t>
    </rPh>
    <phoneticPr fontId="2"/>
  </si>
  <si>
    <t>20ﾄﾝ以上
～
100ﾄﾝ未満</t>
    <rPh sb="4" eb="6">
      <t>イジョウ</t>
    </rPh>
    <rPh sb="14" eb="16">
      <t>ミマン</t>
    </rPh>
    <phoneticPr fontId="2"/>
  </si>
  <si>
    <t>100ﾄﾝ
～
500ﾄﾝ</t>
    <phoneticPr fontId="2"/>
  </si>
  <si>
    <t>500ﾄﾝ
～
1,000ﾄﾝ</t>
    <phoneticPr fontId="2"/>
  </si>
  <si>
    <t>1,000ﾄﾝ
～
3,000ﾄﾝ</t>
    <phoneticPr fontId="2"/>
  </si>
  <si>
    <t>3,000ﾄﾝ
～
10,000ﾄﾝ</t>
    <phoneticPr fontId="2"/>
  </si>
  <si>
    <t>10,000ﾄﾝ
～
20,000ﾄﾝ</t>
    <phoneticPr fontId="2"/>
  </si>
  <si>
    <t>20,000ﾄﾝ
～
100,000ﾄﾝ</t>
    <phoneticPr fontId="2"/>
  </si>
  <si>
    <t>100,000ﾄﾝ
以上</t>
    <rPh sb="11" eb="13">
      <t>イジョウ</t>
    </rPh>
    <phoneticPr fontId="2"/>
  </si>
  <si>
    <t>リベリア</t>
    <phoneticPr fontId="2"/>
  </si>
  <si>
    <t>ロシア</t>
    <phoneticPr fontId="2"/>
  </si>
  <si>
    <t>イギリス</t>
    <phoneticPr fontId="2"/>
  </si>
  <si>
    <t>パナマ</t>
    <phoneticPr fontId="2"/>
  </si>
  <si>
    <t>ノルウェー</t>
    <phoneticPr fontId="2"/>
  </si>
  <si>
    <t>アメリカ</t>
    <phoneticPr fontId="2"/>
  </si>
  <si>
    <t>ギリシャ</t>
    <phoneticPr fontId="2"/>
  </si>
  <si>
    <t>合　　　　　計</t>
    <rPh sb="0" eb="7">
      <t>ゴウケイ</t>
    </rPh>
    <phoneticPr fontId="6"/>
  </si>
  <si>
    <t>高　圧　ガ　ス</t>
    <rPh sb="0" eb="3">
      <t>コウアツ</t>
    </rPh>
    <phoneticPr fontId="6"/>
  </si>
  <si>
    <t>引火性液体類
容器等級Ⅰ</t>
    <rPh sb="0" eb="2">
      <t>インカ</t>
    </rPh>
    <rPh sb="2" eb="3">
      <t>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</si>
  <si>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容器等級Ⅱ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</si>
  <si>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引火性液体類
容器等級Ⅲ</t>
    <rPh sb="0" eb="3">
      <t>インカセイ</t>
    </rPh>
    <rPh sb="3" eb="5">
      <t>エキタイ</t>
    </rPh>
    <rPh sb="5" eb="6">
      <t>ルイ</t>
    </rPh>
    <rPh sb="7" eb="9">
      <t>ヨウキ</t>
    </rPh>
    <rPh sb="9" eb="11">
      <t>トウキュウ</t>
    </rPh>
    <phoneticPr fontId="6"/>
  </si>
  <si>
    <t>そ　　の　　他</t>
    <rPh sb="0" eb="7">
      <t>ソノタ</t>
    </rPh>
    <phoneticPr fontId="6"/>
  </si>
  <si>
    <t>第一管区計</t>
    <phoneticPr fontId="6"/>
  </si>
  <si>
    <t>　　　　  事項別
特定港別</t>
    <rPh sb="6" eb="8">
      <t>ジコウ</t>
    </rPh>
    <rPh sb="8" eb="9">
      <t>シュベツ</t>
    </rPh>
    <rPh sb="14" eb="16">
      <t>トクテイ</t>
    </rPh>
    <rPh sb="16" eb="17">
      <t>ミナト</t>
    </rPh>
    <rPh sb="17" eb="18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</si>
</sst>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=0]&quot;-&quot;;#,##0"/>
    <numFmt numFmtId="177" formatCode="&quot;(&quot;0&quot;)&quot;"/>
    <numFmt numFmtId="178" formatCode="&quot;(&quot;#,###&quot;)&quot;;[=0]&quot;(-)&quot;;General"/>
    <numFmt numFmtId="179" formatCode="#,##0_);\(#,##0\)"/>
    <numFmt numFmtId="180" formatCode="[=0]&quot;-&quot;;#,##0.000"/>
    <numFmt numFmtId="181" formatCode="[=0]&quot;-&quot;;[=0.02]&quot;1&quot;;#,##0"/>
    <numFmt numFmtId="182" formatCode="[=0]&quot;-&quot;;[=0.16]&quot;1&quot;;#,##0"/>
    <numFmt numFmtId="183" formatCode="[=0]&quot;-&quot;;[=0.266]&quot;1&quot;;#,##0"/>
    <numFmt numFmtId="184" formatCode="[=0]&quot;(-)&quot;;[=0.266]&quot;(1)&quot;;#,##0"/>
    <numFmt numFmtId="185" formatCode="[=0]&quot;-&quot;;[=0.3]&quot;1&quot;;#,##0"/>
    <numFmt numFmtId="186" formatCode="&quot;(&quot;#,###&quot;)&quot;"/>
    <numFmt numFmtId="18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5" fillId="0" borderId="0">
      <alignment vertical="center"/>
    </xf>
    <xf numFmtId="0" fontId="4" fillId="0" borderId="0"/>
  </cellStyleXfs>
  <cellXfs count="303">
    <xf numFmtId="0" fontId="0" fillId="0" borderId="0" xfId="0"/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/>
    </xf>
    <xf numFmtId="38" fontId="9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10" fillId="0" borderId="5" xfId="1" applyFont="1" applyFill="1" applyBorder="1" applyAlignment="1">
      <alignment vertical="center" textRotation="255" wrapText="1"/>
    </xf>
    <xf numFmtId="38" fontId="11" fillId="0" borderId="6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10" fillId="0" borderId="10" xfId="1" applyFont="1" applyFill="1" applyBorder="1" applyAlignment="1">
      <alignment vertical="center" wrapText="1"/>
    </xf>
    <xf numFmtId="38" fontId="10" fillId="0" borderId="6" xfId="1" applyFont="1" applyFill="1" applyBorder="1" applyAlignment="1">
      <alignment horizontal="center" vertical="center" textRotation="255" wrapText="1"/>
    </xf>
    <xf numFmtId="38" fontId="10" fillId="0" borderId="1" xfId="1" applyFont="1" applyFill="1" applyBorder="1" applyAlignment="1">
      <alignment horizontal="center" vertical="center" textRotation="255" wrapText="1"/>
    </xf>
    <xf numFmtId="38" fontId="10" fillId="0" borderId="2" xfId="1" applyFont="1" applyFill="1" applyBorder="1" applyAlignment="1">
      <alignment horizontal="center" vertical="center" textRotation="255" wrapText="1"/>
    </xf>
    <xf numFmtId="38" fontId="10" fillId="0" borderId="3" xfId="1" applyFont="1" applyFill="1" applyBorder="1" applyAlignment="1">
      <alignment horizontal="center" vertical="center" textRotation="255" wrapText="1"/>
    </xf>
    <xf numFmtId="38" fontId="10" fillId="0" borderId="11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5" xfId="1" applyFont="1" applyFill="1" applyBorder="1" applyAlignment="1">
      <alignment horizontal="center" vertical="center" wrapText="1"/>
    </xf>
    <xf numFmtId="38" fontId="10" fillId="0" borderId="16" xfId="1" applyFont="1" applyFill="1" applyBorder="1" applyAlignment="1">
      <alignment horizontal="center" vertical="center" wrapText="1"/>
    </xf>
    <xf numFmtId="0" fontId="5" fillId="0" borderId="0" xfId="3" applyFont="1" applyFill="1"/>
    <xf numFmtId="0" fontId="9" fillId="0" borderId="0" xfId="3" applyFont="1" applyFill="1"/>
    <xf numFmtId="0" fontId="10" fillId="0" borderId="0" xfId="3" applyFont="1" applyFill="1" applyAlignment="1">
      <alignment horizontal="right"/>
    </xf>
    <xf numFmtId="0" fontId="6" fillId="0" borderId="0" xfId="3" applyFont="1" applyFill="1"/>
    <xf numFmtId="0" fontId="6" fillId="0" borderId="17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18" xfId="3" applyFont="1" applyFill="1" applyBorder="1"/>
    <xf numFmtId="0" fontId="2" fillId="0" borderId="19" xfId="3" applyFont="1" applyFill="1" applyBorder="1"/>
    <xf numFmtId="0" fontId="6" fillId="0" borderId="20" xfId="3" applyFont="1" applyFill="1" applyBorder="1"/>
    <xf numFmtId="0" fontId="2" fillId="0" borderId="21" xfId="3" applyFont="1" applyFill="1" applyBorder="1"/>
    <xf numFmtId="0" fontId="6" fillId="0" borderId="22" xfId="3" applyFont="1" applyFill="1" applyBorder="1"/>
    <xf numFmtId="0" fontId="6" fillId="0" borderId="0" xfId="3" applyFont="1" applyFill="1" applyBorder="1"/>
    <xf numFmtId="0" fontId="2" fillId="0" borderId="0" xfId="3" applyFont="1" applyFill="1"/>
    <xf numFmtId="0" fontId="7" fillId="0" borderId="0" xfId="0" applyFont="1" applyFill="1" applyBorder="1" applyAlignment="1">
      <alignment vertical="center"/>
    </xf>
    <xf numFmtId="38" fontId="10" fillId="0" borderId="22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38" fontId="10" fillId="0" borderId="0" xfId="1" applyFont="1" applyFill="1" applyAlignment="1">
      <alignment horizontal="right" vertical="center"/>
    </xf>
    <xf numFmtId="38" fontId="12" fillId="0" borderId="5" xfId="1" applyFont="1" applyFill="1" applyBorder="1" applyAlignment="1">
      <alignment vertical="center" textRotation="255" wrapText="1"/>
    </xf>
    <xf numFmtId="38" fontId="10" fillId="0" borderId="7" xfId="1" applyFont="1" applyFill="1" applyBorder="1" applyAlignment="1">
      <alignment horizontal="center" vertical="center" shrinkToFit="1"/>
    </xf>
    <xf numFmtId="0" fontId="2" fillId="0" borderId="0" xfId="3" applyFont="1" applyFill="1" applyBorder="1"/>
    <xf numFmtId="0" fontId="6" fillId="0" borderId="26" xfId="3" applyFont="1" applyFill="1" applyBorder="1"/>
    <xf numFmtId="0" fontId="6" fillId="0" borderId="27" xfId="3" applyFont="1" applyFill="1" applyBorder="1"/>
    <xf numFmtId="0" fontId="2" fillId="0" borderId="22" xfId="3" applyFont="1" applyFill="1" applyBorder="1"/>
    <xf numFmtId="0" fontId="6" fillId="0" borderId="21" xfId="3" applyFont="1" applyFill="1" applyBorder="1"/>
    <xf numFmtId="0" fontId="13" fillId="0" borderId="0" xfId="3" applyFont="1" applyFill="1" applyBorder="1" applyAlignment="1"/>
    <xf numFmtId="0" fontId="2" fillId="0" borderId="25" xfId="3" applyFont="1" applyFill="1" applyBorder="1"/>
    <xf numFmtId="0" fontId="13" fillId="0" borderId="0" xfId="3" applyFont="1" applyFill="1" applyBorder="1" applyAlignment="1">
      <alignment horizontal="distributed" vertical="center"/>
    </xf>
    <xf numFmtId="38" fontId="11" fillId="0" borderId="32" xfId="1" applyFont="1" applyFill="1" applyBorder="1" applyAlignment="1">
      <alignment horizontal="center" vertical="center"/>
    </xf>
    <xf numFmtId="38" fontId="10" fillId="0" borderId="33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18" xfId="1" applyFont="1" applyFill="1" applyBorder="1" applyAlignment="1">
      <alignment horizontal="center" vertical="center"/>
    </xf>
    <xf numFmtId="38" fontId="10" fillId="0" borderId="26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0" fontId="2" fillId="0" borderId="54" xfId="3" applyFont="1" applyFill="1" applyBorder="1"/>
    <xf numFmtId="38" fontId="12" fillId="0" borderId="7" xfId="1" applyFont="1" applyFill="1" applyBorder="1" applyAlignment="1">
      <alignment horizontal="center" vertical="center" shrinkToFit="1"/>
    </xf>
    <xf numFmtId="38" fontId="12" fillId="0" borderId="22" xfId="1" applyFont="1" applyFill="1" applyBorder="1" applyAlignment="1">
      <alignment horizontal="center" vertical="center" shrinkToFit="1"/>
    </xf>
    <xf numFmtId="38" fontId="10" fillId="0" borderId="22" xfId="1" applyFont="1" applyFill="1" applyBorder="1" applyAlignment="1">
      <alignment horizontal="center" vertical="center" shrinkToFit="1"/>
    </xf>
    <xf numFmtId="176" fontId="1" fillId="0" borderId="0" xfId="2" applyNumberFormat="1" applyFont="1" applyFill="1">
      <alignment vertical="center"/>
    </xf>
    <xf numFmtId="176" fontId="1" fillId="2" borderId="0" xfId="2" applyNumberFormat="1" applyFont="1" applyFill="1">
      <alignment vertical="center"/>
    </xf>
    <xf numFmtId="0" fontId="8" fillId="3" borderId="0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38" fontId="7" fillId="3" borderId="0" xfId="1" applyFont="1" applyFill="1" applyBorder="1" applyAlignment="1">
      <alignment vertical="center"/>
    </xf>
    <xf numFmtId="38" fontId="7" fillId="3" borderId="8" xfId="1" applyFont="1" applyFill="1" applyBorder="1" applyAlignment="1" applyProtection="1">
      <alignment vertical="center"/>
      <protection locked="0"/>
    </xf>
    <xf numFmtId="2" fontId="7" fillId="3" borderId="37" xfId="0" applyNumberFormat="1" applyFont="1" applyFill="1" applyBorder="1" applyAlignment="1">
      <alignment vertical="center"/>
    </xf>
    <xf numFmtId="38" fontId="7" fillId="3" borderId="40" xfId="1" applyFont="1" applyFill="1" applyBorder="1" applyAlignment="1">
      <alignment vertical="center"/>
    </xf>
    <xf numFmtId="38" fontId="7" fillId="3" borderId="41" xfId="1" applyFont="1" applyFill="1" applyBorder="1" applyAlignment="1" applyProtection="1">
      <alignment vertical="center"/>
      <protection locked="0"/>
    </xf>
    <xf numFmtId="2" fontId="7" fillId="3" borderId="42" xfId="0" applyNumberFormat="1" applyFont="1" applyFill="1" applyBorder="1" applyAlignment="1">
      <alignment vertical="center"/>
    </xf>
    <xf numFmtId="38" fontId="7" fillId="3" borderId="8" xfId="1" applyFont="1" applyFill="1" applyBorder="1" applyAlignment="1">
      <alignment vertical="center"/>
    </xf>
    <xf numFmtId="2" fontId="7" fillId="3" borderId="43" xfId="0" applyNumberFormat="1" applyFont="1" applyFill="1" applyBorder="1" applyAlignment="1">
      <alignment vertical="center"/>
    </xf>
    <xf numFmtId="38" fontId="7" fillId="3" borderId="23" xfId="1" applyFont="1" applyFill="1" applyBorder="1" applyAlignment="1" applyProtection="1">
      <alignment vertical="center"/>
      <protection locked="0"/>
    </xf>
    <xf numFmtId="2" fontId="7" fillId="3" borderId="4" xfId="0" applyNumberFormat="1" applyFont="1" applyFill="1" applyBorder="1" applyAlignment="1">
      <alignment vertical="center"/>
    </xf>
    <xf numFmtId="38" fontId="7" fillId="3" borderId="28" xfId="1" applyFont="1" applyFill="1" applyBorder="1" applyAlignment="1">
      <alignment vertical="center"/>
    </xf>
    <xf numFmtId="38" fontId="7" fillId="3" borderId="29" xfId="1" applyFont="1" applyFill="1" applyBorder="1" applyAlignment="1" applyProtection="1">
      <alignment vertical="center"/>
      <protection locked="0"/>
    </xf>
    <xf numFmtId="38" fontId="7" fillId="3" borderId="21" xfId="1" applyFont="1" applyFill="1" applyBorder="1" applyAlignment="1">
      <alignment vertical="center"/>
    </xf>
    <xf numFmtId="38" fontId="7" fillId="3" borderId="12" xfId="1" applyFont="1" applyFill="1" applyBorder="1" applyAlignment="1" applyProtection="1">
      <alignment vertical="center"/>
      <protection locked="0"/>
    </xf>
    <xf numFmtId="2" fontId="7" fillId="3" borderId="16" xfId="0" applyNumberFormat="1" applyFont="1" applyFill="1" applyBorder="1" applyAlignment="1">
      <alignment vertical="center"/>
    </xf>
    <xf numFmtId="0" fontId="8" fillId="3" borderId="35" xfId="0" applyFont="1" applyFill="1" applyBorder="1" applyAlignment="1">
      <alignment horizontal="right" vertical="center"/>
    </xf>
    <xf numFmtId="38" fontId="3" fillId="3" borderId="34" xfId="1" applyFont="1" applyFill="1" applyBorder="1" applyAlignment="1">
      <alignment vertical="center"/>
    </xf>
    <xf numFmtId="38" fontId="7" fillId="3" borderId="34" xfId="1" applyFont="1" applyFill="1" applyBorder="1" applyAlignment="1" applyProtection="1">
      <alignment vertical="center"/>
      <protection locked="0"/>
    </xf>
    <xf numFmtId="2" fontId="7" fillId="3" borderId="4" xfId="0" applyNumberFormat="1" applyFont="1" applyFill="1" applyBorder="1" applyAlignment="1" applyProtection="1">
      <alignment vertical="center"/>
      <protection locked="0"/>
    </xf>
    <xf numFmtId="38" fontId="3" fillId="3" borderId="35" xfId="1" applyFont="1" applyFill="1" applyBorder="1" applyAlignment="1">
      <alignment vertical="center"/>
    </xf>
    <xf numFmtId="2" fontId="7" fillId="3" borderId="43" xfId="0" applyNumberFormat="1" applyFont="1" applyFill="1" applyBorder="1" applyAlignment="1" applyProtection="1">
      <alignment vertical="center"/>
      <protection locked="0"/>
    </xf>
    <xf numFmtId="38" fontId="7" fillId="3" borderId="39" xfId="1" applyFont="1" applyFill="1" applyBorder="1" applyAlignment="1">
      <alignment vertical="center"/>
    </xf>
    <xf numFmtId="38" fontId="7" fillId="3" borderId="21" xfId="1" applyFont="1" applyFill="1" applyBorder="1" applyAlignment="1" applyProtection="1">
      <alignment vertical="center"/>
      <protection locked="0"/>
    </xf>
    <xf numFmtId="2" fontId="7" fillId="3" borderId="13" xfId="0" applyNumberFormat="1" applyFont="1" applyFill="1" applyBorder="1" applyAlignment="1">
      <alignment vertical="center"/>
    </xf>
    <xf numFmtId="38" fontId="7" fillId="3" borderId="34" xfId="1" applyFont="1" applyFill="1" applyBorder="1" applyAlignment="1">
      <alignment vertical="center"/>
    </xf>
    <xf numFmtId="0" fontId="8" fillId="3" borderId="44" xfId="0" applyFont="1" applyFill="1" applyBorder="1" applyAlignment="1">
      <alignment horizontal="right" vertical="center"/>
    </xf>
    <xf numFmtId="0" fontId="8" fillId="3" borderId="45" xfId="0" applyFont="1" applyFill="1" applyBorder="1" applyAlignment="1">
      <alignment horizontal="right" vertical="center"/>
    </xf>
    <xf numFmtId="176" fontId="11" fillId="3" borderId="1" xfId="1" applyNumberFormat="1" applyFont="1" applyFill="1" applyBorder="1" applyAlignment="1">
      <alignment vertical="center"/>
    </xf>
    <xf numFmtId="176" fontId="11" fillId="3" borderId="47" xfId="1" applyNumberFormat="1" applyFont="1" applyFill="1" applyBorder="1" applyAlignment="1">
      <alignment vertical="center"/>
    </xf>
    <xf numFmtId="176" fontId="11" fillId="3" borderId="48" xfId="1" applyNumberFormat="1" applyFont="1" applyFill="1" applyBorder="1" applyAlignment="1">
      <alignment vertical="center"/>
    </xf>
    <xf numFmtId="176" fontId="11" fillId="3" borderId="49" xfId="1" applyNumberFormat="1" applyFont="1" applyFill="1" applyBorder="1" applyAlignment="1">
      <alignment vertical="center"/>
    </xf>
    <xf numFmtId="176" fontId="11" fillId="3" borderId="6" xfId="1" applyNumberFormat="1" applyFont="1" applyFill="1" applyBorder="1" applyAlignment="1">
      <alignment vertical="center"/>
    </xf>
    <xf numFmtId="176" fontId="11" fillId="3" borderId="2" xfId="1" applyNumberFormat="1" applyFont="1" applyFill="1" applyBorder="1" applyAlignment="1">
      <alignment vertical="center"/>
    </xf>
    <xf numFmtId="176" fontId="11" fillId="3" borderId="3" xfId="1" applyNumberFormat="1" applyFont="1" applyFill="1" applyBorder="1" applyAlignment="1">
      <alignment vertical="center"/>
    </xf>
    <xf numFmtId="178" fontId="2" fillId="3" borderId="47" xfId="3" applyNumberFormat="1" applyFont="1" applyFill="1" applyBorder="1"/>
    <xf numFmtId="178" fontId="2" fillId="3" borderId="53" xfId="3" applyNumberFormat="1" applyFont="1" applyFill="1" applyBorder="1"/>
    <xf numFmtId="178" fontId="2" fillId="3" borderId="48" xfId="3" applyNumberFormat="1" applyFont="1" applyFill="1" applyBorder="1"/>
    <xf numFmtId="178" fontId="2" fillId="3" borderId="52" xfId="3" applyNumberFormat="1" applyFont="1" applyFill="1" applyBorder="1"/>
    <xf numFmtId="176" fontId="2" fillId="3" borderId="14" xfId="3" applyNumberFormat="1" applyFont="1" applyFill="1" applyBorder="1"/>
    <xf numFmtId="176" fontId="2" fillId="3" borderId="13" xfId="3" applyNumberFormat="1" applyFont="1" applyFill="1" applyBorder="1"/>
    <xf numFmtId="176" fontId="2" fillId="3" borderId="39" xfId="3" applyNumberFormat="1" applyFont="1" applyFill="1" applyBorder="1"/>
    <xf numFmtId="176" fontId="2" fillId="3" borderId="12" xfId="3" applyNumberFormat="1" applyFont="1" applyFill="1" applyBorder="1"/>
    <xf numFmtId="178" fontId="2" fillId="3" borderId="22" xfId="3" applyNumberFormat="1" applyFont="1" applyFill="1" applyBorder="1"/>
    <xf numFmtId="178" fontId="2" fillId="3" borderId="56" xfId="3" applyNumberFormat="1" applyFont="1" applyFill="1" applyBorder="1"/>
    <xf numFmtId="178" fontId="2" fillId="3" borderId="0" xfId="3" applyNumberFormat="1" applyFont="1" applyFill="1" applyBorder="1"/>
    <xf numFmtId="176" fontId="2" fillId="3" borderId="22" xfId="3" applyNumberFormat="1" applyFont="1" applyFill="1" applyBorder="1"/>
    <xf numFmtId="176" fontId="2" fillId="3" borderId="23" xfId="3" applyNumberFormat="1" applyFont="1" applyFill="1" applyBorder="1"/>
    <xf numFmtId="176" fontId="2" fillId="3" borderId="24" xfId="3" applyNumberFormat="1" applyFont="1" applyFill="1" applyBorder="1"/>
    <xf numFmtId="176" fontId="2" fillId="3" borderId="8" xfId="3" applyNumberFormat="1" applyFont="1" applyFill="1" applyBorder="1"/>
    <xf numFmtId="176" fontId="2" fillId="3" borderId="0" xfId="3" applyNumberFormat="1" applyFont="1" applyFill="1" applyBorder="1"/>
    <xf numFmtId="178" fontId="6" fillId="3" borderId="22" xfId="3" applyNumberFormat="1" applyFont="1" applyFill="1" applyBorder="1"/>
    <xf numFmtId="178" fontId="6" fillId="3" borderId="23" xfId="3" applyNumberFormat="1" applyFont="1" applyFill="1" applyBorder="1"/>
    <xf numFmtId="178" fontId="6" fillId="3" borderId="24" xfId="3" applyNumberFormat="1" applyFont="1" applyFill="1" applyBorder="1" applyProtection="1">
      <protection locked="0"/>
    </xf>
    <xf numFmtId="178" fontId="6" fillId="3" borderId="23" xfId="3" applyNumberFormat="1" applyFont="1" applyFill="1" applyBorder="1" applyProtection="1">
      <protection locked="0"/>
    </xf>
    <xf numFmtId="178" fontId="6" fillId="3" borderId="8" xfId="3" applyNumberFormat="1" applyFont="1" applyFill="1" applyBorder="1" applyProtection="1">
      <protection locked="0"/>
    </xf>
    <xf numFmtId="178" fontId="6" fillId="3" borderId="4" xfId="3" applyNumberFormat="1" applyFont="1" applyFill="1" applyBorder="1" applyProtection="1">
      <protection locked="0"/>
    </xf>
    <xf numFmtId="176" fontId="6" fillId="3" borderId="24" xfId="3" applyNumberFormat="1" applyFont="1" applyFill="1" applyBorder="1"/>
    <xf numFmtId="176" fontId="6" fillId="3" borderId="23" xfId="3" applyNumberFormat="1" applyFont="1" applyFill="1" applyBorder="1"/>
    <xf numFmtId="176" fontId="6" fillId="3" borderId="24" xfId="3" applyNumberFormat="1" applyFont="1" applyFill="1" applyBorder="1" applyProtection="1">
      <protection locked="0"/>
    </xf>
    <xf numFmtId="176" fontId="6" fillId="3" borderId="8" xfId="3" applyNumberFormat="1" applyFont="1" applyFill="1" applyBorder="1" applyProtection="1">
      <protection locked="0"/>
    </xf>
    <xf numFmtId="176" fontId="6" fillId="3" borderId="4" xfId="3" applyNumberFormat="1" applyFont="1" applyFill="1" applyBorder="1" applyProtection="1">
      <protection locked="0"/>
    </xf>
    <xf numFmtId="177" fontId="6" fillId="3" borderId="8" xfId="3" applyNumberFormat="1" applyFont="1" applyFill="1" applyBorder="1" applyProtection="1">
      <protection locked="0"/>
    </xf>
    <xf numFmtId="176" fontId="6" fillId="3" borderId="23" xfId="3" applyNumberFormat="1" applyFont="1" applyFill="1" applyBorder="1" applyProtection="1">
      <protection locked="0"/>
    </xf>
    <xf numFmtId="176" fontId="6" fillId="3" borderId="28" xfId="3" applyNumberFormat="1" applyFont="1" applyFill="1" applyBorder="1"/>
    <xf numFmtId="176" fontId="6" fillId="3" borderId="31" xfId="3" applyNumberFormat="1" applyFont="1" applyFill="1" applyBorder="1"/>
    <xf numFmtId="176" fontId="6" fillId="3" borderId="28" xfId="3" applyNumberFormat="1" applyFont="1" applyFill="1" applyBorder="1" applyProtection="1">
      <protection locked="0"/>
    </xf>
    <xf numFmtId="176" fontId="6" fillId="3" borderId="29" xfId="3" applyNumberFormat="1" applyFont="1" applyFill="1" applyBorder="1" applyProtection="1">
      <protection locked="0"/>
    </xf>
    <xf numFmtId="176" fontId="6" fillId="3" borderId="30" xfId="3" applyNumberFormat="1" applyFont="1" applyFill="1" applyBorder="1" applyProtection="1">
      <protection locked="0"/>
    </xf>
    <xf numFmtId="178" fontId="2" fillId="3" borderId="25" xfId="3" applyNumberFormat="1" applyFont="1" applyFill="1" applyBorder="1"/>
    <xf numFmtId="178" fontId="2" fillId="3" borderId="55" xfId="3" applyNumberFormat="1" applyFont="1" applyFill="1" applyBorder="1"/>
    <xf numFmtId="178" fontId="2" fillId="3" borderId="23" xfId="3" applyNumberFormat="1" applyFont="1" applyFill="1" applyBorder="1"/>
    <xf numFmtId="178" fontId="2" fillId="3" borderId="24" xfId="3" applyNumberFormat="1" applyFont="1" applyFill="1" applyBorder="1"/>
    <xf numFmtId="178" fontId="2" fillId="3" borderId="8" xfId="3" applyNumberFormat="1" applyFont="1" applyFill="1" applyBorder="1"/>
    <xf numFmtId="178" fontId="2" fillId="3" borderId="4" xfId="3" applyNumberFormat="1" applyFont="1" applyFill="1" applyBorder="1"/>
    <xf numFmtId="176" fontId="2" fillId="3" borderId="4" xfId="3" applyNumberFormat="1" applyFont="1" applyFill="1" applyBorder="1"/>
    <xf numFmtId="176" fontId="6" fillId="3" borderId="14" xfId="3" applyNumberFormat="1" applyFont="1" applyFill="1" applyBorder="1" applyProtection="1">
      <protection locked="0"/>
    </xf>
    <xf numFmtId="176" fontId="6" fillId="3" borderId="12" xfId="3" applyNumberFormat="1" applyFont="1" applyFill="1" applyBorder="1" applyProtection="1">
      <protection locked="0"/>
    </xf>
    <xf numFmtId="176" fontId="6" fillId="3" borderId="13" xfId="3" applyNumberFormat="1" applyFont="1" applyFill="1" applyBorder="1" applyProtection="1">
      <protection locked="0"/>
    </xf>
    <xf numFmtId="178" fontId="6" fillId="3" borderId="4" xfId="3" applyNumberFormat="1" applyFont="1" applyFill="1" applyBorder="1"/>
    <xf numFmtId="178" fontId="6" fillId="3" borderId="22" xfId="3" applyNumberFormat="1" applyFont="1" applyFill="1" applyBorder="1" applyProtection="1">
      <protection locked="0"/>
    </xf>
    <xf numFmtId="176" fontId="6" fillId="3" borderId="22" xfId="3" applyNumberFormat="1" applyFont="1" applyFill="1" applyBorder="1"/>
    <xf numFmtId="176" fontId="6" fillId="3" borderId="4" xfId="3" applyNumberFormat="1" applyFont="1" applyFill="1" applyBorder="1"/>
    <xf numFmtId="176" fontId="6" fillId="3" borderId="22" xfId="3" applyNumberFormat="1" applyFont="1" applyFill="1" applyBorder="1" applyProtection="1">
      <protection locked="0"/>
    </xf>
    <xf numFmtId="176" fontId="6" fillId="3" borderId="26" xfId="3" applyNumberFormat="1" applyFont="1" applyFill="1" applyBorder="1"/>
    <xf numFmtId="176" fontId="6" fillId="3" borderId="30" xfId="3" applyNumberFormat="1" applyFont="1" applyFill="1" applyBorder="1"/>
    <xf numFmtId="176" fontId="6" fillId="3" borderId="26" xfId="3" applyNumberFormat="1" applyFont="1" applyFill="1" applyBorder="1" applyProtection="1">
      <protection locked="0"/>
    </xf>
    <xf numFmtId="176" fontId="6" fillId="3" borderId="31" xfId="3" applyNumberFormat="1" applyFont="1" applyFill="1" applyBorder="1" applyProtection="1">
      <protection locked="0"/>
    </xf>
    <xf numFmtId="180" fontId="6" fillId="3" borderId="30" xfId="3" applyNumberFormat="1" applyFont="1" applyFill="1" applyBorder="1" applyProtection="1">
      <protection locked="0"/>
    </xf>
    <xf numFmtId="178" fontId="6" fillId="3" borderId="0" xfId="3" applyNumberFormat="1" applyFont="1" applyFill="1" applyBorder="1" applyProtection="1">
      <protection locked="0"/>
    </xf>
    <xf numFmtId="176" fontId="6" fillId="3" borderId="0" xfId="3" applyNumberFormat="1" applyFont="1" applyFill="1" applyBorder="1" applyProtection="1">
      <protection locked="0"/>
    </xf>
    <xf numFmtId="179" fontId="6" fillId="3" borderId="0" xfId="3" applyNumberFormat="1" applyFont="1" applyFill="1" applyBorder="1" applyProtection="1">
      <protection locked="0"/>
    </xf>
    <xf numFmtId="176" fontId="6" fillId="3" borderId="27" xfId="3" applyNumberFormat="1" applyFont="1" applyFill="1" applyBorder="1" applyProtection="1">
      <protection locked="0"/>
    </xf>
    <xf numFmtId="181" fontId="6" fillId="3" borderId="23" xfId="3" applyNumberFormat="1" applyFont="1" applyFill="1" applyBorder="1" applyProtection="1">
      <protection locked="0"/>
    </xf>
    <xf numFmtId="182" fontId="6" fillId="3" borderId="23" xfId="3" applyNumberFormat="1" applyFont="1" applyFill="1" applyBorder="1" applyProtection="1">
      <protection locked="0"/>
    </xf>
    <xf numFmtId="183" fontId="6" fillId="3" borderId="4" xfId="3" applyNumberFormat="1" applyFont="1" applyFill="1" applyBorder="1" applyProtection="1">
      <protection locked="0"/>
    </xf>
    <xf numFmtId="184" fontId="6" fillId="3" borderId="4" xfId="3" applyNumberFormat="1" applyFont="1" applyFill="1" applyBorder="1"/>
    <xf numFmtId="185" fontId="6" fillId="3" borderId="4" xfId="3" applyNumberFormat="1" applyFont="1" applyFill="1" applyBorder="1" applyProtection="1">
      <protection locked="0"/>
    </xf>
    <xf numFmtId="178" fontId="2" fillId="3" borderId="37" xfId="3" applyNumberFormat="1" applyFont="1" applyFill="1" applyBorder="1"/>
    <xf numFmtId="176" fontId="2" fillId="3" borderId="37" xfId="3" applyNumberFormat="1" applyFont="1" applyFill="1" applyBorder="1"/>
    <xf numFmtId="178" fontId="2" fillId="3" borderId="43" xfId="3" applyNumberFormat="1" applyFont="1" applyFill="1" applyBorder="1"/>
    <xf numFmtId="176" fontId="16" fillId="0" borderId="8" xfId="1" applyNumberFormat="1" applyFont="1" applyFill="1" applyBorder="1" applyAlignment="1" applyProtection="1">
      <alignment vertical="center"/>
      <protection locked="0"/>
    </xf>
    <xf numFmtId="176" fontId="10" fillId="0" borderId="24" xfId="1" applyNumberFormat="1" applyFont="1" applyFill="1" applyBorder="1" applyAlignment="1" applyProtection="1">
      <alignment vertical="center"/>
      <protection locked="0"/>
    </xf>
    <xf numFmtId="176" fontId="10" fillId="0" borderId="8" xfId="1" applyNumberFormat="1" applyFont="1" applyFill="1" applyBorder="1" applyAlignment="1" applyProtection="1">
      <alignment vertical="center"/>
      <protection locked="0"/>
    </xf>
    <xf numFmtId="176" fontId="10" fillId="0" borderId="4" xfId="1" applyNumberFormat="1" applyFont="1" applyFill="1" applyBorder="1" applyAlignment="1" applyProtection="1">
      <alignment vertical="center"/>
      <protection locked="0"/>
    </xf>
    <xf numFmtId="176" fontId="10" fillId="0" borderId="28" xfId="1" applyNumberFormat="1" applyFont="1" applyFill="1" applyBorder="1" applyAlignment="1" applyProtection="1">
      <alignment vertical="center"/>
      <protection locked="0"/>
    </xf>
    <xf numFmtId="176" fontId="10" fillId="0" borderId="34" xfId="1" applyNumberFormat="1" applyFont="1" applyFill="1" applyBorder="1" applyAlignment="1" applyProtection="1">
      <alignment vertical="center"/>
      <protection locked="0"/>
    </xf>
    <xf numFmtId="176" fontId="10" fillId="0" borderId="29" xfId="1" applyNumberFormat="1" applyFont="1" applyFill="1" applyBorder="1" applyAlignment="1" applyProtection="1">
      <alignment vertical="center"/>
      <protection locked="0"/>
    </xf>
    <xf numFmtId="176" fontId="10" fillId="0" borderId="30" xfId="1" applyNumberFormat="1" applyFont="1" applyFill="1" applyBorder="1" applyAlignment="1" applyProtection="1">
      <alignment vertical="center"/>
      <protection locked="0"/>
    </xf>
    <xf numFmtId="176" fontId="10" fillId="0" borderId="8" xfId="1" applyNumberFormat="1" applyFont="1" applyFill="1" applyBorder="1" applyAlignment="1" applyProtection="1">
      <alignment horizontal="right" vertical="center"/>
      <protection locked="0"/>
    </xf>
    <xf numFmtId="176" fontId="10" fillId="0" borderId="14" xfId="1" applyNumberFormat="1" applyFont="1" applyFill="1" applyBorder="1" applyAlignment="1" applyProtection="1">
      <alignment vertical="center"/>
      <protection locked="0"/>
    </xf>
    <xf numFmtId="176" fontId="10" fillId="0" borderId="12" xfId="1" applyNumberFormat="1" applyFont="1" applyFill="1" applyBorder="1" applyAlignment="1" applyProtection="1">
      <alignment vertical="center"/>
      <protection locked="0"/>
    </xf>
    <xf numFmtId="176" fontId="10" fillId="0" borderId="13" xfId="1" applyNumberFormat="1" applyFont="1" applyFill="1" applyBorder="1" applyAlignment="1" applyProtection="1">
      <alignment vertical="center"/>
      <protection locked="0"/>
    </xf>
    <xf numFmtId="176" fontId="11" fillId="0" borderId="47" xfId="1" applyNumberFormat="1" applyFont="1" applyFill="1" applyBorder="1" applyAlignment="1">
      <alignment vertical="center"/>
    </xf>
    <xf numFmtId="176" fontId="11" fillId="0" borderId="48" xfId="1" applyNumberFormat="1" applyFont="1" applyFill="1" applyBorder="1" applyAlignment="1">
      <alignment vertical="center"/>
    </xf>
    <xf numFmtId="176" fontId="11" fillId="0" borderId="49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176" fontId="11" fillId="0" borderId="50" xfId="1" applyNumberFormat="1" applyFont="1" applyFill="1" applyBorder="1" applyAlignment="1">
      <alignment vertical="center"/>
    </xf>
    <xf numFmtId="176" fontId="11" fillId="0" borderId="51" xfId="1" applyNumberFormat="1" applyFont="1" applyFill="1" applyBorder="1" applyAlignment="1">
      <alignment vertical="center"/>
    </xf>
    <xf numFmtId="176" fontId="11" fillId="0" borderId="8" xfId="1" applyNumberFormat="1" applyFont="1" applyFill="1" applyBorder="1" applyAlignment="1">
      <alignment vertical="center"/>
    </xf>
    <xf numFmtId="176" fontId="11" fillId="0" borderId="43" xfId="1" applyNumberFormat="1" applyFont="1" applyFill="1" applyBorder="1" applyAlignment="1">
      <alignment vertical="center"/>
    </xf>
    <xf numFmtId="176" fontId="11" fillId="0" borderId="44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176" fontId="11" fillId="0" borderId="52" xfId="1" applyNumberFormat="1" applyFont="1" applyFill="1" applyBorder="1" applyAlignment="1">
      <alignment vertical="center"/>
    </xf>
    <xf numFmtId="176" fontId="11" fillId="0" borderId="53" xfId="1" applyNumberFormat="1" applyFont="1" applyFill="1" applyBorder="1" applyAlignment="1">
      <alignment vertical="center"/>
    </xf>
    <xf numFmtId="176" fontId="11" fillId="0" borderId="24" xfId="1" applyNumberFormat="1" applyFont="1" applyFill="1" applyBorder="1" applyAlignment="1">
      <alignment vertical="center"/>
    </xf>
    <xf numFmtId="176" fontId="11" fillId="0" borderId="35" xfId="1" applyNumberFormat="1" applyFont="1" applyFill="1" applyBorder="1" applyAlignment="1">
      <alignment vertical="center"/>
    </xf>
    <xf numFmtId="176" fontId="11" fillId="0" borderId="4" xfId="1" applyNumberFormat="1" applyFont="1" applyFill="1" applyBorder="1" applyAlignment="1">
      <alignment vertical="center"/>
    </xf>
    <xf numFmtId="176" fontId="11" fillId="0" borderId="45" xfId="1" applyNumberFormat="1" applyFont="1" applyFill="1" applyBorder="1" applyAlignment="1">
      <alignment vertical="center"/>
    </xf>
    <xf numFmtId="176" fontId="10" fillId="0" borderId="29" xfId="1" applyNumberFormat="1" applyFont="1" applyFill="1" applyBorder="1" applyAlignment="1">
      <alignment vertical="center"/>
    </xf>
    <xf numFmtId="176" fontId="10" fillId="0" borderId="35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37" xfId="1" applyNumberFormat="1" applyFont="1" applyFill="1" applyBorder="1" applyAlignment="1" applyProtection="1">
      <alignment vertical="center"/>
      <protection locked="0"/>
    </xf>
    <xf numFmtId="176" fontId="10" fillId="0" borderId="27" xfId="1" applyNumberFormat="1" applyFont="1" applyFill="1" applyBorder="1" applyAlignment="1" applyProtection="1">
      <alignment vertical="center"/>
      <protection locked="0"/>
    </xf>
    <xf numFmtId="176" fontId="10" fillId="0" borderId="36" xfId="1" applyNumberFormat="1" applyFont="1" applyFill="1" applyBorder="1" applyAlignment="1" applyProtection="1">
      <alignment vertical="center"/>
      <protection locked="0"/>
    </xf>
    <xf numFmtId="176" fontId="10" fillId="0" borderId="21" xfId="1" applyNumberFormat="1" applyFont="1" applyFill="1" applyBorder="1" applyAlignment="1" applyProtection="1">
      <alignment vertical="center"/>
      <protection locked="0"/>
    </xf>
    <xf numFmtId="176" fontId="10" fillId="0" borderId="38" xfId="1" applyNumberFormat="1" applyFont="1" applyFill="1" applyBorder="1" applyAlignment="1" applyProtection="1">
      <alignment vertical="center"/>
      <protection locked="0"/>
    </xf>
    <xf numFmtId="176" fontId="10" fillId="0" borderId="22" xfId="1" applyNumberFormat="1" applyFont="1" applyFill="1" applyBorder="1" applyAlignment="1" applyProtection="1">
      <alignment vertical="center"/>
      <protection locked="0"/>
    </xf>
    <xf numFmtId="176" fontId="10" fillId="0" borderId="26" xfId="1" applyNumberFormat="1" applyFont="1" applyFill="1" applyBorder="1" applyAlignment="1" applyProtection="1">
      <alignment vertical="center"/>
      <protection locked="0"/>
    </xf>
    <xf numFmtId="176" fontId="10" fillId="0" borderId="37" xfId="1" applyNumberFormat="1" applyFont="1" applyFill="1" applyBorder="1" applyAlignment="1" applyProtection="1">
      <alignment horizontal="right" vertical="center"/>
      <protection locked="0"/>
    </xf>
    <xf numFmtId="176" fontId="11" fillId="0" borderId="32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33" xfId="1" applyNumberFormat="1" applyFont="1" applyFill="1" applyBorder="1" applyAlignment="1">
      <alignment vertical="center"/>
    </xf>
    <xf numFmtId="176" fontId="11" fillId="0" borderId="7" xfId="1" applyNumberFormat="1" applyFont="1" applyFill="1" applyBorder="1" applyAlignment="1">
      <alignment vertical="center"/>
    </xf>
    <xf numFmtId="176" fontId="11" fillId="0" borderId="54" xfId="1" applyNumberFormat="1" applyFont="1" applyFill="1" applyBorder="1" applyAlignment="1">
      <alignment vertical="center"/>
    </xf>
    <xf numFmtId="176" fontId="11" fillId="0" borderId="9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>
      <alignment vertical="center"/>
    </xf>
    <xf numFmtId="176" fontId="11" fillId="0" borderId="22" xfId="1" applyNumberFormat="1" applyFont="1" applyFill="1" applyBorder="1" applyAlignment="1">
      <alignment vertical="center"/>
    </xf>
    <xf numFmtId="176" fontId="11" fillId="0" borderId="37" xfId="1" applyNumberFormat="1" applyFont="1" applyFill="1" applyBorder="1" applyAlignment="1">
      <alignment vertical="center"/>
    </xf>
    <xf numFmtId="176" fontId="11" fillId="0" borderId="25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10" fillId="0" borderId="39" xfId="1" applyNumberFormat="1" applyFont="1" applyFill="1" applyBorder="1" applyAlignment="1" applyProtection="1">
      <alignment vertical="center"/>
      <protection locked="0"/>
    </xf>
    <xf numFmtId="178" fontId="2" fillId="3" borderId="50" xfId="3" applyNumberFormat="1" applyFont="1" applyFill="1" applyBorder="1"/>
    <xf numFmtId="176" fontId="11" fillId="0" borderId="44" xfId="1" applyNumberFormat="1" applyFont="1" applyFill="1" applyBorder="1" applyAlignment="1">
      <alignment horizontal="right" vertical="center"/>
    </xf>
    <xf numFmtId="176" fontId="11" fillId="0" borderId="51" xfId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/>
    </xf>
    <xf numFmtId="186" fontId="6" fillId="0" borderId="0" xfId="3" applyNumberFormat="1" applyFont="1" applyFill="1"/>
    <xf numFmtId="187" fontId="6" fillId="0" borderId="0" xfId="3" applyNumberFormat="1" applyFont="1" applyFill="1"/>
    <xf numFmtId="186" fontId="6" fillId="0" borderId="0" xfId="3" applyNumberFormat="1" applyFont="1" applyFill="1" applyBorder="1"/>
    <xf numFmtId="0" fontId="6" fillId="3" borderId="17" xfId="3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horizontal="center" vertical="center"/>
    </xf>
    <xf numFmtId="0" fontId="6" fillId="3" borderId="15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2" fillId="0" borderId="18" xfId="3" applyFont="1" applyFill="1" applyBorder="1"/>
    <xf numFmtId="0" fontId="7" fillId="0" borderId="25" xfId="0" applyFont="1" applyFill="1" applyBorder="1" applyAlignment="1">
      <alignment horizontal="distributed" vertical="center"/>
    </xf>
    <xf numFmtId="0" fontId="7" fillId="0" borderId="45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38" xfId="0" applyFont="1" applyFill="1" applyBorder="1" applyAlignment="1">
      <alignment horizontal="distributed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distributed" vertical="center" wrapText="1"/>
    </xf>
    <xf numFmtId="0" fontId="7" fillId="0" borderId="30" xfId="0" applyFont="1" applyFill="1" applyBorder="1" applyAlignment="1">
      <alignment horizontal="distributed" vertical="center" wrapText="1"/>
    </xf>
    <xf numFmtId="0" fontId="7" fillId="0" borderId="57" xfId="0" applyFont="1" applyFill="1" applyBorder="1" applyAlignment="1">
      <alignment horizontal="distributed" vertical="center" wrapText="1"/>
    </xf>
    <xf numFmtId="0" fontId="7" fillId="0" borderId="42" xfId="0" applyFont="1" applyFill="1" applyBorder="1" applyAlignment="1">
      <alignment horizontal="distributed" vertical="center" wrapText="1"/>
    </xf>
    <xf numFmtId="0" fontId="7" fillId="0" borderId="17" xfId="0" applyFont="1" applyFill="1" applyBorder="1" applyAlignment="1">
      <alignment horizontal="distributed" vertical="center" wrapText="1"/>
    </xf>
    <xf numFmtId="0" fontId="7" fillId="0" borderId="16" xfId="0" applyFont="1" applyFill="1" applyBorder="1" applyAlignment="1">
      <alignment horizontal="distributed" vertical="center" wrapText="1"/>
    </xf>
    <xf numFmtId="0" fontId="8" fillId="0" borderId="19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 textRotation="255"/>
    </xf>
    <xf numFmtId="0" fontId="7" fillId="0" borderId="24" xfId="0" applyFont="1" applyFill="1" applyBorder="1" applyAlignment="1">
      <alignment horizontal="center" vertical="center" textRotation="255"/>
    </xf>
    <xf numFmtId="0" fontId="7" fillId="0" borderId="58" xfId="0" applyFont="1" applyFill="1" applyBorder="1" applyAlignment="1">
      <alignment horizontal="distributed" vertical="center"/>
    </xf>
    <xf numFmtId="0" fontId="7" fillId="0" borderId="59" xfId="0" applyFont="1" applyFill="1" applyBorder="1" applyAlignment="1">
      <alignment horizontal="distributed" vertical="center"/>
    </xf>
    <xf numFmtId="38" fontId="10" fillId="0" borderId="60" xfId="1" applyFont="1" applyFill="1" applyBorder="1" applyAlignment="1">
      <alignment vertical="center" wrapText="1"/>
    </xf>
    <xf numFmtId="38" fontId="10" fillId="0" borderId="61" xfId="1" applyFont="1" applyFill="1" applyBorder="1" applyAlignment="1">
      <alignment vertical="center" wrapText="1"/>
    </xf>
    <xf numFmtId="38" fontId="10" fillId="0" borderId="62" xfId="1" applyFont="1" applyFill="1" applyBorder="1" applyAlignment="1">
      <alignment horizontal="center" vertical="center" textRotation="255" wrapText="1"/>
    </xf>
    <xf numFmtId="38" fontId="10" fillId="0" borderId="15" xfId="1" applyFont="1" applyFill="1" applyBorder="1" applyAlignment="1">
      <alignment horizontal="center" vertical="center" textRotation="255" wrapText="1"/>
    </xf>
    <xf numFmtId="38" fontId="10" fillId="0" borderId="70" xfId="1" applyFont="1" applyFill="1" applyBorder="1" applyAlignment="1">
      <alignment horizontal="center" vertical="center" textRotation="255" wrapText="1"/>
    </xf>
    <xf numFmtId="38" fontId="10" fillId="0" borderId="5" xfId="1" applyFont="1" applyFill="1" applyBorder="1" applyAlignment="1">
      <alignment horizontal="center" vertical="center" textRotation="255" wrapText="1"/>
    </xf>
    <xf numFmtId="38" fontId="10" fillId="0" borderId="63" xfId="1" applyFont="1" applyFill="1" applyBorder="1" applyAlignment="1">
      <alignment horizontal="center" vertical="center" wrapText="1"/>
    </xf>
    <xf numFmtId="38" fontId="10" fillId="0" borderId="64" xfId="1" applyFont="1" applyFill="1" applyBorder="1" applyAlignment="1">
      <alignment horizontal="center" vertical="center" wrapText="1"/>
    </xf>
    <xf numFmtId="38" fontId="10" fillId="0" borderId="62" xfId="1" applyFont="1" applyFill="1" applyBorder="1" applyAlignment="1">
      <alignment horizontal="center" vertical="center" wrapText="1"/>
    </xf>
    <xf numFmtId="38" fontId="10" fillId="0" borderId="71" xfId="1" applyFont="1" applyFill="1" applyBorder="1" applyAlignment="1">
      <alignment horizontal="center" vertical="center" textRotation="255" wrapText="1"/>
    </xf>
    <xf numFmtId="38" fontId="10" fillId="0" borderId="16" xfId="1" applyFont="1" applyFill="1" applyBorder="1" applyAlignment="1">
      <alignment horizontal="center" vertical="center" textRotation="255" wrapText="1"/>
    </xf>
    <xf numFmtId="38" fontId="10" fillId="0" borderId="72" xfId="1" applyFont="1" applyFill="1" applyBorder="1" applyAlignment="1">
      <alignment horizontal="center" vertical="center" wrapText="1"/>
    </xf>
    <xf numFmtId="38" fontId="10" fillId="0" borderId="73" xfId="1" applyFont="1" applyFill="1" applyBorder="1" applyAlignment="1">
      <alignment horizontal="center" vertical="center" wrapText="1"/>
    </xf>
    <xf numFmtId="38" fontId="10" fillId="0" borderId="65" xfId="1" applyFont="1" applyFill="1" applyBorder="1" applyAlignment="1">
      <alignment horizontal="center" vertical="center" wrapText="1"/>
    </xf>
    <xf numFmtId="0" fontId="6" fillId="3" borderId="63" xfId="3" applyFont="1" applyFill="1" applyBorder="1" applyAlignment="1">
      <alignment horizontal="center" vertical="center" wrapText="1"/>
    </xf>
    <xf numFmtId="0" fontId="6" fillId="3" borderId="62" xfId="3" applyFont="1" applyFill="1" applyBorder="1" applyAlignment="1">
      <alignment horizontal="center" vertical="center" wrapText="1"/>
    </xf>
    <xf numFmtId="0" fontId="6" fillId="3" borderId="70" xfId="3" applyFont="1" applyFill="1" applyBorder="1" applyAlignment="1">
      <alignment horizontal="center" vertical="center" wrapText="1"/>
    </xf>
    <xf numFmtId="0" fontId="6" fillId="3" borderId="70" xfId="3" applyFont="1" applyFill="1" applyBorder="1" applyAlignment="1">
      <alignment horizontal="center" vertical="center"/>
    </xf>
    <xf numFmtId="0" fontId="6" fillId="3" borderId="71" xfId="3" applyFont="1" applyFill="1" applyBorder="1" applyAlignment="1">
      <alignment horizontal="center" vertical="center"/>
    </xf>
    <xf numFmtId="0" fontId="6" fillId="3" borderId="74" xfId="3" applyFont="1" applyFill="1" applyBorder="1" applyAlignment="1">
      <alignment horizontal="center" vertical="center"/>
    </xf>
    <xf numFmtId="0" fontId="6" fillId="3" borderId="62" xfId="3" applyFont="1" applyFill="1" applyBorder="1" applyAlignment="1">
      <alignment horizontal="center" vertical="center"/>
    </xf>
    <xf numFmtId="0" fontId="6" fillId="0" borderId="74" xfId="3" applyFont="1" applyFill="1" applyBorder="1" applyAlignment="1">
      <alignment horizontal="center" vertical="center"/>
    </xf>
    <xf numFmtId="0" fontId="6" fillId="0" borderId="71" xfId="3" applyFont="1" applyFill="1" applyBorder="1" applyAlignment="1">
      <alignment horizontal="center" vertical="center"/>
    </xf>
    <xf numFmtId="0" fontId="6" fillId="0" borderId="62" xfId="3" applyFont="1" applyFill="1" applyBorder="1" applyAlignment="1">
      <alignment horizontal="center" vertical="center"/>
    </xf>
    <xf numFmtId="0" fontId="6" fillId="0" borderId="7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6" fillId="0" borderId="27" xfId="3" applyFont="1" applyFill="1" applyBorder="1" applyAlignment="1">
      <alignment horizontal="distributed" vertical="center"/>
    </xf>
    <xf numFmtId="0" fontId="2" fillId="0" borderId="54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horizontal="distributed" vertical="center"/>
    </xf>
    <xf numFmtId="0" fontId="6" fillId="0" borderId="66" xfId="3" applyFont="1" applyFill="1" applyBorder="1" applyAlignment="1">
      <alignment vertical="center" wrapText="1"/>
    </xf>
    <xf numFmtId="0" fontId="6" fillId="0" borderId="67" xfId="3" applyFont="1" applyFill="1" applyBorder="1" applyAlignment="1">
      <alignment vertical="center" wrapText="1"/>
    </xf>
    <xf numFmtId="0" fontId="6" fillId="0" borderId="75" xfId="3" applyFont="1" applyFill="1" applyBorder="1" applyAlignment="1">
      <alignment vertical="center" wrapText="1"/>
    </xf>
    <xf numFmtId="0" fontId="6" fillId="0" borderId="68" xfId="3" applyFont="1" applyFill="1" applyBorder="1" applyAlignment="1">
      <alignment vertical="center" wrapText="1"/>
    </xf>
    <xf numFmtId="0" fontId="6" fillId="0" borderId="69" xfId="3" applyFont="1" applyFill="1" applyBorder="1" applyAlignment="1">
      <alignment vertical="center" wrapText="1"/>
    </xf>
    <xf numFmtId="0" fontId="6" fillId="0" borderId="76" xfId="3" applyFont="1" applyFill="1" applyBorder="1" applyAlignment="1">
      <alignment vertical="center" wrapText="1"/>
    </xf>
    <xf numFmtId="0" fontId="6" fillId="0" borderId="21" xfId="3" applyFont="1" applyFill="1" applyBorder="1" applyAlignment="1">
      <alignment horizontal="distributed" vertical="center"/>
    </xf>
    <xf numFmtId="0" fontId="2" fillId="0" borderId="19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4" fillId="0" borderId="54" xfId="3" applyFont="1" applyFill="1" applyBorder="1" applyAlignment="1"/>
    <xf numFmtId="0" fontId="14" fillId="0" borderId="0" xfId="3" applyFont="1" applyFill="1" applyBorder="1" applyAlignment="1"/>
    <xf numFmtId="0" fontId="6" fillId="0" borderId="0" xfId="3" applyFont="1" applyFill="1" applyBorder="1" applyAlignment="1">
      <alignment horizontal="center" vertical="center" shrinkToFit="1"/>
    </xf>
    <xf numFmtId="0" fontId="6" fillId="0" borderId="63" xfId="3" applyFont="1" applyFill="1" applyBorder="1" applyAlignment="1">
      <alignment horizontal="center" vertical="center" wrapText="1"/>
    </xf>
    <xf numFmtId="0" fontId="6" fillId="0" borderId="62" xfId="3" applyFont="1" applyFill="1" applyBorder="1" applyAlignment="1">
      <alignment horizontal="center" vertical="center" wrapText="1"/>
    </xf>
    <xf numFmtId="0" fontId="6" fillId="0" borderId="70" xfId="3" applyFont="1" applyFill="1" applyBorder="1" applyAlignment="1">
      <alignment horizontal="center" vertical="center" wrapText="1"/>
    </xf>
    <xf numFmtId="0" fontId="13" fillId="0" borderId="67" xfId="3" applyFont="1" applyFill="1" applyBorder="1" applyAlignment="1">
      <alignment vertical="center"/>
    </xf>
    <xf numFmtId="0" fontId="13" fillId="0" borderId="68" xfId="3" applyFont="1" applyFill="1" applyBorder="1" applyAlignment="1">
      <alignment vertical="center"/>
    </xf>
    <xf numFmtId="0" fontId="13" fillId="0" borderId="69" xfId="3" applyFont="1" applyFill="1" applyBorder="1" applyAlignment="1">
      <alignment vertical="center"/>
    </xf>
    <xf numFmtId="0" fontId="6" fillId="0" borderId="0" xfId="3" applyFont="1" applyFill="1" applyAlignment="1">
      <alignment horizontal="distributed" vertical="center"/>
    </xf>
    <xf numFmtId="0" fontId="2" fillId="0" borderId="21" xfId="3" applyFont="1" applyFill="1" applyBorder="1" applyAlignment="1">
      <alignment horizontal="distributed" vertical="center"/>
    </xf>
    <xf numFmtId="0" fontId="14" fillId="0" borderId="0" xfId="3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_2 港別入港" xfId="2"/>
    <cellStyle name="標準_第3部ｐ50-ｐ53(H13)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Normal="100" zoomScaleSheetLayoutView="100" workbookViewId="0">
      <selection activeCell="H77" sqref="H77"/>
    </sheetView>
  </sheetViews>
  <sheetFormatPr defaultColWidth="9" defaultRowHeight="21" customHeight="1" x14ac:dyDescent="0.2"/>
  <cols>
    <col min="1" max="1" width="4.88671875" style="2" customWidth="1"/>
    <col min="2" max="2" width="30.88671875" style="2" customWidth="1"/>
    <col min="3" max="5" width="14.44140625" style="2" customWidth="1"/>
    <col min="6" max="16384" width="9" style="2"/>
  </cols>
  <sheetData>
    <row r="1" spans="1:5" ht="21" customHeight="1" thickBot="1" x14ac:dyDescent="0.25">
      <c r="A1" s="1" t="s">
        <v>211</v>
      </c>
      <c r="B1" s="1"/>
      <c r="C1" s="1"/>
      <c r="D1" s="1"/>
      <c r="E1" s="1"/>
    </row>
    <row r="2" spans="1:5" ht="42" customHeight="1" thickBot="1" x14ac:dyDescent="0.25">
      <c r="A2" s="239" t="s">
        <v>212</v>
      </c>
      <c r="B2" s="240"/>
      <c r="C2" s="3" t="s">
        <v>213</v>
      </c>
      <c r="D2" s="4" t="s">
        <v>214</v>
      </c>
      <c r="E2" s="5" t="s">
        <v>215</v>
      </c>
    </row>
    <row r="3" spans="1:5" ht="13.5" customHeight="1" x14ac:dyDescent="0.2">
      <c r="A3" s="241" t="s">
        <v>216</v>
      </c>
      <c r="B3" s="242"/>
      <c r="C3" s="69" t="s">
        <v>217</v>
      </c>
      <c r="D3" s="70" t="s">
        <v>217</v>
      </c>
      <c r="E3" s="71"/>
    </row>
    <row r="4" spans="1:5" ht="19.5" customHeight="1" x14ac:dyDescent="0.2">
      <c r="A4" s="243"/>
      <c r="B4" s="244"/>
      <c r="C4" s="72">
        <f>'1 港別港務P43-44'!B4</f>
        <v>78</v>
      </c>
      <c r="D4" s="73">
        <v>88</v>
      </c>
      <c r="E4" s="74">
        <f>C4/D4</f>
        <v>0.88636363636363635</v>
      </c>
    </row>
    <row r="5" spans="1:5" ht="19.5" customHeight="1" x14ac:dyDescent="0.2">
      <c r="A5" s="243" t="s">
        <v>218</v>
      </c>
      <c r="B5" s="244"/>
      <c r="C5" s="75">
        <f>'1 港別港務P43-44'!C4</f>
        <v>70062</v>
      </c>
      <c r="D5" s="76">
        <v>67266</v>
      </c>
      <c r="E5" s="77">
        <f>C5/D5</f>
        <v>1.0415663187940416</v>
      </c>
    </row>
    <row r="6" spans="1:5" ht="19.5" customHeight="1" x14ac:dyDescent="0.2">
      <c r="A6" s="248" t="s">
        <v>219</v>
      </c>
      <c r="B6" s="6" t="s">
        <v>3</v>
      </c>
      <c r="C6" s="72">
        <f>'1 港別港務P43-44'!D4</f>
        <v>201360</v>
      </c>
      <c r="D6" s="78">
        <v>194598</v>
      </c>
      <c r="E6" s="79">
        <f>C6/D6</f>
        <v>1.0347485585668919</v>
      </c>
    </row>
    <row r="7" spans="1:5" ht="19.5" customHeight="1" x14ac:dyDescent="0.2">
      <c r="A7" s="249"/>
      <c r="B7" s="6" t="s">
        <v>220</v>
      </c>
      <c r="C7" s="72">
        <f>'1 港別港務P43-44'!E4</f>
        <v>9348</v>
      </c>
      <c r="D7" s="80">
        <v>9512</v>
      </c>
      <c r="E7" s="81">
        <f>C7/D7</f>
        <v>0.98275862068965514</v>
      </c>
    </row>
    <row r="8" spans="1:5" ht="19.5" customHeight="1" x14ac:dyDescent="0.2">
      <c r="A8" s="249"/>
      <c r="B8" s="6" t="s">
        <v>4</v>
      </c>
      <c r="C8" s="72">
        <f>'1 港別港務P43-44'!F4</f>
        <v>28</v>
      </c>
      <c r="D8" s="73">
        <v>19</v>
      </c>
      <c r="E8" s="81">
        <f t="shared" ref="E8:E14" si="0">C8/D8</f>
        <v>1.4736842105263157</v>
      </c>
    </row>
    <row r="9" spans="1:5" ht="19.5" customHeight="1" x14ac:dyDescent="0.2">
      <c r="A9" s="249"/>
      <c r="B9" s="7" t="s">
        <v>221</v>
      </c>
      <c r="C9" s="72">
        <f>'1 港別港務P43-44'!G4</f>
        <v>171054</v>
      </c>
      <c r="D9" s="73">
        <v>164087</v>
      </c>
      <c r="E9" s="81">
        <f t="shared" si="0"/>
        <v>1.0424591832381602</v>
      </c>
    </row>
    <row r="10" spans="1:5" ht="19.5" customHeight="1" x14ac:dyDescent="0.2">
      <c r="A10" s="249"/>
      <c r="B10" s="7" t="s">
        <v>222</v>
      </c>
      <c r="C10" s="72">
        <f>'1 港別港務P43-44'!H4</f>
        <v>12972</v>
      </c>
      <c r="D10" s="73">
        <v>12777</v>
      </c>
      <c r="E10" s="81">
        <f t="shared" si="0"/>
        <v>1.0152617985442591</v>
      </c>
    </row>
    <row r="11" spans="1:5" ht="19.5" customHeight="1" x14ac:dyDescent="0.2">
      <c r="A11" s="249"/>
      <c r="B11" s="7" t="s">
        <v>223</v>
      </c>
      <c r="C11" s="72">
        <f>'1 港別港務P43-44'!I4</f>
        <v>3170</v>
      </c>
      <c r="D11" s="73">
        <v>3135</v>
      </c>
      <c r="E11" s="81">
        <f t="shared" si="0"/>
        <v>1.0111642743221692</v>
      </c>
    </row>
    <row r="12" spans="1:5" ht="19.5" customHeight="1" x14ac:dyDescent="0.2">
      <c r="A12" s="249"/>
      <c r="B12" s="7" t="s">
        <v>224</v>
      </c>
      <c r="C12" s="72">
        <f>'1 港別港務P43-44'!J4</f>
        <v>12</v>
      </c>
      <c r="D12" s="73">
        <v>11</v>
      </c>
      <c r="E12" s="81">
        <f t="shared" si="0"/>
        <v>1.0909090909090908</v>
      </c>
    </row>
    <row r="13" spans="1:5" ht="19.5" customHeight="1" x14ac:dyDescent="0.2">
      <c r="A13" s="249"/>
      <c r="B13" s="7" t="s">
        <v>225</v>
      </c>
      <c r="C13" s="72">
        <f>'1 港別港務P43-44'!K4</f>
        <v>2416</v>
      </c>
      <c r="D13" s="73">
        <v>2488</v>
      </c>
      <c r="E13" s="81">
        <f t="shared" si="0"/>
        <v>0.97106109324758838</v>
      </c>
    </row>
    <row r="14" spans="1:5" ht="19.5" customHeight="1" x14ac:dyDescent="0.2">
      <c r="A14" s="249"/>
      <c r="B14" s="7" t="s">
        <v>5</v>
      </c>
      <c r="C14" s="82">
        <f>'1 港別港務P43-44'!L4</f>
        <v>2360</v>
      </c>
      <c r="D14" s="83">
        <v>2569</v>
      </c>
      <c r="E14" s="81">
        <f t="shared" si="0"/>
        <v>0.91864538731023748</v>
      </c>
    </row>
    <row r="15" spans="1:5" ht="21" customHeight="1" thickBot="1" x14ac:dyDescent="0.25">
      <c r="A15" s="250" t="s">
        <v>226</v>
      </c>
      <c r="B15" s="251"/>
      <c r="C15" s="84">
        <f>'1 港別港務P43-44'!M4</f>
        <v>929762</v>
      </c>
      <c r="D15" s="85">
        <v>909910</v>
      </c>
      <c r="E15" s="86">
        <f>C15/D15</f>
        <v>1.0218175423943028</v>
      </c>
    </row>
    <row r="16" spans="1:5" ht="21" customHeight="1" x14ac:dyDescent="0.2">
      <c r="A16" s="247"/>
      <c r="B16" s="247"/>
      <c r="C16" s="247"/>
      <c r="D16" s="247"/>
      <c r="E16" s="247"/>
    </row>
    <row r="17" spans="1:5" ht="21" customHeight="1" x14ac:dyDescent="0.2">
      <c r="A17" s="41"/>
      <c r="B17" s="41"/>
      <c r="C17" s="41"/>
      <c r="D17" s="41"/>
      <c r="E17" s="41"/>
    </row>
    <row r="18" spans="1:5" ht="21" customHeight="1" thickBot="1" x14ac:dyDescent="0.25">
      <c r="A18" s="1" t="s">
        <v>227</v>
      </c>
      <c r="B18" s="1"/>
      <c r="C18" s="1"/>
      <c r="D18" s="1"/>
      <c r="E18" s="1"/>
    </row>
    <row r="19" spans="1:5" ht="42" customHeight="1" thickBot="1" x14ac:dyDescent="0.25">
      <c r="A19" s="239" t="s">
        <v>212</v>
      </c>
      <c r="B19" s="240"/>
      <c r="C19" s="3" t="s">
        <v>213</v>
      </c>
      <c r="D19" s="4" t="s">
        <v>214</v>
      </c>
      <c r="E19" s="5" t="s">
        <v>215</v>
      </c>
    </row>
    <row r="20" spans="1:5" ht="13.5" customHeight="1" x14ac:dyDescent="0.2">
      <c r="A20" s="241" t="s">
        <v>252</v>
      </c>
      <c r="B20" s="242"/>
      <c r="C20" s="87" t="s">
        <v>228</v>
      </c>
      <c r="D20" s="87" t="s">
        <v>228</v>
      </c>
      <c r="E20" s="71"/>
    </row>
    <row r="21" spans="1:5" ht="19.5" customHeight="1" x14ac:dyDescent="0.2">
      <c r="A21" s="243"/>
      <c r="B21" s="244"/>
      <c r="C21" s="88">
        <f>'2 港別入港P45-46'!B4</f>
        <v>659584</v>
      </c>
      <c r="D21" s="89">
        <v>644824</v>
      </c>
      <c r="E21" s="90">
        <f>C21/D21</f>
        <v>1.022889966874682</v>
      </c>
    </row>
    <row r="22" spans="1:5" ht="29.25" customHeight="1" x14ac:dyDescent="0.2">
      <c r="A22" s="235" t="s">
        <v>253</v>
      </c>
      <c r="B22" s="236"/>
      <c r="C22" s="91">
        <f>C21-C23</f>
        <v>584950</v>
      </c>
      <c r="D22" s="72">
        <v>566025</v>
      </c>
      <c r="E22" s="92">
        <f>C22/D22</f>
        <v>1.0334349189523431</v>
      </c>
    </row>
    <row r="23" spans="1:5" ht="29.25" customHeight="1" thickBot="1" x14ac:dyDescent="0.25">
      <c r="A23" s="237" t="s">
        <v>254</v>
      </c>
      <c r="B23" s="238"/>
      <c r="C23" s="93">
        <f>'3 港別外国船入港P47-48'!B3</f>
        <v>74634</v>
      </c>
      <c r="D23" s="94">
        <v>78799</v>
      </c>
      <c r="E23" s="95">
        <f>C23/D23</f>
        <v>0.94714399928933113</v>
      </c>
    </row>
    <row r="24" spans="1:5" ht="21" customHeight="1" x14ac:dyDescent="0.2">
      <c r="A24" s="1"/>
      <c r="B24" s="1"/>
      <c r="C24" s="1"/>
      <c r="D24" s="1"/>
      <c r="E24" s="1"/>
    </row>
    <row r="25" spans="1:5" ht="21" customHeight="1" thickBot="1" x14ac:dyDescent="0.25">
      <c r="A25" s="1" t="s">
        <v>229</v>
      </c>
      <c r="B25" s="1"/>
      <c r="C25" s="1"/>
      <c r="D25" s="1"/>
      <c r="E25" s="1"/>
    </row>
    <row r="26" spans="1:5" ht="42" customHeight="1" thickBot="1" x14ac:dyDescent="0.25">
      <c r="A26" s="239" t="s">
        <v>212</v>
      </c>
      <c r="B26" s="240"/>
      <c r="C26" s="3" t="s">
        <v>213</v>
      </c>
      <c r="D26" s="4" t="s">
        <v>214</v>
      </c>
      <c r="E26" s="5" t="s">
        <v>215</v>
      </c>
    </row>
    <row r="27" spans="1:5" ht="13.5" customHeight="1" x14ac:dyDescent="0.2">
      <c r="A27" s="241" t="s">
        <v>255</v>
      </c>
      <c r="B27" s="242"/>
      <c r="C27" s="87" t="s">
        <v>228</v>
      </c>
      <c r="D27" s="87" t="s">
        <v>228</v>
      </c>
      <c r="E27" s="71"/>
    </row>
    <row r="28" spans="1:5" ht="19.5" customHeight="1" x14ac:dyDescent="0.2">
      <c r="A28" s="243"/>
      <c r="B28" s="244"/>
      <c r="C28" s="96">
        <f>'4 港別危険物P49-52'!E5</f>
        <v>176875</v>
      </c>
      <c r="D28" s="83">
        <v>172880</v>
      </c>
      <c r="E28" s="81">
        <f>C28/D28</f>
        <v>1.0231085145765848</v>
      </c>
    </row>
    <row r="29" spans="1:5" ht="13.5" customHeight="1" x14ac:dyDescent="0.2">
      <c r="A29" s="243" t="s">
        <v>256</v>
      </c>
      <c r="B29" s="244"/>
      <c r="C29" s="97" t="s">
        <v>230</v>
      </c>
      <c r="D29" s="97" t="s">
        <v>1</v>
      </c>
      <c r="E29" s="98"/>
    </row>
    <row r="30" spans="1:5" ht="19.5" customHeight="1" thickBot="1" x14ac:dyDescent="0.25">
      <c r="A30" s="245"/>
      <c r="B30" s="246"/>
      <c r="C30" s="93">
        <f>'4 港別危険物P49-52'!F5</f>
        <v>398129726.57199216</v>
      </c>
      <c r="D30" s="85">
        <v>398738311.04071093</v>
      </c>
      <c r="E30" s="95">
        <f>C30/D30</f>
        <v>0.99847372461620165</v>
      </c>
    </row>
  </sheetData>
  <mergeCells count="13">
    <mergeCell ref="A20:B21"/>
    <mergeCell ref="A2:B2"/>
    <mergeCell ref="A19:B19"/>
    <mergeCell ref="A16:E16"/>
    <mergeCell ref="A3:B4"/>
    <mergeCell ref="A5:B5"/>
    <mergeCell ref="A6:A14"/>
    <mergeCell ref="A15:B15"/>
    <mergeCell ref="A22:B22"/>
    <mergeCell ref="A23:B23"/>
    <mergeCell ref="A26:B26"/>
    <mergeCell ref="A27:B28"/>
    <mergeCell ref="A29:B30"/>
  </mergeCells>
  <phoneticPr fontId="2"/>
  <pageMargins left="1.0629921259842521" right="0.78740157480314965" top="1.4566929133858268" bottom="0.98425196850393704" header="0.78740157480314965" footer="0.51181102362204722"/>
  <pageSetup paperSize="9" scale="102" orientation="portrait" r:id="rId1"/>
  <headerFooter differentFirst="1" alignWithMargins="0">
    <firstHeader>&amp;C&amp;"ＭＳ ゴシック,標準"&amp;18第三部　港 務 統 計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view="pageBreakPreview" zoomScaleNormal="100" zoomScaleSheetLayoutView="100" workbookViewId="0">
      <pane ySplit="4" topLeftCell="A14" activePane="bottomLeft" state="frozen"/>
      <selection activeCell="H77" sqref="H77"/>
      <selection pane="bottomLeft" activeCell="B2" sqref="B2:B3"/>
    </sheetView>
  </sheetViews>
  <sheetFormatPr defaultColWidth="9" defaultRowHeight="21" customHeight="1" x14ac:dyDescent="0.2"/>
  <cols>
    <col min="1" max="1" width="11.21875" style="9" customWidth="1"/>
    <col min="2" max="2" width="7.109375" style="9" customWidth="1"/>
    <col min="3" max="3" width="5.77734375" style="9" customWidth="1"/>
    <col min="4" max="4" width="6.6640625" style="9" customWidth="1"/>
    <col min="5" max="6" width="5.6640625" style="9" customWidth="1"/>
    <col min="7" max="7" width="6.33203125" style="9" customWidth="1"/>
    <col min="8" max="12" width="5.6640625" style="9" customWidth="1"/>
    <col min="13" max="13" width="7.88671875" style="9" customWidth="1"/>
    <col min="14" max="16384" width="9" style="9"/>
  </cols>
  <sheetData>
    <row r="1" spans="1:13" ht="21" customHeight="1" thickBot="1" x14ac:dyDescent="0.25">
      <c r="A1" s="8" t="s">
        <v>2</v>
      </c>
      <c r="M1" s="46" t="s">
        <v>209</v>
      </c>
    </row>
    <row r="2" spans="1:13" ht="27.75" customHeight="1" x14ac:dyDescent="0.2">
      <c r="A2" s="252" t="s">
        <v>291</v>
      </c>
      <c r="B2" s="254" t="s">
        <v>257</v>
      </c>
      <c r="C2" s="256" t="s">
        <v>258</v>
      </c>
      <c r="D2" s="258" t="s">
        <v>259</v>
      </c>
      <c r="E2" s="259"/>
      <c r="F2" s="259"/>
      <c r="G2" s="259"/>
      <c r="H2" s="259"/>
      <c r="I2" s="259"/>
      <c r="J2" s="259"/>
      <c r="K2" s="259"/>
      <c r="L2" s="260"/>
      <c r="M2" s="261" t="s">
        <v>260</v>
      </c>
    </row>
    <row r="3" spans="1:13" ht="59.25" customHeight="1" thickBot="1" x14ac:dyDescent="0.25">
      <c r="A3" s="253"/>
      <c r="B3" s="255"/>
      <c r="C3" s="257"/>
      <c r="D3" s="11" t="s">
        <v>3</v>
      </c>
      <c r="E3" s="11" t="s">
        <v>261</v>
      </c>
      <c r="F3" s="11" t="s">
        <v>4</v>
      </c>
      <c r="G3" s="11" t="s">
        <v>262</v>
      </c>
      <c r="H3" s="11" t="s">
        <v>263</v>
      </c>
      <c r="I3" s="11" t="s">
        <v>264</v>
      </c>
      <c r="J3" s="11" t="s">
        <v>265</v>
      </c>
      <c r="K3" s="47" t="s">
        <v>266</v>
      </c>
      <c r="L3" s="11" t="s">
        <v>5</v>
      </c>
      <c r="M3" s="262"/>
    </row>
    <row r="4" spans="1:13" ht="19.5" customHeight="1" thickBot="1" x14ac:dyDescent="0.25">
      <c r="A4" s="12" t="s">
        <v>6</v>
      </c>
      <c r="B4" s="100">
        <f>B5+B15+B26+B37+B42+B55+B72+B85+B92+B99+B106</f>
        <v>78</v>
      </c>
      <c r="C4" s="101">
        <f>C5+C15+C26+C37+C42+C55+C72+C85+C92+C99+C106</f>
        <v>70062</v>
      </c>
      <c r="D4" s="101">
        <f>D5+D15+D26+D37+D42+D55+D72+D85+D92+D99+D106</f>
        <v>201360</v>
      </c>
      <c r="E4" s="101">
        <f>E5+E15+E26+E37+E42+E55+E72+E85+E92+E99+E106</f>
        <v>9348</v>
      </c>
      <c r="F4" s="101">
        <f t="shared" ref="F4:M4" si="0">F5+F15+F26+F37+F42+F55+F72+F85+F92+F99+F106</f>
        <v>28</v>
      </c>
      <c r="G4" s="101">
        <f t="shared" si="0"/>
        <v>171054</v>
      </c>
      <c r="H4" s="101">
        <f t="shared" si="0"/>
        <v>12972</v>
      </c>
      <c r="I4" s="101">
        <f t="shared" si="0"/>
        <v>3170</v>
      </c>
      <c r="J4" s="101">
        <f t="shared" si="0"/>
        <v>12</v>
      </c>
      <c r="K4" s="101">
        <f t="shared" si="0"/>
        <v>2416</v>
      </c>
      <c r="L4" s="101">
        <f t="shared" si="0"/>
        <v>2360</v>
      </c>
      <c r="M4" s="102">
        <f t="shared" si="0"/>
        <v>929762</v>
      </c>
    </row>
    <row r="5" spans="1:13" s="45" customFormat="1" ht="13.2" x14ac:dyDescent="0.2">
      <c r="A5" s="57" t="s">
        <v>7</v>
      </c>
      <c r="B5" s="184">
        <f>SUM(B6:B14)</f>
        <v>2</v>
      </c>
      <c r="C5" s="185">
        <f>SUM(C6:C14)</f>
        <v>2815</v>
      </c>
      <c r="D5" s="185">
        <f>SUM(E5:L5)</f>
        <v>7986</v>
      </c>
      <c r="E5" s="185">
        <f>SUM(E6:E14)</f>
        <v>823</v>
      </c>
      <c r="F5" s="185">
        <f t="shared" ref="F5:M5" si="1">SUM(F6:F14)</f>
        <v>0</v>
      </c>
      <c r="G5" s="185">
        <f t="shared" si="1"/>
        <v>6141</v>
      </c>
      <c r="H5" s="185">
        <f t="shared" si="1"/>
        <v>829</v>
      </c>
      <c r="I5" s="185">
        <f t="shared" si="1"/>
        <v>160</v>
      </c>
      <c r="J5" s="185">
        <f t="shared" si="1"/>
        <v>0</v>
      </c>
      <c r="K5" s="185">
        <f t="shared" si="1"/>
        <v>0</v>
      </c>
      <c r="L5" s="185">
        <f t="shared" si="1"/>
        <v>33</v>
      </c>
      <c r="M5" s="186">
        <f t="shared" si="1"/>
        <v>41370</v>
      </c>
    </row>
    <row r="6" spans="1:13" ht="13.2" x14ac:dyDescent="0.2">
      <c r="A6" s="13" t="s">
        <v>8</v>
      </c>
      <c r="B6" s="173">
        <v>0</v>
      </c>
      <c r="C6" s="174">
        <v>28</v>
      </c>
      <c r="D6" s="187">
        <f>SUM(E6:L6)</f>
        <v>376</v>
      </c>
      <c r="E6" s="174">
        <v>146</v>
      </c>
      <c r="F6" s="174">
        <v>0</v>
      </c>
      <c r="G6" s="174">
        <v>136</v>
      </c>
      <c r="H6" s="174">
        <v>57</v>
      </c>
      <c r="I6" s="174">
        <v>37</v>
      </c>
      <c r="J6" s="174">
        <v>0</v>
      </c>
      <c r="K6" s="174">
        <v>0</v>
      </c>
      <c r="L6" s="174">
        <v>0</v>
      </c>
      <c r="M6" s="175">
        <v>1701</v>
      </c>
    </row>
    <row r="7" spans="1:13" ht="13.2" x14ac:dyDescent="0.2">
      <c r="A7" s="13" t="s">
        <v>239</v>
      </c>
      <c r="B7" s="173">
        <v>0</v>
      </c>
      <c r="C7" s="174">
        <v>351</v>
      </c>
      <c r="D7" s="187">
        <f>SUM(E7:L7)</f>
        <v>700</v>
      </c>
      <c r="E7" s="174">
        <v>13</v>
      </c>
      <c r="F7" s="174">
        <v>0</v>
      </c>
      <c r="G7" s="174">
        <v>618</v>
      </c>
      <c r="H7" s="174">
        <v>64</v>
      </c>
      <c r="I7" s="174">
        <v>5</v>
      </c>
      <c r="J7" s="174">
        <v>0</v>
      </c>
      <c r="K7" s="174">
        <v>0</v>
      </c>
      <c r="L7" s="174">
        <v>0</v>
      </c>
      <c r="M7" s="175">
        <v>2668</v>
      </c>
    </row>
    <row r="8" spans="1:13" ht="13.2" x14ac:dyDescent="0.2">
      <c r="A8" s="13" t="s">
        <v>9</v>
      </c>
      <c r="B8" s="173">
        <v>1</v>
      </c>
      <c r="C8" s="174">
        <v>98</v>
      </c>
      <c r="D8" s="187">
        <f>SUM(E8:L8)</f>
        <v>201</v>
      </c>
      <c r="E8" s="174">
        <v>35</v>
      </c>
      <c r="F8" s="174">
        <v>0</v>
      </c>
      <c r="G8" s="174">
        <v>131</v>
      </c>
      <c r="H8" s="174">
        <v>34</v>
      </c>
      <c r="I8" s="174">
        <v>1</v>
      </c>
      <c r="J8" s="174">
        <v>0</v>
      </c>
      <c r="K8" s="174">
        <v>0</v>
      </c>
      <c r="L8" s="174">
        <v>0</v>
      </c>
      <c r="M8" s="175">
        <v>715</v>
      </c>
    </row>
    <row r="9" spans="1:13" ht="13.2" x14ac:dyDescent="0.2">
      <c r="A9" s="13" t="s">
        <v>10</v>
      </c>
      <c r="B9" s="173">
        <v>0</v>
      </c>
      <c r="C9" s="174">
        <v>1</v>
      </c>
      <c r="D9" s="187">
        <f t="shared" ref="D9:D14" si="2">SUM(E9:L9)</f>
        <v>451</v>
      </c>
      <c r="E9" s="174">
        <v>142</v>
      </c>
      <c r="F9" s="174">
        <v>0</v>
      </c>
      <c r="G9" s="174">
        <v>245</v>
      </c>
      <c r="H9" s="174">
        <v>48</v>
      </c>
      <c r="I9" s="174">
        <v>12</v>
      </c>
      <c r="J9" s="174">
        <v>0</v>
      </c>
      <c r="K9" s="174">
        <v>0</v>
      </c>
      <c r="L9" s="174">
        <v>4</v>
      </c>
      <c r="M9" s="175">
        <v>1333</v>
      </c>
    </row>
    <row r="10" spans="1:13" ht="13.2" x14ac:dyDescent="0.2">
      <c r="A10" s="13" t="s">
        <v>11</v>
      </c>
      <c r="B10" s="173">
        <v>1</v>
      </c>
      <c r="C10" s="174">
        <v>339</v>
      </c>
      <c r="D10" s="187">
        <f t="shared" si="2"/>
        <v>959</v>
      </c>
      <c r="E10" s="174">
        <v>80</v>
      </c>
      <c r="F10" s="174">
        <v>0</v>
      </c>
      <c r="G10" s="174">
        <v>681</v>
      </c>
      <c r="H10" s="174">
        <v>163</v>
      </c>
      <c r="I10" s="174">
        <v>35</v>
      </c>
      <c r="J10" s="174">
        <v>0</v>
      </c>
      <c r="K10" s="174">
        <v>0</v>
      </c>
      <c r="L10" s="174">
        <v>0</v>
      </c>
      <c r="M10" s="175">
        <v>3393</v>
      </c>
    </row>
    <row r="11" spans="1:13" ht="13.2" x14ac:dyDescent="0.2">
      <c r="A11" s="13" t="s">
        <v>12</v>
      </c>
      <c r="B11" s="173">
        <v>0</v>
      </c>
      <c r="C11" s="174">
        <v>185</v>
      </c>
      <c r="D11" s="187">
        <f t="shared" si="2"/>
        <v>440</v>
      </c>
      <c r="E11" s="174">
        <v>36</v>
      </c>
      <c r="F11" s="174">
        <v>0</v>
      </c>
      <c r="G11" s="174">
        <v>283</v>
      </c>
      <c r="H11" s="174">
        <v>75</v>
      </c>
      <c r="I11" s="174">
        <v>34</v>
      </c>
      <c r="J11" s="174">
        <v>0</v>
      </c>
      <c r="K11" s="174">
        <v>0</v>
      </c>
      <c r="L11" s="174">
        <v>12</v>
      </c>
      <c r="M11" s="175">
        <v>6290</v>
      </c>
    </row>
    <row r="12" spans="1:13" ht="13.2" x14ac:dyDescent="0.2">
      <c r="A12" s="13" t="s">
        <v>13</v>
      </c>
      <c r="B12" s="173">
        <v>0</v>
      </c>
      <c r="C12" s="174">
        <v>1207</v>
      </c>
      <c r="D12" s="187">
        <f t="shared" si="2"/>
        <v>3419</v>
      </c>
      <c r="E12" s="174">
        <v>44</v>
      </c>
      <c r="F12" s="174">
        <v>0</v>
      </c>
      <c r="G12" s="174">
        <v>3119</v>
      </c>
      <c r="H12" s="174">
        <v>225</v>
      </c>
      <c r="I12" s="174">
        <v>14</v>
      </c>
      <c r="J12" s="174">
        <v>0</v>
      </c>
      <c r="K12" s="174">
        <v>0</v>
      </c>
      <c r="L12" s="174">
        <v>17</v>
      </c>
      <c r="M12" s="175">
        <v>19200</v>
      </c>
    </row>
    <row r="13" spans="1:13" ht="13.2" x14ac:dyDescent="0.2">
      <c r="A13" s="13" t="s">
        <v>14</v>
      </c>
      <c r="B13" s="173">
        <v>0</v>
      </c>
      <c r="C13" s="174">
        <v>606</v>
      </c>
      <c r="D13" s="187">
        <f t="shared" si="2"/>
        <v>1348</v>
      </c>
      <c r="E13" s="174">
        <v>291</v>
      </c>
      <c r="F13" s="174">
        <v>0</v>
      </c>
      <c r="G13" s="174">
        <v>928</v>
      </c>
      <c r="H13" s="174">
        <v>110</v>
      </c>
      <c r="I13" s="174">
        <v>19</v>
      </c>
      <c r="J13" s="174">
        <v>0</v>
      </c>
      <c r="K13" s="174">
        <v>0</v>
      </c>
      <c r="L13" s="174">
        <v>0</v>
      </c>
      <c r="M13" s="175">
        <v>6003</v>
      </c>
    </row>
    <row r="14" spans="1:13" ht="13.2" x14ac:dyDescent="0.2">
      <c r="A14" s="58" t="s">
        <v>15</v>
      </c>
      <c r="B14" s="173">
        <v>0</v>
      </c>
      <c r="C14" s="174">
        <v>0</v>
      </c>
      <c r="D14" s="200">
        <f t="shared" si="2"/>
        <v>92</v>
      </c>
      <c r="E14" s="174">
        <v>36</v>
      </c>
      <c r="F14" s="174">
        <v>0</v>
      </c>
      <c r="G14" s="174">
        <v>0</v>
      </c>
      <c r="H14" s="174">
        <v>53</v>
      </c>
      <c r="I14" s="174">
        <v>3</v>
      </c>
      <c r="J14" s="174">
        <v>0</v>
      </c>
      <c r="K14" s="174">
        <v>0</v>
      </c>
      <c r="L14" s="174">
        <v>0</v>
      </c>
      <c r="M14" s="175">
        <v>67</v>
      </c>
    </row>
    <row r="15" spans="1:13" s="45" customFormat="1" ht="13.2" x14ac:dyDescent="0.2">
      <c r="A15" s="59" t="s">
        <v>16</v>
      </c>
      <c r="B15" s="188">
        <f>SUM(B16:B25)</f>
        <v>8</v>
      </c>
      <c r="C15" s="189">
        <f>SUM(C16:C25)</f>
        <v>1424</v>
      </c>
      <c r="D15" s="189">
        <f>SUM(E15:L15)</f>
        <v>6910</v>
      </c>
      <c r="E15" s="189">
        <f t="shared" ref="E15:M15" si="3">SUM(E16:E25)</f>
        <v>736</v>
      </c>
      <c r="F15" s="189">
        <f t="shared" si="3"/>
        <v>0</v>
      </c>
      <c r="G15" s="189">
        <f t="shared" si="3"/>
        <v>4734</v>
      </c>
      <c r="H15" s="189">
        <f t="shared" si="3"/>
        <v>955</v>
      </c>
      <c r="I15" s="189">
        <f t="shared" si="3"/>
        <v>199</v>
      </c>
      <c r="J15" s="189">
        <f t="shared" si="3"/>
        <v>0</v>
      </c>
      <c r="K15" s="189">
        <f t="shared" si="3"/>
        <v>0</v>
      </c>
      <c r="L15" s="189">
        <f t="shared" si="3"/>
        <v>286</v>
      </c>
      <c r="M15" s="191">
        <f t="shared" si="3"/>
        <v>44252</v>
      </c>
    </row>
    <row r="16" spans="1:13" ht="13.2" x14ac:dyDescent="0.2">
      <c r="A16" s="13" t="s">
        <v>17</v>
      </c>
      <c r="B16" s="173">
        <v>1</v>
      </c>
      <c r="C16" s="174">
        <v>541</v>
      </c>
      <c r="D16" s="187">
        <f t="shared" ref="D16:D25" si="4">SUM(E16:L16)</f>
        <v>1895</v>
      </c>
      <c r="E16" s="174">
        <v>36</v>
      </c>
      <c r="F16" s="174">
        <v>0</v>
      </c>
      <c r="G16" s="174">
        <v>1488</v>
      </c>
      <c r="H16" s="174">
        <v>152</v>
      </c>
      <c r="I16" s="174">
        <v>35</v>
      </c>
      <c r="J16" s="174">
        <v>0</v>
      </c>
      <c r="K16" s="174">
        <v>0</v>
      </c>
      <c r="L16" s="174">
        <v>184</v>
      </c>
      <c r="M16" s="175">
        <v>15539</v>
      </c>
    </row>
    <row r="17" spans="1:13" ht="13.2" x14ac:dyDescent="0.2">
      <c r="A17" s="13" t="s">
        <v>18</v>
      </c>
      <c r="B17" s="173">
        <v>1</v>
      </c>
      <c r="C17" s="174">
        <v>43</v>
      </c>
      <c r="D17" s="187">
        <f t="shared" si="4"/>
        <v>401</v>
      </c>
      <c r="E17" s="174">
        <v>149</v>
      </c>
      <c r="F17" s="174">
        <v>0</v>
      </c>
      <c r="G17" s="174">
        <v>118</v>
      </c>
      <c r="H17" s="174">
        <v>74</v>
      </c>
      <c r="I17" s="174">
        <v>12</v>
      </c>
      <c r="J17" s="174">
        <v>0</v>
      </c>
      <c r="K17" s="174">
        <v>0</v>
      </c>
      <c r="L17" s="174">
        <v>48</v>
      </c>
      <c r="M17" s="175">
        <v>2726</v>
      </c>
    </row>
    <row r="18" spans="1:13" ht="13.2" x14ac:dyDescent="0.2">
      <c r="A18" s="13" t="s">
        <v>19</v>
      </c>
      <c r="B18" s="173">
        <v>0</v>
      </c>
      <c r="C18" s="174">
        <v>1</v>
      </c>
      <c r="D18" s="187">
        <f t="shared" si="4"/>
        <v>1147</v>
      </c>
      <c r="E18" s="174">
        <v>94</v>
      </c>
      <c r="F18" s="174">
        <v>0</v>
      </c>
      <c r="G18" s="174">
        <v>944</v>
      </c>
      <c r="H18" s="174">
        <v>48</v>
      </c>
      <c r="I18" s="174">
        <v>36</v>
      </c>
      <c r="J18" s="174">
        <v>0</v>
      </c>
      <c r="K18" s="174">
        <v>0</v>
      </c>
      <c r="L18" s="174">
        <v>25</v>
      </c>
      <c r="M18" s="175">
        <v>2270</v>
      </c>
    </row>
    <row r="19" spans="1:13" ht="13.2" x14ac:dyDescent="0.2">
      <c r="A19" s="13" t="s">
        <v>20</v>
      </c>
      <c r="B19" s="173">
        <v>6</v>
      </c>
      <c r="C19" s="174">
        <v>376</v>
      </c>
      <c r="D19" s="187">
        <f t="shared" si="4"/>
        <v>997</v>
      </c>
      <c r="E19" s="174">
        <v>249</v>
      </c>
      <c r="F19" s="174">
        <v>0</v>
      </c>
      <c r="G19" s="174">
        <v>543</v>
      </c>
      <c r="H19" s="174">
        <v>165</v>
      </c>
      <c r="I19" s="174">
        <v>15</v>
      </c>
      <c r="J19" s="174">
        <v>0</v>
      </c>
      <c r="K19" s="174">
        <v>0</v>
      </c>
      <c r="L19" s="174">
        <v>25</v>
      </c>
      <c r="M19" s="175">
        <v>8012</v>
      </c>
    </row>
    <row r="20" spans="1:13" ht="13.2" x14ac:dyDescent="0.2">
      <c r="A20" s="13" t="s">
        <v>21</v>
      </c>
      <c r="B20" s="173">
        <v>0</v>
      </c>
      <c r="C20" s="174">
        <v>0</v>
      </c>
      <c r="D20" s="187">
        <f t="shared" si="4"/>
        <v>164</v>
      </c>
      <c r="E20" s="174">
        <v>0</v>
      </c>
      <c r="F20" s="174">
        <v>0</v>
      </c>
      <c r="G20" s="174">
        <v>42</v>
      </c>
      <c r="H20" s="174">
        <v>115</v>
      </c>
      <c r="I20" s="174">
        <v>3</v>
      </c>
      <c r="J20" s="174">
        <v>0</v>
      </c>
      <c r="K20" s="174">
        <v>0</v>
      </c>
      <c r="L20" s="174">
        <v>4</v>
      </c>
      <c r="M20" s="175">
        <v>611</v>
      </c>
    </row>
    <row r="21" spans="1:13" ht="13.2" x14ac:dyDescent="0.2">
      <c r="A21" s="13" t="s">
        <v>22</v>
      </c>
      <c r="B21" s="173">
        <v>0</v>
      </c>
      <c r="C21" s="174">
        <v>82</v>
      </c>
      <c r="D21" s="187">
        <f t="shared" si="4"/>
        <v>204</v>
      </c>
      <c r="E21" s="174">
        <v>65</v>
      </c>
      <c r="F21" s="174">
        <v>0</v>
      </c>
      <c r="G21" s="174">
        <v>98</v>
      </c>
      <c r="H21" s="174">
        <v>34</v>
      </c>
      <c r="I21" s="174">
        <v>7</v>
      </c>
      <c r="J21" s="174">
        <v>0</v>
      </c>
      <c r="K21" s="174">
        <v>0</v>
      </c>
      <c r="L21" s="174">
        <v>0</v>
      </c>
      <c r="M21" s="175">
        <v>1469</v>
      </c>
    </row>
    <row r="22" spans="1:13" ht="13.2" x14ac:dyDescent="0.2">
      <c r="A22" s="13" t="s">
        <v>23</v>
      </c>
      <c r="B22" s="173">
        <v>0</v>
      </c>
      <c r="C22" s="174">
        <v>87</v>
      </c>
      <c r="D22" s="187">
        <f t="shared" si="4"/>
        <v>985</v>
      </c>
      <c r="E22" s="174">
        <v>70</v>
      </c>
      <c r="F22" s="174">
        <v>0</v>
      </c>
      <c r="G22" s="174">
        <v>735</v>
      </c>
      <c r="H22" s="174">
        <v>143</v>
      </c>
      <c r="I22" s="174">
        <v>37</v>
      </c>
      <c r="J22" s="174">
        <v>0</v>
      </c>
      <c r="K22" s="174">
        <v>0</v>
      </c>
      <c r="L22" s="174">
        <v>0</v>
      </c>
      <c r="M22" s="175">
        <v>4055</v>
      </c>
    </row>
    <row r="23" spans="1:13" ht="13.2" x14ac:dyDescent="0.2">
      <c r="A23" s="13" t="s">
        <v>24</v>
      </c>
      <c r="B23" s="173">
        <v>0</v>
      </c>
      <c r="C23" s="174">
        <v>117</v>
      </c>
      <c r="D23" s="187">
        <f t="shared" si="4"/>
        <v>269</v>
      </c>
      <c r="E23" s="174">
        <v>36</v>
      </c>
      <c r="F23" s="174">
        <v>0</v>
      </c>
      <c r="G23" s="174">
        <v>153</v>
      </c>
      <c r="H23" s="174">
        <v>58</v>
      </c>
      <c r="I23" s="174">
        <v>22</v>
      </c>
      <c r="J23" s="174">
        <v>0</v>
      </c>
      <c r="K23" s="174">
        <v>0</v>
      </c>
      <c r="L23" s="174">
        <v>0</v>
      </c>
      <c r="M23" s="175">
        <v>1607</v>
      </c>
    </row>
    <row r="24" spans="1:13" ht="13.2" x14ac:dyDescent="0.2">
      <c r="A24" s="13" t="s">
        <v>25</v>
      </c>
      <c r="B24" s="173">
        <v>0</v>
      </c>
      <c r="C24" s="174">
        <v>97</v>
      </c>
      <c r="D24" s="187">
        <f t="shared" si="4"/>
        <v>655</v>
      </c>
      <c r="E24" s="174">
        <v>8</v>
      </c>
      <c r="F24" s="174">
        <v>0</v>
      </c>
      <c r="G24" s="174">
        <v>515</v>
      </c>
      <c r="H24" s="174">
        <v>107</v>
      </c>
      <c r="I24" s="174">
        <v>25</v>
      </c>
      <c r="J24" s="174">
        <v>0</v>
      </c>
      <c r="K24" s="174">
        <v>0</v>
      </c>
      <c r="L24" s="174">
        <v>0</v>
      </c>
      <c r="M24" s="175">
        <v>6398</v>
      </c>
    </row>
    <row r="25" spans="1:13" ht="13.2" x14ac:dyDescent="0.2">
      <c r="A25" s="58" t="s">
        <v>247</v>
      </c>
      <c r="B25" s="176">
        <v>0</v>
      </c>
      <c r="C25" s="177">
        <v>80</v>
      </c>
      <c r="D25" s="200">
        <f t="shared" si="4"/>
        <v>193</v>
      </c>
      <c r="E25" s="178">
        <v>29</v>
      </c>
      <c r="F25" s="178">
        <v>0</v>
      </c>
      <c r="G25" s="178">
        <v>98</v>
      </c>
      <c r="H25" s="178">
        <v>59</v>
      </c>
      <c r="I25" s="178">
        <v>7</v>
      </c>
      <c r="J25" s="178">
        <v>0</v>
      </c>
      <c r="K25" s="178">
        <v>0</v>
      </c>
      <c r="L25" s="178">
        <v>0</v>
      </c>
      <c r="M25" s="179">
        <v>1565</v>
      </c>
    </row>
    <row r="26" spans="1:13" s="45" customFormat="1" ht="13.2" x14ac:dyDescent="0.2">
      <c r="A26" s="14" t="s">
        <v>26</v>
      </c>
      <c r="B26" s="196">
        <f>SUM(B27:B36)</f>
        <v>11</v>
      </c>
      <c r="C26" s="197">
        <f>SUM(C27:C36)</f>
        <v>15968</v>
      </c>
      <c r="D26" s="190">
        <f>SUM(E26:L26)</f>
        <v>53589</v>
      </c>
      <c r="E26" s="190">
        <f>SUM(E27:E36)</f>
        <v>1944</v>
      </c>
      <c r="F26" s="190">
        <f t="shared" ref="F26:M26" si="5">SUM(F27:F36)</f>
        <v>0</v>
      </c>
      <c r="G26" s="190">
        <f t="shared" si="5"/>
        <v>48092</v>
      </c>
      <c r="H26" s="190">
        <f t="shared" si="5"/>
        <v>2560</v>
      </c>
      <c r="I26" s="190">
        <f t="shared" si="5"/>
        <v>379</v>
      </c>
      <c r="J26" s="190">
        <f t="shared" si="5"/>
        <v>0</v>
      </c>
      <c r="K26" s="190">
        <f t="shared" si="5"/>
        <v>0</v>
      </c>
      <c r="L26" s="190">
        <f t="shared" si="5"/>
        <v>614</v>
      </c>
      <c r="M26" s="198">
        <f t="shared" si="5"/>
        <v>215502</v>
      </c>
    </row>
    <row r="27" spans="1:13" ht="13.2" x14ac:dyDescent="0.2">
      <c r="A27" s="13" t="s">
        <v>27</v>
      </c>
      <c r="B27" s="173">
        <v>7</v>
      </c>
      <c r="C27" s="174">
        <v>2168</v>
      </c>
      <c r="D27" s="187">
        <f>SUM(E27:L27)</f>
        <v>7745</v>
      </c>
      <c r="E27" s="174">
        <v>156</v>
      </c>
      <c r="F27" s="180">
        <v>0</v>
      </c>
      <c r="G27" s="174">
        <v>6602</v>
      </c>
      <c r="H27" s="174">
        <v>704</v>
      </c>
      <c r="I27" s="174">
        <v>149</v>
      </c>
      <c r="J27" s="180">
        <v>0</v>
      </c>
      <c r="K27" s="180">
        <v>0</v>
      </c>
      <c r="L27" s="174">
        <v>134</v>
      </c>
      <c r="M27" s="175">
        <v>32310</v>
      </c>
    </row>
    <row r="28" spans="1:13" ht="13.2" x14ac:dyDescent="0.2">
      <c r="A28" s="13" t="s">
        <v>28</v>
      </c>
      <c r="B28" s="173">
        <v>0</v>
      </c>
      <c r="C28" s="174">
        <v>1060</v>
      </c>
      <c r="D28" s="187">
        <f>SUM(E28:L28)</f>
        <v>8172</v>
      </c>
      <c r="E28" s="174">
        <v>48</v>
      </c>
      <c r="F28" s="174">
        <v>0</v>
      </c>
      <c r="G28" s="174">
        <v>7977</v>
      </c>
      <c r="H28" s="174">
        <v>141</v>
      </c>
      <c r="I28" s="174">
        <v>6</v>
      </c>
      <c r="J28" s="174">
        <v>0</v>
      </c>
      <c r="K28" s="174">
        <v>0</v>
      </c>
      <c r="L28" s="174">
        <v>0</v>
      </c>
      <c r="M28" s="175">
        <v>26096</v>
      </c>
    </row>
    <row r="29" spans="1:13" ht="13.2" x14ac:dyDescent="0.2">
      <c r="A29" s="13" t="s">
        <v>29</v>
      </c>
      <c r="B29" s="173">
        <v>2</v>
      </c>
      <c r="C29" s="174">
        <v>6926</v>
      </c>
      <c r="D29" s="187">
        <f t="shared" ref="D29:D49" si="6">SUM(E29:L29)</f>
        <v>10338</v>
      </c>
      <c r="E29" s="174">
        <v>525</v>
      </c>
      <c r="F29" s="174">
        <v>0</v>
      </c>
      <c r="G29" s="174">
        <v>8833</v>
      </c>
      <c r="H29" s="174">
        <v>772</v>
      </c>
      <c r="I29" s="174">
        <v>61</v>
      </c>
      <c r="J29" s="174">
        <v>0</v>
      </c>
      <c r="K29" s="174">
        <v>0</v>
      </c>
      <c r="L29" s="174">
        <v>147</v>
      </c>
      <c r="M29" s="175">
        <v>49820</v>
      </c>
    </row>
    <row r="30" spans="1:13" ht="13.2" x14ac:dyDescent="0.2">
      <c r="A30" s="13" t="s">
        <v>30</v>
      </c>
      <c r="B30" s="173">
        <v>0</v>
      </c>
      <c r="C30" s="174">
        <v>9</v>
      </c>
      <c r="D30" s="187">
        <f t="shared" si="6"/>
        <v>237</v>
      </c>
      <c r="E30" s="174">
        <v>0</v>
      </c>
      <c r="F30" s="174">
        <v>0</v>
      </c>
      <c r="G30" s="174">
        <v>185</v>
      </c>
      <c r="H30" s="174">
        <v>51</v>
      </c>
      <c r="I30" s="174">
        <v>1</v>
      </c>
      <c r="J30" s="174">
        <v>0</v>
      </c>
      <c r="K30" s="174">
        <v>0</v>
      </c>
      <c r="L30" s="174">
        <v>0</v>
      </c>
      <c r="M30" s="175">
        <v>2609</v>
      </c>
    </row>
    <row r="31" spans="1:13" ht="13.2" x14ac:dyDescent="0.2">
      <c r="A31" s="13" t="s">
        <v>31</v>
      </c>
      <c r="B31" s="173">
        <v>0</v>
      </c>
      <c r="C31" s="174">
        <v>1079</v>
      </c>
      <c r="D31" s="187">
        <f t="shared" si="6"/>
        <v>3762</v>
      </c>
      <c r="E31" s="174">
        <v>48</v>
      </c>
      <c r="F31" s="174">
        <v>0</v>
      </c>
      <c r="G31" s="174">
        <v>3607</v>
      </c>
      <c r="H31" s="174">
        <v>94</v>
      </c>
      <c r="I31" s="174">
        <v>1</v>
      </c>
      <c r="J31" s="174">
        <v>0</v>
      </c>
      <c r="K31" s="174">
        <v>0</v>
      </c>
      <c r="L31" s="174">
        <v>12</v>
      </c>
      <c r="M31" s="175">
        <v>19845</v>
      </c>
    </row>
    <row r="32" spans="1:13" ht="13.2" x14ac:dyDescent="0.2">
      <c r="A32" s="13" t="s">
        <v>32</v>
      </c>
      <c r="B32" s="173">
        <v>2</v>
      </c>
      <c r="C32" s="174">
        <v>3792</v>
      </c>
      <c r="D32" s="187">
        <f t="shared" si="6"/>
        <v>18911</v>
      </c>
      <c r="E32" s="174">
        <v>84</v>
      </c>
      <c r="F32" s="180">
        <v>0</v>
      </c>
      <c r="G32" s="174">
        <v>18287</v>
      </c>
      <c r="H32" s="174">
        <v>443</v>
      </c>
      <c r="I32" s="174">
        <v>36</v>
      </c>
      <c r="J32" s="174">
        <v>0</v>
      </c>
      <c r="K32" s="174">
        <v>0</v>
      </c>
      <c r="L32" s="174">
        <v>61</v>
      </c>
      <c r="M32" s="175">
        <v>59296</v>
      </c>
    </row>
    <row r="33" spans="1:13" ht="13.2" x14ac:dyDescent="0.2">
      <c r="A33" s="13" t="s">
        <v>33</v>
      </c>
      <c r="B33" s="173">
        <v>0</v>
      </c>
      <c r="C33" s="174">
        <v>29</v>
      </c>
      <c r="D33" s="187">
        <f t="shared" si="6"/>
        <v>601</v>
      </c>
      <c r="E33" s="174">
        <v>104</v>
      </c>
      <c r="F33" s="180">
        <v>0</v>
      </c>
      <c r="G33" s="174">
        <v>349</v>
      </c>
      <c r="H33" s="174">
        <v>129</v>
      </c>
      <c r="I33" s="174">
        <v>12</v>
      </c>
      <c r="J33" s="180">
        <v>0</v>
      </c>
      <c r="K33" s="180">
        <v>0</v>
      </c>
      <c r="L33" s="180">
        <v>7</v>
      </c>
      <c r="M33" s="175">
        <v>9443</v>
      </c>
    </row>
    <row r="34" spans="1:13" ht="13.2" x14ac:dyDescent="0.2">
      <c r="A34" s="13" t="s">
        <v>34</v>
      </c>
      <c r="B34" s="173">
        <v>0</v>
      </c>
      <c r="C34" s="174">
        <v>0</v>
      </c>
      <c r="D34" s="187">
        <f t="shared" si="6"/>
        <v>1436</v>
      </c>
      <c r="E34" s="174">
        <v>823</v>
      </c>
      <c r="F34" s="174">
        <v>0</v>
      </c>
      <c r="G34" s="174">
        <v>202</v>
      </c>
      <c r="H34" s="174">
        <v>99</v>
      </c>
      <c r="I34" s="174">
        <v>59</v>
      </c>
      <c r="J34" s="174">
        <v>0</v>
      </c>
      <c r="K34" s="174">
        <v>0</v>
      </c>
      <c r="L34" s="174">
        <v>253</v>
      </c>
      <c r="M34" s="175">
        <v>4058</v>
      </c>
    </row>
    <row r="35" spans="1:13" ht="13.2" x14ac:dyDescent="0.2">
      <c r="A35" s="13" t="s">
        <v>35</v>
      </c>
      <c r="B35" s="173">
        <v>0</v>
      </c>
      <c r="C35" s="174">
        <v>905</v>
      </c>
      <c r="D35" s="187">
        <f t="shared" si="6"/>
        <v>2042</v>
      </c>
      <c r="E35" s="174">
        <v>156</v>
      </c>
      <c r="F35" s="174">
        <v>0</v>
      </c>
      <c r="G35" s="174">
        <v>1746</v>
      </c>
      <c r="H35" s="174">
        <v>89</v>
      </c>
      <c r="I35" s="174">
        <v>51</v>
      </c>
      <c r="J35" s="174">
        <v>0</v>
      </c>
      <c r="K35" s="174">
        <v>0</v>
      </c>
      <c r="L35" s="174">
        <v>0</v>
      </c>
      <c r="M35" s="175">
        <v>9780</v>
      </c>
    </row>
    <row r="36" spans="1:13" ht="13.2" x14ac:dyDescent="0.2">
      <c r="A36" s="58" t="s">
        <v>36</v>
      </c>
      <c r="B36" s="176">
        <v>0</v>
      </c>
      <c r="C36" s="178">
        <v>0</v>
      </c>
      <c r="D36" s="187">
        <f t="shared" si="6"/>
        <v>345</v>
      </c>
      <c r="E36" s="178">
        <v>0</v>
      </c>
      <c r="F36" s="178">
        <v>0</v>
      </c>
      <c r="G36" s="178">
        <v>304</v>
      </c>
      <c r="H36" s="178">
        <v>38</v>
      </c>
      <c r="I36" s="178">
        <v>3</v>
      </c>
      <c r="J36" s="178">
        <v>0</v>
      </c>
      <c r="K36" s="178">
        <v>0</v>
      </c>
      <c r="L36" s="178">
        <v>0</v>
      </c>
      <c r="M36" s="179">
        <v>2245</v>
      </c>
    </row>
    <row r="37" spans="1:13" s="45" customFormat="1" ht="13.2" x14ac:dyDescent="0.2">
      <c r="A37" s="14" t="s">
        <v>37</v>
      </c>
      <c r="B37" s="188">
        <f>SUM(B38:B41)</f>
        <v>6</v>
      </c>
      <c r="C37" s="192">
        <f>SUM(C38:C41)</f>
        <v>7337</v>
      </c>
      <c r="D37" s="189">
        <f t="shared" si="6"/>
        <v>21847</v>
      </c>
      <c r="E37" s="189">
        <f>SUM(E38:E41)</f>
        <v>295</v>
      </c>
      <c r="F37" s="189">
        <f t="shared" ref="F37:M37" si="7">SUM(F38:F41)</f>
        <v>28</v>
      </c>
      <c r="G37" s="189">
        <f t="shared" si="7"/>
        <v>20197</v>
      </c>
      <c r="H37" s="189">
        <f t="shared" si="7"/>
        <v>977</v>
      </c>
      <c r="I37" s="189">
        <f t="shared" si="7"/>
        <v>179</v>
      </c>
      <c r="J37" s="189">
        <f t="shared" si="7"/>
        <v>12</v>
      </c>
      <c r="K37" s="189">
        <f t="shared" si="7"/>
        <v>119</v>
      </c>
      <c r="L37" s="189">
        <f t="shared" si="7"/>
        <v>40</v>
      </c>
      <c r="M37" s="191">
        <f t="shared" si="7"/>
        <v>120818</v>
      </c>
    </row>
    <row r="38" spans="1:13" ht="13.2" x14ac:dyDescent="0.2">
      <c r="A38" s="13" t="s">
        <v>38</v>
      </c>
      <c r="B38" s="173">
        <v>4</v>
      </c>
      <c r="C38" s="174">
        <v>2276</v>
      </c>
      <c r="D38" s="187">
        <f t="shared" si="6"/>
        <v>12906</v>
      </c>
      <c r="E38" s="174">
        <v>181</v>
      </c>
      <c r="F38" s="174">
        <v>0</v>
      </c>
      <c r="G38" s="174">
        <v>12012</v>
      </c>
      <c r="H38" s="174">
        <v>483</v>
      </c>
      <c r="I38" s="174">
        <v>71</v>
      </c>
      <c r="J38" s="174">
        <v>12</v>
      </c>
      <c r="K38" s="174">
        <v>119</v>
      </c>
      <c r="L38" s="174">
        <v>28</v>
      </c>
      <c r="M38" s="175">
        <v>76024</v>
      </c>
    </row>
    <row r="39" spans="1:13" ht="13.2" x14ac:dyDescent="0.2">
      <c r="A39" s="13" t="s">
        <v>39</v>
      </c>
      <c r="B39" s="173">
        <v>2</v>
      </c>
      <c r="C39" s="174">
        <v>18</v>
      </c>
      <c r="D39" s="187">
        <f t="shared" si="6"/>
        <v>440</v>
      </c>
      <c r="E39" s="174">
        <v>12</v>
      </c>
      <c r="F39" s="174">
        <v>0</v>
      </c>
      <c r="G39" s="174">
        <v>247</v>
      </c>
      <c r="H39" s="174">
        <v>142</v>
      </c>
      <c r="I39" s="174">
        <v>27</v>
      </c>
      <c r="J39" s="174">
        <v>0</v>
      </c>
      <c r="K39" s="174">
        <v>0</v>
      </c>
      <c r="L39" s="174">
        <v>12</v>
      </c>
      <c r="M39" s="175">
        <v>5719</v>
      </c>
    </row>
    <row r="40" spans="1:13" s="15" customFormat="1" ht="13.2" x14ac:dyDescent="0.2">
      <c r="A40" s="13" t="s">
        <v>40</v>
      </c>
      <c r="B40" s="173">
        <v>0</v>
      </c>
      <c r="C40" s="174">
        <v>75</v>
      </c>
      <c r="D40" s="187">
        <f t="shared" si="6"/>
        <v>721</v>
      </c>
      <c r="E40" s="174">
        <v>66</v>
      </c>
      <c r="F40" s="174">
        <v>0</v>
      </c>
      <c r="G40" s="174">
        <v>432</v>
      </c>
      <c r="H40" s="174">
        <v>156</v>
      </c>
      <c r="I40" s="174">
        <v>67</v>
      </c>
      <c r="J40" s="174">
        <v>0</v>
      </c>
      <c r="K40" s="174">
        <v>0</v>
      </c>
      <c r="L40" s="174">
        <v>0</v>
      </c>
      <c r="M40" s="175">
        <v>10101</v>
      </c>
    </row>
    <row r="41" spans="1:13" ht="13.2" x14ac:dyDescent="0.2">
      <c r="A41" s="58" t="s">
        <v>41</v>
      </c>
      <c r="B41" s="176">
        <v>0</v>
      </c>
      <c r="C41" s="178">
        <v>4968</v>
      </c>
      <c r="D41" s="200">
        <f t="shared" si="6"/>
        <v>7780</v>
      </c>
      <c r="E41" s="178">
        <v>36</v>
      </c>
      <c r="F41" s="178">
        <v>28</v>
      </c>
      <c r="G41" s="178">
        <v>7506</v>
      </c>
      <c r="H41" s="178">
        <v>196</v>
      </c>
      <c r="I41" s="178">
        <v>14</v>
      </c>
      <c r="J41" s="178">
        <v>0</v>
      </c>
      <c r="K41" s="178">
        <v>0</v>
      </c>
      <c r="L41" s="178">
        <v>0</v>
      </c>
      <c r="M41" s="179">
        <v>28974</v>
      </c>
    </row>
    <row r="42" spans="1:13" s="45" customFormat="1" ht="13.2" x14ac:dyDescent="0.2">
      <c r="A42" s="14" t="s">
        <v>42</v>
      </c>
      <c r="B42" s="196">
        <f>SUM(B43:B54)</f>
        <v>2</v>
      </c>
      <c r="C42" s="197">
        <f>SUM(C43:C54)</f>
        <v>14996</v>
      </c>
      <c r="D42" s="190">
        <f t="shared" si="6"/>
        <v>36704</v>
      </c>
      <c r="E42" s="190">
        <f>SUM(E43:E54)</f>
        <v>1168</v>
      </c>
      <c r="F42" s="190">
        <f t="shared" ref="F42:M42" si="8">SUM(F43:F54)</f>
        <v>0</v>
      </c>
      <c r="G42" s="190">
        <f t="shared" si="8"/>
        <v>30736</v>
      </c>
      <c r="H42" s="190">
        <f t="shared" si="8"/>
        <v>3206</v>
      </c>
      <c r="I42" s="190">
        <f t="shared" si="8"/>
        <v>834</v>
      </c>
      <c r="J42" s="190">
        <f t="shared" si="8"/>
        <v>0</v>
      </c>
      <c r="K42" s="190">
        <f t="shared" si="8"/>
        <v>0</v>
      </c>
      <c r="L42" s="190">
        <f>SUM(L43:L54)</f>
        <v>760</v>
      </c>
      <c r="M42" s="198">
        <f t="shared" si="8"/>
        <v>151890</v>
      </c>
    </row>
    <row r="43" spans="1:13" ht="13.2" x14ac:dyDescent="0.2">
      <c r="A43" s="22" t="s">
        <v>232</v>
      </c>
      <c r="B43" s="173">
        <v>0</v>
      </c>
      <c r="C43" s="174">
        <v>5018</v>
      </c>
      <c r="D43" s="187">
        <f t="shared" si="6"/>
        <v>9035</v>
      </c>
      <c r="E43" s="174">
        <v>60</v>
      </c>
      <c r="F43" s="174">
        <v>0</v>
      </c>
      <c r="G43" s="174">
        <v>8485</v>
      </c>
      <c r="H43" s="174">
        <v>361</v>
      </c>
      <c r="I43" s="174">
        <v>53</v>
      </c>
      <c r="J43" s="174">
        <v>0</v>
      </c>
      <c r="K43" s="174">
        <v>0</v>
      </c>
      <c r="L43" s="174">
        <v>76</v>
      </c>
      <c r="M43" s="175">
        <v>32704</v>
      </c>
    </row>
    <row r="44" spans="1:13" ht="13.2" x14ac:dyDescent="0.2">
      <c r="A44" s="13" t="s">
        <v>231</v>
      </c>
      <c r="B44" s="173">
        <v>2</v>
      </c>
      <c r="C44" s="174">
        <v>2183</v>
      </c>
      <c r="D44" s="187">
        <f t="shared" si="6"/>
        <v>6661</v>
      </c>
      <c r="E44" s="174">
        <v>84</v>
      </c>
      <c r="F44" s="174">
        <v>0</v>
      </c>
      <c r="G44" s="174">
        <v>5705</v>
      </c>
      <c r="H44" s="174">
        <v>774</v>
      </c>
      <c r="I44" s="174">
        <v>49</v>
      </c>
      <c r="J44" s="174">
        <v>0</v>
      </c>
      <c r="K44" s="174">
        <v>0</v>
      </c>
      <c r="L44" s="174">
        <v>49</v>
      </c>
      <c r="M44" s="175">
        <v>27177</v>
      </c>
    </row>
    <row r="45" spans="1:13" ht="13.2" x14ac:dyDescent="0.2">
      <c r="A45" s="48" t="s">
        <v>234</v>
      </c>
      <c r="B45" s="173">
        <v>0</v>
      </c>
      <c r="C45" s="174">
        <v>42</v>
      </c>
      <c r="D45" s="187">
        <f t="shared" si="6"/>
        <v>1492</v>
      </c>
      <c r="E45" s="174">
        <v>48</v>
      </c>
      <c r="F45" s="174">
        <v>0</v>
      </c>
      <c r="G45" s="174">
        <v>1051</v>
      </c>
      <c r="H45" s="174">
        <v>160</v>
      </c>
      <c r="I45" s="174">
        <v>221</v>
      </c>
      <c r="J45" s="174">
        <v>0</v>
      </c>
      <c r="K45" s="174">
        <v>0</v>
      </c>
      <c r="L45" s="174">
        <v>12</v>
      </c>
      <c r="M45" s="175">
        <v>4361</v>
      </c>
    </row>
    <row r="46" spans="1:13" ht="13.2" x14ac:dyDescent="0.2">
      <c r="A46" s="13" t="s">
        <v>233</v>
      </c>
      <c r="B46" s="173">
        <v>0</v>
      </c>
      <c r="C46" s="174">
        <v>3253</v>
      </c>
      <c r="D46" s="187">
        <f t="shared" si="6"/>
        <v>8402</v>
      </c>
      <c r="E46" s="174">
        <v>204</v>
      </c>
      <c r="F46" s="174">
        <v>0</v>
      </c>
      <c r="G46" s="174">
        <v>7008</v>
      </c>
      <c r="H46" s="174">
        <v>694</v>
      </c>
      <c r="I46" s="174">
        <v>106</v>
      </c>
      <c r="J46" s="174">
        <v>0</v>
      </c>
      <c r="K46" s="174">
        <v>0</v>
      </c>
      <c r="L46" s="174">
        <v>390</v>
      </c>
      <c r="M46" s="175">
        <v>37924</v>
      </c>
    </row>
    <row r="47" spans="1:13" ht="13.2" x14ac:dyDescent="0.2">
      <c r="A47" s="13" t="s">
        <v>43</v>
      </c>
      <c r="B47" s="173">
        <v>0</v>
      </c>
      <c r="C47" s="174">
        <v>147</v>
      </c>
      <c r="D47" s="187">
        <f>SUM(E47:L47)</f>
        <v>484</v>
      </c>
      <c r="E47" s="174">
        <v>77</v>
      </c>
      <c r="F47" s="174">
        <v>0</v>
      </c>
      <c r="G47" s="174">
        <v>126</v>
      </c>
      <c r="H47" s="174">
        <v>187</v>
      </c>
      <c r="I47" s="174">
        <v>94</v>
      </c>
      <c r="J47" s="174">
        <v>0</v>
      </c>
      <c r="K47" s="174">
        <v>0</v>
      </c>
      <c r="L47" s="174">
        <v>0</v>
      </c>
      <c r="M47" s="175">
        <v>1441</v>
      </c>
    </row>
    <row r="48" spans="1:13" ht="13.2" x14ac:dyDescent="0.2">
      <c r="A48" s="13" t="s">
        <v>44</v>
      </c>
      <c r="B48" s="173">
        <v>0</v>
      </c>
      <c r="C48" s="174">
        <v>0</v>
      </c>
      <c r="D48" s="187">
        <f t="shared" si="6"/>
        <v>277</v>
      </c>
      <c r="E48" s="174">
        <v>61</v>
      </c>
      <c r="F48" s="174">
        <v>0</v>
      </c>
      <c r="G48" s="174">
        <v>134</v>
      </c>
      <c r="H48" s="174">
        <v>41</v>
      </c>
      <c r="I48" s="174">
        <v>41</v>
      </c>
      <c r="J48" s="174">
        <v>0</v>
      </c>
      <c r="K48" s="174">
        <v>0</v>
      </c>
      <c r="L48" s="174">
        <v>0</v>
      </c>
      <c r="M48" s="175">
        <v>357</v>
      </c>
    </row>
    <row r="49" spans="1:13" ht="13.2" x14ac:dyDescent="0.2">
      <c r="A49" s="13" t="s">
        <v>45</v>
      </c>
      <c r="B49" s="173">
        <v>0</v>
      </c>
      <c r="C49" s="174">
        <v>1125</v>
      </c>
      <c r="D49" s="187">
        <f t="shared" si="6"/>
        <v>3790</v>
      </c>
      <c r="E49" s="174">
        <v>88</v>
      </c>
      <c r="F49" s="174">
        <v>0</v>
      </c>
      <c r="G49" s="174">
        <v>3459</v>
      </c>
      <c r="H49" s="174">
        <v>182</v>
      </c>
      <c r="I49" s="174">
        <v>7</v>
      </c>
      <c r="J49" s="174">
        <v>0</v>
      </c>
      <c r="K49" s="174">
        <v>0</v>
      </c>
      <c r="L49" s="174">
        <v>54</v>
      </c>
      <c r="M49" s="175">
        <v>14688</v>
      </c>
    </row>
    <row r="50" spans="1:13" ht="13.2" x14ac:dyDescent="0.2">
      <c r="A50" s="13" t="s">
        <v>46</v>
      </c>
      <c r="B50" s="173">
        <v>0</v>
      </c>
      <c r="C50" s="174">
        <v>372</v>
      </c>
      <c r="D50" s="187">
        <f>SUM(E50:L50)</f>
        <v>2449</v>
      </c>
      <c r="E50" s="174">
        <v>143</v>
      </c>
      <c r="F50" s="174">
        <v>0</v>
      </c>
      <c r="G50" s="174">
        <v>2134</v>
      </c>
      <c r="H50" s="174">
        <v>142</v>
      </c>
      <c r="I50" s="174">
        <v>18</v>
      </c>
      <c r="J50" s="174">
        <v>0</v>
      </c>
      <c r="K50" s="174">
        <v>0</v>
      </c>
      <c r="L50" s="174">
        <v>12</v>
      </c>
      <c r="M50" s="175">
        <v>14196</v>
      </c>
    </row>
    <row r="51" spans="1:13" ht="13.2" x14ac:dyDescent="0.2">
      <c r="A51" s="13" t="s">
        <v>47</v>
      </c>
      <c r="B51" s="173">
        <v>0</v>
      </c>
      <c r="C51" s="174">
        <v>0</v>
      </c>
      <c r="D51" s="187">
        <f t="shared" ref="D51:D52" si="9">SUM(E51:L51)</f>
        <v>135</v>
      </c>
      <c r="E51" s="174">
        <v>42</v>
      </c>
      <c r="F51" s="174">
        <v>0</v>
      </c>
      <c r="G51" s="174">
        <v>0</v>
      </c>
      <c r="H51" s="174">
        <v>57</v>
      </c>
      <c r="I51" s="174">
        <v>36</v>
      </c>
      <c r="J51" s="174">
        <v>0</v>
      </c>
      <c r="K51" s="174">
        <v>0</v>
      </c>
      <c r="L51" s="174">
        <v>0</v>
      </c>
      <c r="M51" s="175">
        <v>284</v>
      </c>
    </row>
    <row r="52" spans="1:13" ht="13.2" x14ac:dyDescent="0.2">
      <c r="A52" s="13" t="s">
        <v>48</v>
      </c>
      <c r="B52" s="173">
        <v>0</v>
      </c>
      <c r="C52" s="174">
        <v>2491</v>
      </c>
      <c r="D52" s="187">
        <f t="shared" si="9"/>
        <v>2518</v>
      </c>
      <c r="E52" s="174">
        <v>157</v>
      </c>
      <c r="F52" s="174">
        <v>0</v>
      </c>
      <c r="G52" s="174">
        <v>1947</v>
      </c>
      <c r="H52" s="174">
        <v>288</v>
      </c>
      <c r="I52" s="174">
        <v>75</v>
      </c>
      <c r="J52" s="174">
        <v>0</v>
      </c>
      <c r="K52" s="174">
        <v>0</v>
      </c>
      <c r="L52" s="174">
        <v>51</v>
      </c>
      <c r="M52" s="175">
        <v>12189</v>
      </c>
    </row>
    <row r="53" spans="1:13" ht="13.2" x14ac:dyDescent="0.2">
      <c r="A53" s="13" t="s">
        <v>49</v>
      </c>
      <c r="B53" s="173">
        <v>0</v>
      </c>
      <c r="C53" s="174">
        <v>209</v>
      </c>
      <c r="D53" s="187">
        <f>SUM(E53:L53)</f>
        <v>742</v>
      </c>
      <c r="E53" s="174">
        <v>84</v>
      </c>
      <c r="F53" s="174">
        <v>0</v>
      </c>
      <c r="G53" s="174">
        <v>371</v>
      </c>
      <c r="H53" s="174">
        <v>165</v>
      </c>
      <c r="I53" s="174">
        <v>49</v>
      </c>
      <c r="J53" s="174">
        <v>0</v>
      </c>
      <c r="K53" s="174">
        <v>0</v>
      </c>
      <c r="L53" s="174">
        <v>73</v>
      </c>
      <c r="M53" s="175">
        <v>2264</v>
      </c>
    </row>
    <row r="54" spans="1:13" ht="13.8" thickBot="1" x14ac:dyDescent="0.25">
      <c r="A54" s="21" t="s">
        <v>50</v>
      </c>
      <c r="B54" s="181">
        <v>0</v>
      </c>
      <c r="C54" s="182">
        <v>156</v>
      </c>
      <c r="D54" s="193">
        <f>SUM(E54:L54)</f>
        <v>719</v>
      </c>
      <c r="E54" s="182">
        <v>120</v>
      </c>
      <c r="F54" s="182">
        <v>0</v>
      </c>
      <c r="G54" s="182">
        <v>316</v>
      </c>
      <c r="H54" s="182">
        <v>155</v>
      </c>
      <c r="I54" s="182">
        <v>85</v>
      </c>
      <c r="J54" s="182">
        <v>0</v>
      </c>
      <c r="K54" s="182">
        <v>0</v>
      </c>
      <c r="L54" s="182">
        <v>43</v>
      </c>
      <c r="M54" s="183">
        <v>4305</v>
      </c>
    </row>
    <row r="55" spans="1:13" s="45" customFormat="1" ht="13.2" x14ac:dyDescent="0.2">
      <c r="A55" s="59" t="s">
        <v>51</v>
      </c>
      <c r="B55" s="196">
        <f>SUM(B56:B71)</f>
        <v>4</v>
      </c>
      <c r="C55" s="197">
        <f>SUM(C56:C71)</f>
        <v>12938</v>
      </c>
      <c r="D55" s="190">
        <f>SUM(E55:L55)</f>
        <v>34511</v>
      </c>
      <c r="E55" s="190">
        <f>SUM(E56:E71)</f>
        <v>1400</v>
      </c>
      <c r="F55" s="190">
        <f t="shared" ref="F55:M55" si="10">SUM(F56:F71)</f>
        <v>0</v>
      </c>
      <c r="G55" s="190">
        <f t="shared" si="10"/>
        <v>28753</v>
      </c>
      <c r="H55" s="190">
        <f t="shared" si="10"/>
        <v>1430</v>
      </c>
      <c r="I55" s="190">
        <f t="shared" si="10"/>
        <v>255</v>
      </c>
      <c r="J55" s="190">
        <f t="shared" si="10"/>
        <v>0</v>
      </c>
      <c r="K55" s="190">
        <f t="shared" si="10"/>
        <v>2273</v>
      </c>
      <c r="L55" s="190">
        <f t="shared" si="10"/>
        <v>400</v>
      </c>
      <c r="M55" s="198">
        <f t="shared" si="10"/>
        <v>148959</v>
      </c>
    </row>
    <row r="56" spans="1:13" ht="13.2" x14ac:dyDescent="0.2">
      <c r="A56" s="13" t="s">
        <v>52</v>
      </c>
      <c r="B56" s="173">
        <v>0</v>
      </c>
      <c r="C56" s="174">
        <v>256</v>
      </c>
      <c r="D56" s="187">
        <f>SUM(E56:L56)</f>
        <v>3164</v>
      </c>
      <c r="E56" s="174">
        <v>96</v>
      </c>
      <c r="F56" s="174">
        <v>0</v>
      </c>
      <c r="G56" s="174">
        <v>711</v>
      </c>
      <c r="H56" s="174">
        <v>157</v>
      </c>
      <c r="I56" s="174">
        <v>41</v>
      </c>
      <c r="J56" s="174">
        <v>0</v>
      </c>
      <c r="K56" s="174">
        <v>2147</v>
      </c>
      <c r="L56" s="174">
        <v>12</v>
      </c>
      <c r="M56" s="175">
        <v>10374</v>
      </c>
    </row>
    <row r="57" spans="1:13" ht="13.2" x14ac:dyDescent="0.2">
      <c r="A57" s="13" t="s">
        <v>53</v>
      </c>
      <c r="B57" s="173">
        <v>0</v>
      </c>
      <c r="C57" s="174">
        <v>562</v>
      </c>
      <c r="D57" s="187">
        <f t="shared" ref="D57:D71" si="11">SUM(E57:L57)</f>
        <v>2348</v>
      </c>
      <c r="E57" s="174">
        <v>48</v>
      </c>
      <c r="F57" s="174">
        <v>0</v>
      </c>
      <c r="G57" s="174">
        <v>2217</v>
      </c>
      <c r="H57" s="174">
        <v>76</v>
      </c>
      <c r="I57" s="174">
        <v>7</v>
      </c>
      <c r="J57" s="174">
        <v>0</v>
      </c>
      <c r="K57" s="174">
        <v>0</v>
      </c>
      <c r="L57" s="174">
        <v>0</v>
      </c>
      <c r="M57" s="175">
        <v>8970</v>
      </c>
    </row>
    <row r="58" spans="1:13" ht="13.2" x14ac:dyDescent="0.2">
      <c r="A58" s="13" t="s">
        <v>54</v>
      </c>
      <c r="B58" s="173">
        <v>0</v>
      </c>
      <c r="C58" s="174">
        <v>0</v>
      </c>
      <c r="D58" s="187">
        <f t="shared" si="11"/>
        <v>192</v>
      </c>
      <c r="E58" s="174">
        <v>12</v>
      </c>
      <c r="F58" s="174">
        <v>0</v>
      </c>
      <c r="G58" s="172">
        <v>155</v>
      </c>
      <c r="H58" s="174">
        <v>12</v>
      </c>
      <c r="I58" s="174">
        <v>1</v>
      </c>
      <c r="J58" s="174">
        <v>0</v>
      </c>
      <c r="K58" s="174">
        <v>0</v>
      </c>
      <c r="L58" s="172">
        <v>12</v>
      </c>
      <c r="M58" s="175">
        <v>332</v>
      </c>
    </row>
    <row r="59" spans="1:13" ht="13.2" x14ac:dyDescent="0.2">
      <c r="A59" s="13" t="s">
        <v>55</v>
      </c>
      <c r="B59" s="173">
        <v>4</v>
      </c>
      <c r="C59" s="174">
        <v>5558</v>
      </c>
      <c r="D59" s="187">
        <f t="shared" si="11"/>
        <v>11690</v>
      </c>
      <c r="E59" s="174">
        <v>144</v>
      </c>
      <c r="F59" s="174">
        <v>0</v>
      </c>
      <c r="G59" s="174">
        <v>11342</v>
      </c>
      <c r="H59" s="174">
        <v>187</v>
      </c>
      <c r="I59" s="174">
        <v>5</v>
      </c>
      <c r="J59" s="174">
        <v>0</v>
      </c>
      <c r="K59" s="174">
        <v>0</v>
      </c>
      <c r="L59" s="174">
        <v>12</v>
      </c>
      <c r="M59" s="175">
        <v>42046</v>
      </c>
    </row>
    <row r="60" spans="1:13" ht="13.2" x14ac:dyDescent="0.2">
      <c r="A60" s="13" t="s">
        <v>56</v>
      </c>
      <c r="B60" s="173">
        <v>0</v>
      </c>
      <c r="C60" s="174">
        <v>2</v>
      </c>
      <c r="D60" s="187">
        <f t="shared" si="11"/>
        <v>148</v>
      </c>
      <c r="E60" s="174">
        <v>31</v>
      </c>
      <c r="F60" s="174">
        <v>0</v>
      </c>
      <c r="G60" s="174">
        <v>50</v>
      </c>
      <c r="H60" s="174">
        <v>50</v>
      </c>
      <c r="I60" s="174">
        <v>5</v>
      </c>
      <c r="J60" s="174">
        <v>0</v>
      </c>
      <c r="K60" s="174">
        <v>0</v>
      </c>
      <c r="L60" s="174">
        <v>12</v>
      </c>
      <c r="M60" s="175">
        <v>2702</v>
      </c>
    </row>
    <row r="61" spans="1:13" ht="13.2" x14ac:dyDescent="0.2">
      <c r="A61" s="13" t="s">
        <v>57</v>
      </c>
      <c r="B61" s="173">
        <v>0</v>
      </c>
      <c r="C61" s="174">
        <v>0</v>
      </c>
      <c r="D61" s="187">
        <f t="shared" si="11"/>
        <v>287</v>
      </c>
      <c r="E61" s="174">
        <v>36</v>
      </c>
      <c r="F61" s="180">
        <v>0</v>
      </c>
      <c r="G61" s="180">
        <v>139</v>
      </c>
      <c r="H61" s="174">
        <v>69</v>
      </c>
      <c r="I61" s="174">
        <v>43</v>
      </c>
      <c r="J61" s="174">
        <v>0</v>
      </c>
      <c r="K61" s="180">
        <v>0</v>
      </c>
      <c r="L61" s="174">
        <v>0</v>
      </c>
      <c r="M61" s="175">
        <v>2549</v>
      </c>
    </row>
    <row r="62" spans="1:13" ht="13.2" x14ac:dyDescent="0.2">
      <c r="A62" s="13" t="s">
        <v>58</v>
      </c>
      <c r="B62" s="173">
        <v>0</v>
      </c>
      <c r="C62" s="174">
        <v>59</v>
      </c>
      <c r="D62" s="187">
        <f t="shared" si="11"/>
        <v>862</v>
      </c>
      <c r="E62" s="174">
        <v>24</v>
      </c>
      <c r="F62" s="174">
        <v>0</v>
      </c>
      <c r="G62" s="174">
        <v>689</v>
      </c>
      <c r="H62" s="174">
        <v>137</v>
      </c>
      <c r="I62" s="174">
        <v>12</v>
      </c>
      <c r="J62" s="174">
        <v>0</v>
      </c>
      <c r="K62" s="174">
        <v>0</v>
      </c>
      <c r="L62" s="174">
        <v>0</v>
      </c>
      <c r="M62" s="175">
        <v>15484</v>
      </c>
    </row>
    <row r="63" spans="1:13" ht="13.2" x14ac:dyDescent="0.2">
      <c r="A63" s="13" t="s">
        <v>59</v>
      </c>
      <c r="B63" s="173">
        <v>0</v>
      </c>
      <c r="C63" s="174">
        <v>154</v>
      </c>
      <c r="D63" s="187">
        <f t="shared" si="11"/>
        <v>868</v>
      </c>
      <c r="E63" s="174">
        <v>84</v>
      </c>
      <c r="F63" s="174">
        <v>0</v>
      </c>
      <c r="G63" s="174">
        <v>357</v>
      </c>
      <c r="H63" s="174">
        <v>166</v>
      </c>
      <c r="I63" s="174">
        <v>36</v>
      </c>
      <c r="J63" s="174">
        <v>0</v>
      </c>
      <c r="K63" s="174">
        <v>126</v>
      </c>
      <c r="L63" s="174">
        <v>99</v>
      </c>
      <c r="M63" s="175">
        <v>5898</v>
      </c>
    </row>
    <row r="64" spans="1:13" ht="13.2" x14ac:dyDescent="0.2">
      <c r="A64" s="13" t="s">
        <v>60</v>
      </c>
      <c r="B64" s="173">
        <v>0</v>
      </c>
      <c r="C64" s="174">
        <v>5269</v>
      </c>
      <c r="D64" s="187">
        <f t="shared" si="11"/>
        <v>8344</v>
      </c>
      <c r="E64" s="174">
        <v>502</v>
      </c>
      <c r="F64" s="174">
        <v>0</v>
      </c>
      <c r="G64" s="174">
        <v>7329</v>
      </c>
      <c r="H64" s="174">
        <v>288</v>
      </c>
      <c r="I64" s="174">
        <v>22</v>
      </c>
      <c r="J64" s="174">
        <v>0</v>
      </c>
      <c r="K64" s="174">
        <v>0</v>
      </c>
      <c r="L64" s="174">
        <v>203</v>
      </c>
      <c r="M64" s="175">
        <v>26088</v>
      </c>
    </row>
    <row r="65" spans="1:13" ht="13.2" x14ac:dyDescent="0.2">
      <c r="A65" s="13" t="s">
        <v>61</v>
      </c>
      <c r="B65" s="173">
        <v>0</v>
      </c>
      <c r="C65" s="174">
        <v>118</v>
      </c>
      <c r="D65" s="187">
        <f t="shared" si="11"/>
        <v>197</v>
      </c>
      <c r="E65" s="174">
        <v>0</v>
      </c>
      <c r="F65" s="174">
        <v>0</v>
      </c>
      <c r="G65" s="174">
        <v>178</v>
      </c>
      <c r="H65" s="174">
        <v>15</v>
      </c>
      <c r="I65" s="174">
        <v>4</v>
      </c>
      <c r="J65" s="174">
        <v>0</v>
      </c>
      <c r="K65" s="174">
        <v>0</v>
      </c>
      <c r="L65" s="174">
        <v>0</v>
      </c>
      <c r="M65" s="175">
        <v>3538</v>
      </c>
    </row>
    <row r="66" spans="1:13" ht="13.2" x14ac:dyDescent="0.2">
      <c r="A66" s="13" t="s">
        <v>62</v>
      </c>
      <c r="B66" s="173">
        <v>0</v>
      </c>
      <c r="C66" s="174">
        <v>180</v>
      </c>
      <c r="D66" s="187">
        <f>SUM(E66:L66)</f>
        <v>491</v>
      </c>
      <c r="E66" s="174">
        <v>96</v>
      </c>
      <c r="F66" s="174">
        <v>0</v>
      </c>
      <c r="G66" s="174">
        <v>276</v>
      </c>
      <c r="H66" s="174">
        <v>68</v>
      </c>
      <c r="I66" s="174">
        <v>25</v>
      </c>
      <c r="J66" s="174">
        <v>0</v>
      </c>
      <c r="K66" s="174">
        <v>0</v>
      </c>
      <c r="L66" s="174">
        <v>26</v>
      </c>
      <c r="M66" s="175">
        <v>2317</v>
      </c>
    </row>
    <row r="67" spans="1:13" ht="13.2" x14ac:dyDescent="0.2">
      <c r="A67" s="13" t="s">
        <v>63</v>
      </c>
      <c r="B67" s="173">
        <v>0</v>
      </c>
      <c r="C67" s="174">
        <v>540</v>
      </c>
      <c r="D67" s="187">
        <f t="shared" si="11"/>
        <v>903</v>
      </c>
      <c r="E67" s="174">
        <v>110</v>
      </c>
      <c r="F67" s="174">
        <v>0</v>
      </c>
      <c r="G67" s="174">
        <v>721</v>
      </c>
      <c r="H67" s="174">
        <v>54</v>
      </c>
      <c r="I67" s="174">
        <v>18</v>
      </c>
      <c r="J67" s="174">
        <v>0</v>
      </c>
      <c r="K67" s="174">
        <v>0</v>
      </c>
      <c r="L67" s="174">
        <v>0</v>
      </c>
      <c r="M67" s="175">
        <v>7411</v>
      </c>
    </row>
    <row r="68" spans="1:13" ht="13.2" x14ac:dyDescent="0.2">
      <c r="A68" s="13" t="s">
        <v>64</v>
      </c>
      <c r="B68" s="173">
        <v>0</v>
      </c>
      <c r="C68" s="174">
        <v>101</v>
      </c>
      <c r="D68" s="187">
        <f t="shared" si="11"/>
        <v>1452</v>
      </c>
      <c r="E68" s="174">
        <v>85</v>
      </c>
      <c r="F68" s="174">
        <v>0</v>
      </c>
      <c r="G68" s="174">
        <v>1333</v>
      </c>
      <c r="H68" s="174">
        <v>27</v>
      </c>
      <c r="I68" s="174">
        <v>7</v>
      </c>
      <c r="J68" s="174">
        <v>0</v>
      </c>
      <c r="K68" s="174">
        <v>0</v>
      </c>
      <c r="L68" s="174">
        <v>0</v>
      </c>
      <c r="M68" s="175">
        <v>6332</v>
      </c>
    </row>
    <row r="69" spans="1:13" ht="13.2" x14ac:dyDescent="0.2">
      <c r="A69" s="13" t="s">
        <v>65</v>
      </c>
      <c r="B69" s="173">
        <v>0</v>
      </c>
      <c r="C69" s="174">
        <v>0</v>
      </c>
      <c r="D69" s="187">
        <f t="shared" si="11"/>
        <v>189</v>
      </c>
      <c r="E69" s="174">
        <v>96</v>
      </c>
      <c r="F69" s="174">
        <v>0</v>
      </c>
      <c r="G69" s="174">
        <v>60</v>
      </c>
      <c r="H69" s="174">
        <v>30</v>
      </c>
      <c r="I69" s="174">
        <v>3</v>
      </c>
      <c r="J69" s="174">
        <v>0</v>
      </c>
      <c r="K69" s="174">
        <v>0</v>
      </c>
      <c r="L69" s="174">
        <v>0</v>
      </c>
      <c r="M69" s="175">
        <v>1935</v>
      </c>
    </row>
    <row r="70" spans="1:13" ht="13.2" x14ac:dyDescent="0.2">
      <c r="A70" s="13" t="s">
        <v>66</v>
      </c>
      <c r="B70" s="173">
        <v>0</v>
      </c>
      <c r="C70" s="174">
        <v>98</v>
      </c>
      <c r="D70" s="187">
        <f t="shared" si="11"/>
        <v>2802</v>
      </c>
      <c r="E70" s="174">
        <v>12</v>
      </c>
      <c r="F70" s="174">
        <v>0</v>
      </c>
      <c r="G70" s="174">
        <v>2672</v>
      </c>
      <c r="H70" s="174">
        <v>73</v>
      </c>
      <c r="I70" s="174">
        <v>21</v>
      </c>
      <c r="J70" s="174">
        <v>0</v>
      </c>
      <c r="K70" s="174">
        <v>0</v>
      </c>
      <c r="L70" s="174">
        <v>24</v>
      </c>
      <c r="M70" s="175">
        <v>7316</v>
      </c>
    </row>
    <row r="71" spans="1:13" ht="13.2" x14ac:dyDescent="0.2">
      <c r="A71" s="58" t="s">
        <v>67</v>
      </c>
      <c r="B71" s="176">
        <v>0</v>
      </c>
      <c r="C71" s="178">
        <v>41</v>
      </c>
      <c r="D71" s="187">
        <f t="shared" si="11"/>
        <v>574</v>
      </c>
      <c r="E71" s="178">
        <v>24</v>
      </c>
      <c r="F71" s="178">
        <v>0</v>
      </c>
      <c r="G71" s="178">
        <v>524</v>
      </c>
      <c r="H71" s="178">
        <v>21</v>
      </c>
      <c r="I71" s="178">
        <v>5</v>
      </c>
      <c r="J71" s="178">
        <v>0</v>
      </c>
      <c r="K71" s="178">
        <v>0</v>
      </c>
      <c r="L71" s="178">
        <v>0</v>
      </c>
      <c r="M71" s="179">
        <v>5667</v>
      </c>
    </row>
    <row r="72" spans="1:13" s="45" customFormat="1" ht="13.2" x14ac:dyDescent="0.2">
      <c r="A72" s="14" t="s">
        <v>68</v>
      </c>
      <c r="B72" s="188">
        <f>SUM(B73:B84)</f>
        <v>17</v>
      </c>
      <c r="C72" s="192">
        <f>SUM(C73:C84)</f>
        <v>11138</v>
      </c>
      <c r="D72" s="189">
        <f>SUM(E72:L72)</f>
        <v>24153</v>
      </c>
      <c r="E72" s="189">
        <f>SUM(E73:E84)</f>
        <v>1286</v>
      </c>
      <c r="F72" s="189">
        <f t="shared" ref="F72:M72" si="12">SUM(F73:F84)</f>
        <v>0</v>
      </c>
      <c r="G72" s="189">
        <f t="shared" si="12"/>
        <v>20794</v>
      </c>
      <c r="H72" s="189">
        <f t="shared" si="12"/>
        <v>1432</v>
      </c>
      <c r="I72" s="189">
        <f t="shared" si="12"/>
        <v>514</v>
      </c>
      <c r="J72" s="189">
        <f t="shared" si="12"/>
        <v>0</v>
      </c>
      <c r="K72" s="189">
        <f t="shared" si="12"/>
        <v>13</v>
      </c>
      <c r="L72" s="189">
        <f t="shared" si="12"/>
        <v>114</v>
      </c>
      <c r="M72" s="191">
        <f t="shared" si="12"/>
        <v>153483</v>
      </c>
    </row>
    <row r="73" spans="1:13" ht="13.2" x14ac:dyDescent="0.2">
      <c r="A73" s="64" t="s">
        <v>242</v>
      </c>
      <c r="B73" s="173">
        <v>1</v>
      </c>
      <c r="C73" s="174">
        <v>5224</v>
      </c>
      <c r="D73" s="187">
        <f>SUM(E73:L73)</f>
        <v>3609</v>
      </c>
      <c r="E73" s="174">
        <v>223</v>
      </c>
      <c r="F73" s="174">
        <v>0</v>
      </c>
      <c r="G73" s="174">
        <v>2953</v>
      </c>
      <c r="H73" s="174">
        <v>332</v>
      </c>
      <c r="I73" s="174">
        <v>53</v>
      </c>
      <c r="J73" s="174">
        <v>0</v>
      </c>
      <c r="K73" s="174">
        <v>1</v>
      </c>
      <c r="L73" s="174">
        <v>47</v>
      </c>
      <c r="M73" s="175">
        <v>29555</v>
      </c>
    </row>
    <row r="74" spans="1:13" ht="13.2" x14ac:dyDescent="0.2">
      <c r="A74" s="48" t="s">
        <v>243</v>
      </c>
      <c r="B74" s="173">
        <v>0</v>
      </c>
      <c r="C74" s="174">
        <v>796</v>
      </c>
      <c r="D74" s="187">
        <f>SUM(E74:L74)</f>
        <v>2095</v>
      </c>
      <c r="E74" s="174">
        <v>72</v>
      </c>
      <c r="F74" s="174">
        <v>0</v>
      </c>
      <c r="G74" s="174">
        <v>1718</v>
      </c>
      <c r="H74" s="174">
        <v>223</v>
      </c>
      <c r="I74" s="174">
        <v>46</v>
      </c>
      <c r="J74" s="174">
        <v>0</v>
      </c>
      <c r="K74" s="174">
        <v>12</v>
      </c>
      <c r="L74" s="174">
        <v>24</v>
      </c>
      <c r="M74" s="175">
        <v>45301</v>
      </c>
    </row>
    <row r="75" spans="1:13" ht="13.2" x14ac:dyDescent="0.2">
      <c r="A75" s="13" t="s">
        <v>69</v>
      </c>
      <c r="B75" s="173">
        <v>4</v>
      </c>
      <c r="C75" s="174">
        <v>897</v>
      </c>
      <c r="D75" s="187">
        <f>SUM(E75:L75)</f>
        <v>4538</v>
      </c>
      <c r="E75" s="174">
        <v>121</v>
      </c>
      <c r="F75" s="174">
        <v>0</v>
      </c>
      <c r="G75" s="174">
        <v>4311</v>
      </c>
      <c r="H75" s="174">
        <v>94</v>
      </c>
      <c r="I75" s="174">
        <v>12</v>
      </c>
      <c r="J75" s="174">
        <v>0</v>
      </c>
      <c r="K75" s="174">
        <v>0</v>
      </c>
      <c r="L75" s="174">
        <v>0</v>
      </c>
      <c r="M75" s="175">
        <v>17652</v>
      </c>
    </row>
    <row r="76" spans="1:13" ht="13.2" x14ac:dyDescent="0.2">
      <c r="A76" s="13" t="s">
        <v>70</v>
      </c>
      <c r="B76" s="173">
        <v>6</v>
      </c>
      <c r="C76" s="174">
        <v>1601</v>
      </c>
      <c r="D76" s="187">
        <f t="shared" ref="D76:D84" si="13">SUM(E76:L76)</f>
        <v>3796</v>
      </c>
      <c r="E76" s="174">
        <v>221</v>
      </c>
      <c r="F76" s="174">
        <v>0</v>
      </c>
      <c r="G76" s="174">
        <v>3245</v>
      </c>
      <c r="H76" s="174">
        <v>167</v>
      </c>
      <c r="I76" s="174">
        <v>163</v>
      </c>
      <c r="J76" s="174">
        <v>0</v>
      </c>
      <c r="K76" s="174">
        <v>0</v>
      </c>
      <c r="L76" s="174">
        <v>0</v>
      </c>
      <c r="M76" s="175">
        <v>19697</v>
      </c>
    </row>
    <row r="77" spans="1:13" ht="13.2" x14ac:dyDescent="0.2">
      <c r="A77" s="13" t="s">
        <v>71</v>
      </c>
      <c r="B77" s="173">
        <v>0</v>
      </c>
      <c r="C77" s="174">
        <v>296</v>
      </c>
      <c r="D77" s="187">
        <f t="shared" si="13"/>
        <v>469</v>
      </c>
      <c r="E77" s="174">
        <v>24</v>
      </c>
      <c r="F77" s="174">
        <v>0</v>
      </c>
      <c r="G77" s="174">
        <v>401</v>
      </c>
      <c r="H77" s="174">
        <v>36</v>
      </c>
      <c r="I77" s="174">
        <v>8</v>
      </c>
      <c r="J77" s="174">
        <v>0</v>
      </c>
      <c r="K77" s="174">
        <v>0</v>
      </c>
      <c r="L77" s="174">
        <v>0</v>
      </c>
      <c r="M77" s="175">
        <v>1558</v>
      </c>
    </row>
    <row r="78" spans="1:13" ht="13.2" x14ac:dyDescent="0.2">
      <c r="A78" s="13" t="s">
        <v>72</v>
      </c>
      <c r="B78" s="173">
        <v>1</v>
      </c>
      <c r="C78" s="174">
        <v>143</v>
      </c>
      <c r="D78" s="187">
        <f t="shared" si="13"/>
        <v>534</v>
      </c>
      <c r="E78" s="174">
        <v>84</v>
      </c>
      <c r="F78" s="174">
        <v>0</v>
      </c>
      <c r="G78" s="174">
        <v>316</v>
      </c>
      <c r="H78" s="174">
        <v>38</v>
      </c>
      <c r="I78" s="174">
        <v>92</v>
      </c>
      <c r="J78" s="174">
        <v>0</v>
      </c>
      <c r="K78" s="174">
        <v>0</v>
      </c>
      <c r="L78" s="174">
        <v>4</v>
      </c>
      <c r="M78" s="175">
        <v>1510</v>
      </c>
    </row>
    <row r="79" spans="1:13" ht="13.2" x14ac:dyDescent="0.2">
      <c r="A79" s="13" t="s">
        <v>73</v>
      </c>
      <c r="B79" s="173">
        <v>2</v>
      </c>
      <c r="C79" s="174">
        <v>294</v>
      </c>
      <c r="D79" s="187">
        <f>SUM(E79:L79)</f>
        <v>843</v>
      </c>
      <c r="E79" s="174">
        <v>48</v>
      </c>
      <c r="F79" s="174">
        <v>0</v>
      </c>
      <c r="G79" s="174">
        <v>728</v>
      </c>
      <c r="H79" s="174">
        <v>62</v>
      </c>
      <c r="I79" s="174">
        <v>5</v>
      </c>
      <c r="J79" s="174">
        <v>0</v>
      </c>
      <c r="K79" s="174">
        <v>0</v>
      </c>
      <c r="L79" s="174">
        <v>0</v>
      </c>
      <c r="M79" s="175">
        <v>3515</v>
      </c>
    </row>
    <row r="80" spans="1:13" ht="13.2" x14ac:dyDescent="0.2">
      <c r="A80" s="13" t="s">
        <v>74</v>
      </c>
      <c r="B80" s="173">
        <v>1</v>
      </c>
      <c r="C80" s="174">
        <v>267</v>
      </c>
      <c r="D80" s="187">
        <f t="shared" si="13"/>
        <v>716</v>
      </c>
      <c r="E80" s="174">
        <v>108</v>
      </c>
      <c r="F80" s="174">
        <v>0</v>
      </c>
      <c r="G80" s="174">
        <v>339</v>
      </c>
      <c r="H80" s="174">
        <v>197</v>
      </c>
      <c r="I80" s="174">
        <v>72</v>
      </c>
      <c r="J80" s="174">
        <v>0</v>
      </c>
      <c r="K80" s="174">
        <v>0</v>
      </c>
      <c r="L80" s="174">
        <v>0</v>
      </c>
      <c r="M80" s="175">
        <v>3733</v>
      </c>
    </row>
    <row r="81" spans="1:13" ht="13.2" x14ac:dyDescent="0.2">
      <c r="A81" s="13" t="s">
        <v>75</v>
      </c>
      <c r="B81" s="173">
        <v>1</v>
      </c>
      <c r="C81" s="174">
        <v>99</v>
      </c>
      <c r="D81" s="187">
        <f t="shared" si="13"/>
        <v>430</v>
      </c>
      <c r="E81" s="174">
        <v>96</v>
      </c>
      <c r="F81" s="174">
        <v>0</v>
      </c>
      <c r="G81" s="174">
        <v>176</v>
      </c>
      <c r="H81" s="174">
        <v>108</v>
      </c>
      <c r="I81" s="174">
        <v>37</v>
      </c>
      <c r="J81" s="174">
        <v>0</v>
      </c>
      <c r="K81" s="174">
        <v>0</v>
      </c>
      <c r="L81" s="174">
        <v>13</v>
      </c>
      <c r="M81" s="175">
        <v>5151</v>
      </c>
    </row>
    <row r="82" spans="1:13" ht="13.2" x14ac:dyDescent="0.2">
      <c r="A82" s="13" t="s">
        <v>76</v>
      </c>
      <c r="B82" s="173">
        <v>1</v>
      </c>
      <c r="C82" s="174">
        <v>3</v>
      </c>
      <c r="D82" s="187">
        <f t="shared" si="13"/>
        <v>228</v>
      </c>
      <c r="E82" s="174">
        <v>72</v>
      </c>
      <c r="F82" s="174">
        <v>0</v>
      </c>
      <c r="G82" s="174">
        <v>113</v>
      </c>
      <c r="H82" s="174">
        <v>18</v>
      </c>
      <c r="I82" s="174">
        <v>1</v>
      </c>
      <c r="J82" s="174">
        <v>0</v>
      </c>
      <c r="K82" s="174">
        <v>0</v>
      </c>
      <c r="L82" s="174">
        <v>24</v>
      </c>
      <c r="M82" s="175">
        <v>607</v>
      </c>
    </row>
    <row r="83" spans="1:13" ht="13.2" x14ac:dyDescent="0.2">
      <c r="A83" s="13" t="s">
        <v>77</v>
      </c>
      <c r="B83" s="173">
        <v>0</v>
      </c>
      <c r="C83" s="174">
        <v>1518</v>
      </c>
      <c r="D83" s="187">
        <f t="shared" si="13"/>
        <v>6347</v>
      </c>
      <c r="E83" s="174">
        <v>205</v>
      </c>
      <c r="F83" s="174">
        <v>0</v>
      </c>
      <c r="G83" s="174">
        <v>5974</v>
      </c>
      <c r="H83" s="174">
        <v>152</v>
      </c>
      <c r="I83" s="174">
        <v>14</v>
      </c>
      <c r="J83" s="174">
        <v>0</v>
      </c>
      <c r="K83" s="174">
        <v>0</v>
      </c>
      <c r="L83" s="174">
        <v>2</v>
      </c>
      <c r="M83" s="175">
        <v>25163</v>
      </c>
    </row>
    <row r="84" spans="1:13" ht="13.2" x14ac:dyDescent="0.2">
      <c r="A84" s="58" t="s">
        <v>78</v>
      </c>
      <c r="B84" s="176">
        <v>0</v>
      </c>
      <c r="C84" s="177">
        <v>0</v>
      </c>
      <c r="D84" s="200">
        <f t="shared" si="13"/>
        <v>548</v>
      </c>
      <c r="E84" s="178">
        <v>12</v>
      </c>
      <c r="F84" s="178">
        <v>0</v>
      </c>
      <c r="G84" s="178">
        <v>520</v>
      </c>
      <c r="H84" s="178">
        <v>5</v>
      </c>
      <c r="I84" s="178">
        <v>11</v>
      </c>
      <c r="J84" s="178">
        <v>0</v>
      </c>
      <c r="K84" s="178">
        <v>0</v>
      </c>
      <c r="L84" s="178">
        <v>0</v>
      </c>
      <c r="M84" s="179">
        <v>41</v>
      </c>
    </row>
    <row r="85" spans="1:13" s="45" customFormat="1" ht="13.2" x14ac:dyDescent="0.2">
      <c r="A85" s="14" t="s">
        <v>79</v>
      </c>
      <c r="B85" s="196">
        <f>SUM(B86:B91)</f>
        <v>3</v>
      </c>
      <c r="C85" s="197">
        <f>SUM(C86:C91)</f>
        <v>307</v>
      </c>
      <c r="D85" s="190">
        <f>SUM(E85:L85)</f>
        <v>2089</v>
      </c>
      <c r="E85" s="190">
        <f>SUM(E86:E91)</f>
        <v>392</v>
      </c>
      <c r="F85" s="190">
        <f t="shared" ref="F85:M85" si="14">SUM(F86:F91)</f>
        <v>0</v>
      </c>
      <c r="G85" s="190">
        <f t="shared" si="14"/>
        <v>910</v>
      </c>
      <c r="H85" s="190">
        <f t="shared" si="14"/>
        <v>565</v>
      </c>
      <c r="I85" s="190">
        <f t="shared" si="14"/>
        <v>176</v>
      </c>
      <c r="J85" s="190">
        <f t="shared" si="14"/>
        <v>0</v>
      </c>
      <c r="K85" s="190">
        <f t="shared" si="14"/>
        <v>0</v>
      </c>
      <c r="L85" s="190">
        <f t="shared" si="14"/>
        <v>46</v>
      </c>
      <c r="M85" s="198">
        <f t="shared" si="14"/>
        <v>12020</v>
      </c>
    </row>
    <row r="86" spans="1:13" ht="13.2" x14ac:dyDescent="0.2">
      <c r="A86" s="13" t="s">
        <v>80</v>
      </c>
      <c r="B86" s="173">
        <v>0</v>
      </c>
      <c r="C86" s="174">
        <v>1</v>
      </c>
      <c r="D86" s="187">
        <f t="shared" ref="D86:D98" si="15">SUM(E86:L86)</f>
        <v>360</v>
      </c>
      <c r="E86" s="174">
        <v>36</v>
      </c>
      <c r="F86" s="174">
        <v>0</v>
      </c>
      <c r="G86" s="174">
        <v>100</v>
      </c>
      <c r="H86" s="174">
        <v>132</v>
      </c>
      <c r="I86" s="174">
        <v>68</v>
      </c>
      <c r="J86" s="174">
        <v>0</v>
      </c>
      <c r="K86" s="174">
        <v>0</v>
      </c>
      <c r="L86" s="174">
        <v>24</v>
      </c>
      <c r="M86" s="175">
        <v>2028</v>
      </c>
    </row>
    <row r="87" spans="1:13" ht="13.2" x14ac:dyDescent="0.2">
      <c r="A87" s="13" t="s">
        <v>81</v>
      </c>
      <c r="B87" s="173">
        <v>0</v>
      </c>
      <c r="C87" s="174">
        <v>1</v>
      </c>
      <c r="D87" s="187">
        <f t="shared" si="15"/>
        <v>76</v>
      </c>
      <c r="E87" s="174">
        <v>20</v>
      </c>
      <c r="F87" s="174">
        <v>0</v>
      </c>
      <c r="G87" s="174">
        <v>0</v>
      </c>
      <c r="H87" s="174">
        <v>37</v>
      </c>
      <c r="I87" s="174">
        <v>19</v>
      </c>
      <c r="J87" s="174">
        <v>0</v>
      </c>
      <c r="K87" s="174">
        <v>0</v>
      </c>
      <c r="L87" s="174">
        <v>0</v>
      </c>
      <c r="M87" s="175">
        <v>178</v>
      </c>
    </row>
    <row r="88" spans="1:13" ht="13.2" x14ac:dyDescent="0.2">
      <c r="A88" s="13" t="s">
        <v>82</v>
      </c>
      <c r="B88" s="173">
        <v>2</v>
      </c>
      <c r="C88" s="174">
        <v>36</v>
      </c>
      <c r="D88" s="187">
        <f t="shared" si="15"/>
        <v>354</v>
      </c>
      <c r="E88" s="174">
        <v>98</v>
      </c>
      <c r="F88" s="174">
        <v>0</v>
      </c>
      <c r="G88" s="174">
        <v>97</v>
      </c>
      <c r="H88" s="174">
        <v>122</v>
      </c>
      <c r="I88" s="174">
        <v>15</v>
      </c>
      <c r="J88" s="174">
        <v>0</v>
      </c>
      <c r="K88" s="174">
        <v>0</v>
      </c>
      <c r="L88" s="174">
        <v>22</v>
      </c>
      <c r="M88" s="175">
        <v>1716</v>
      </c>
    </row>
    <row r="89" spans="1:13" ht="13.2" x14ac:dyDescent="0.2">
      <c r="A89" s="13" t="s">
        <v>83</v>
      </c>
      <c r="B89" s="173">
        <v>0</v>
      </c>
      <c r="C89" s="174">
        <v>226</v>
      </c>
      <c r="D89" s="187">
        <f t="shared" si="15"/>
        <v>335</v>
      </c>
      <c r="E89" s="174">
        <v>24</v>
      </c>
      <c r="F89" s="174">
        <v>0</v>
      </c>
      <c r="G89" s="174">
        <v>223</v>
      </c>
      <c r="H89" s="174">
        <v>68</v>
      </c>
      <c r="I89" s="174">
        <v>20</v>
      </c>
      <c r="J89" s="174">
        <v>0</v>
      </c>
      <c r="K89" s="174">
        <v>0</v>
      </c>
      <c r="L89" s="174">
        <v>0</v>
      </c>
      <c r="M89" s="175">
        <v>1000</v>
      </c>
    </row>
    <row r="90" spans="1:13" ht="13.2" x14ac:dyDescent="0.2">
      <c r="A90" s="13" t="s">
        <v>84</v>
      </c>
      <c r="B90" s="173">
        <v>0</v>
      </c>
      <c r="C90" s="174">
        <v>41</v>
      </c>
      <c r="D90" s="187">
        <f t="shared" si="15"/>
        <v>743</v>
      </c>
      <c r="E90" s="174">
        <v>96</v>
      </c>
      <c r="F90" s="174">
        <v>0</v>
      </c>
      <c r="G90" s="174">
        <v>486</v>
      </c>
      <c r="H90" s="174">
        <v>113</v>
      </c>
      <c r="I90" s="174">
        <v>48</v>
      </c>
      <c r="J90" s="174">
        <v>0</v>
      </c>
      <c r="K90" s="174">
        <v>0</v>
      </c>
      <c r="L90" s="174">
        <v>0</v>
      </c>
      <c r="M90" s="175">
        <v>4660</v>
      </c>
    </row>
    <row r="91" spans="1:13" ht="13.2" x14ac:dyDescent="0.2">
      <c r="A91" s="58" t="s">
        <v>85</v>
      </c>
      <c r="B91" s="176">
        <v>1</v>
      </c>
      <c r="C91" s="178">
        <v>2</v>
      </c>
      <c r="D91" s="187">
        <f t="shared" si="15"/>
        <v>221</v>
      </c>
      <c r="E91" s="178">
        <v>118</v>
      </c>
      <c r="F91" s="178">
        <v>0</v>
      </c>
      <c r="G91" s="178">
        <v>4</v>
      </c>
      <c r="H91" s="178">
        <v>93</v>
      </c>
      <c r="I91" s="178">
        <v>6</v>
      </c>
      <c r="J91" s="178">
        <v>0</v>
      </c>
      <c r="K91" s="178">
        <v>0</v>
      </c>
      <c r="L91" s="178">
        <v>0</v>
      </c>
      <c r="M91" s="179">
        <v>2438</v>
      </c>
    </row>
    <row r="92" spans="1:13" s="45" customFormat="1" ht="13.2" x14ac:dyDescent="0.2">
      <c r="A92" s="14" t="s">
        <v>86</v>
      </c>
      <c r="B92" s="188">
        <f>SUM(B93:B98)</f>
        <v>0</v>
      </c>
      <c r="C92" s="192">
        <f>SUM(C93:C98)</f>
        <v>1307</v>
      </c>
      <c r="D92" s="189">
        <f>SUM(E92:L92)</f>
        <v>4091</v>
      </c>
      <c r="E92" s="189">
        <f>SUM(E93:E98)</f>
        <v>410</v>
      </c>
      <c r="F92" s="189">
        <f t="shared" ref="F92:M92" si="16">SUM(F93:F98)</f>
        <v>0</v>
      </c>
      <c r="G92" s="189">
        <f t="shared" si="16"/>
        <v>3013</v>
      </c>
      <c r="H92" s="189">
        <f t="shared" si="16"/>
        <v>438</v>
      </c>
      <c r="I92" s="189">
        <f t="shared" si="16"/>
        <v>219</v>
      </c>
      <c r="J92" s="189">
        <f t="shared" si="16"/>
        <v>0</v>
      </c>
      <c r="K92" s="189">
        <f t="shared" si="16"/>
        <v>11</v>
      </c>
      <c r="L92" s="189">
        <f t="shared" si="16"/>
        <v>0</v>
      </c>
      <c r="M92" s="191">
        <f t="shared" si="16"/>
        <v>16428</v>
      </c>
    </row>
    <row r="93" spans="1:13" ht="13.2" x14ac:dyDescent="0.2">
      <c r="A93" s="13" t="s">
        <v>87</v>
      </c>
      <c r="B93" s="173">
        <v>0</v>
      </c>
      <c r="C93" s="174">
        <v>667</v>
      </c>
      <c r="D93" s="187">
        <f>SUM(E93:L93)</f>
        <v>1800</v>
      </c>
      <c r="E93" s="174">
        <v>158</v>
      </c>
      <c r="F93" s="174">
        <v>0</v>
      </c>
      <c r="G93" s="174">
        <v>1505</v>
      </c>
      <c r="H93" s="174">
        <v>98</v>
      </c>
      <c r="I93" s="174">
        <v>39</v>
      </c>
      <c r="J93" s="174">
        <v>0</v>
      </c>
      <c r="K93" s="174">
        <v>0</v>
      </c>
      <c r="L93" s="174">
        <v>0</v>
      </c>
      <c r="M93" s="175">
        <v>7736</v>
      </c>
    </row>
    <row r="94" spans="1:13" ht="13.2" x14ac:dyDescent="0.2">
      <c r="A94" s="13" t="s">
        <v>88</v>
      </c>
      <c r="B94" s="173">
        <v>0</v>
      </c>
      <c r="C94" s="174">
        <v>105</v>
      </c>
      <c r="D94" s="187">
        <f>SUM(E94:L94)</f>
        <v>215</v>
      </c>
      <c r="E94" s="174">
        <v>37</v>
      </c>
      <c r="F94" s="174">
        <v>0</v>
      </c>
      <c r="G94" s="174">
        <v>149</v>
      </c>
      <c r="H94" s="174">
        <v>25</v>
      </c>
      <c r="I94" s="174">
        <v>4</v>
      </c>
      <c r="J94" s="174">
        <v>0</v>
      </c>
      <c r="K94" s="174">
        <v>0</v>
      </c>
      <c r="L94" s="174">
        <v>0</v>
      </c>
      <c r="M94" s="175">
        <v>425</v>
      </c>
    </row>
    <row r="95" spans="1:13" ht="13.2" x14ac:dyDescent="0.2">
      <c r="A95" s="13" t="s">
        <v>89</v>
      </c>
      <c r="B95" s="173">
        <v>0</v>
      </c>
      <c r="C95" s="174">
        <v>86</v>
      </c>
      <c r="D95" s="187">
        <f t="shared" si="15"/>
        <v>419</v>
      </c>
      <c r="E95" s="174">
        <v>48</v>
      </c>
      <c r="F95" s="174">
        <v>0</v>
      </c>
      <c r="G95" s="174">
        <v>314</v>
      </c>
      <c r="H95" s="174">
        <v>55</v>
      </c>
      <c r="I95" s="174">
        <v>2</v>
      </c>
      <c r="J95" s="174">
        <v>0</v>
      </c>
      <c r="K95" s="174">
        <v>0</v>
      </c>
      <c r="L95" s="174">
        <v>0</v>
      </c>
      <c r="M95" s="175">
        <v>1661</v>
      </c>
    </row>
    <row r="96" spans="1:13" ht="13.2" x14ac:dyDescent="0.2">
      <c r="A96" s="13" t="s">
        <v>90</v>
      </c>
      <c r="B96" s="173">
        <v>0</v>
      </c>
      <c r="C96" s="174">
        <v>110</v>
      </c>
      <c r="D96" s="187">
        <f t="shared" si="15"/>
        <v>589</v>
      </c>
      <c r="E96" s="174">
        <v>71</v>
      </c>
      <c r="F96" s="174">
        <v>0</v>
      </c>
      <c r="G96" s="174">
        <v>269</v>
      </c>
      <c r="H96" s="174">
        <v>138</v>
      </c>
      <c r="I96" s="174">
        <v>100</v>
      </c>
      <c r="J96" s="174">
        <v>0</v>
      </c>
      <c r="K96" s="174">
        <v>11</v>
      </c>
      <c r="L96" s="174">
        <v>0</v>
      </c>
      <c r="M96" s="175">
        <v>3079</v>
      </c>
    </row>
    <row r="97" spans="1:13" ht="13.2" x14ac:dyDescent="0.2">
      <c r="A97" s="13" t="s">
        <v>91</v>
      </c>
      <c r="B97" s="173">
        <v>0</v>
      </c>
      <c r="C97" s="174">
        <v>126</v>
      </c>
      <c r="D97" s="187">
        <f t="shared" si="15"/>
        <v>238</v>
      </c>
      <c r="E97" s="174">
        <v>48</v>
      </c>
      <c r="F97" s="174">
        <v>0</v>
      </c>
      <c r="G97" s="174">
        <v>89</v>
      </c>
      <c r="H97" s="174">
        <v>47</v>
      </c>
      <c r="I97" s="174">
        <v>54</v>
      </c>
      <c r="J97" s="174">
        <v>0</v>
      </c>
      <c r="K97" s="174">
        <v>0</v>
      </c>
      <c r="L97" s="174">
        <v>0</v>
      </c>
      <c r="M97" s="175">
        <v>1226</v>
      </c>
    </row>
    <row r="98" spans="1:13" ht="13.2" x14ac:dyDescent="0.2">
      <c r="A98" s="58" t="s">
        <v>92</v>
      </c>
      <c r="B98" s="176">
        <v>0</v>
      </c>
      <c r="C98" s="178">
        <v>213</v>
      </c>
      <c r="D98" s="200">
        <f t="shared" si="15"/>
        <v>830</v>
      </c>
      <c r="E98" s="178">
        <v>48</v>
      </c>
      <c r="F98" s="178">
        <v>0</v>
      </c>
      <c r="G98" s="178">
        <v>687</v>
      </c>
      <c r="H98" s="178">
        <v>75</v>
      </c>
      <c r="I98" s="178">
        <v>20</v>
      </c>
      <c r="J98" s="178">
        <v>0</v>
      </c>
      <c r="K98" s="178">
        <v>0</v>
      </c>
      <c r="L98" s="178">
        <v>0</v>
      </c>
      <c r="M98" s="179">
        <v>2301</v>
      </c>
    </row>
    <row r="99" spans="1:13" s="45" customFormat="1" ht="13.2" x14ac:dyDescent="0.2">
      <c r="A99" s="14" t="s">
        <v>93</v>
      </c>
      <c r="B99" s="196">
        <f>SUM(B100:B105)</f>
        <v>2</v>
      </c>
      <c r="C99" s="197">
        <f>SUM(C100:C105)</f>
        <v>1220</v>
      </c>
      <c r="D99" s="190">
        <f>SUM(E99:L99)</f>
        <v>6313</v>
      </c>
      <c r="E99" s="190">
        <f>SUM(E100:E105)</f>
        <v>655</v>
      </c>
      <c r="F99" s="190">
        <f t="shared" ref="F99:K99" si="17">SUM(F100:F105)</f>
        <v>0</v>
      </c>
      <c r="G99" s="190">
        <f t="shared" si="17"/>
        <v>5151</v>
      </c>
      <c r="H99" s="190">
        <f t="shared" si="17"/>
        <v>347</v>
      </c>
      <c r="I99" s="190">
        <f t="shared" si="17"/>
        <v>149</v>
      </c>
      <c r="J99" s="190">
        <f t="shared" si="17"/>
        <v>0</v>
      </c>
      <c r="K99" s="190">
        <f t="shared" si="17"/>
        <v>0</v>
      </c>
      <c r="L99" s="190">
        <f>SUM(L100:L105)</f>
        <v>11</v>
      </c>
      <c r="M99" s="198">
        <f>SUM(M100:M105)</f>
        <v>13775</v>
      </c>
    </row>
    <row r="100" spans="1:13" ht="13.2" x14ac:dyDescent="0.2">
      <c r="A100" s="13" t="s">
        <v>94</v>
      </c>
      <c r="B100" s="173">
        <v>0</v>
      </c>
      <c r="C100" s="174">
        <v>426</v>
      </c>
      <c r="D100" s="187">
        <f t="shared" ref="D100:D108" si="18">SUM(E100:L100)</f>
        <v>3611</v>
      </c>
      <c r="E100" s="174">
        <v>427</v>
      </c>
      <c r="F100" s="174">
        <v>0</v>
      </c>
      <c r="G100" s="174">
        <v>3018</v>
      </c>
      <c r="H100" s="174">
        <v>87</v>
      </c>
      <c r="I100" s="174">
        <v>68</v>
      </c>
      <c r="J100" s="174">
        <v>0</v>
      </c>
      <c r="K100" s="174">
        <v>0</v>
      </c>
      <c r="L100" s="174">
        <v>11</v>
      </c>
      <c r="M100" s="175">
        <v>5054</v>
      </c>
    </row>
    <row r="101" spans="1:13" ht="13.2" x14ac:dyDescent="0.2">
      <c r="A101" s="13" t="s">
        <v>95</v>
      </c>
      <c r="B101" s="173">
        <v>0</v>
      </c>
      <c r="C101" s="174">
        <v>11</v>
      </c>
      <c r="D101" s="187">
        <f t="shared" si="18"/>
        <v>470</v>
      </c>
      <c r="E101" s="174">
        <v>12</v>
      </c>
      <c r="F101" s="174">
        <v>0</v>
      </c>
      <c r="G101" s="174">
        <v>321</v>
      </c>
      <c r="H101" s="174">
        <v>104</v>
      </c>
      <c r="I101" s="174">
        <v>33</v>
      </c>
      <c r="J101" s="174">
        <v>0</v>
      </c>
      <c r="K101" s="174">
        <v>0</v>
      </c>
      <c r="L101" s="174">
        <v>0</v>
      </c>
      <c r="M101" s="175">
        <v>1357</v>
      </c>
    </row>
    <row r="102" spans="1:13" ht="13.2" x14ac:dyDescent="0.2">
      <c r="A102" s="13" t="s">
        <v>96</v>
      </c>
      <c r="B102" s="173">
        <v>0</v>
      </c>
      <c r="C102" s="174">
        <v>4</v>
      </c>
      <c r="D102" s="187">
        <f t="shared" si="18"/>
        <v>87</v>
      </c>
      <c r="E102" s="174">
        <v>60</v>
      </c>
      <c r="F102" s="174">
        <v>0</v>
      </c>
      <c r="G102" s="174">
        <v>18</v>
      </c>
      <c r="H102" s="174">
        <v>8</v>
      </c>
      <c r="I102" s="174">
        <v>1</v>
      </c>
      <c r="J102" s="174">
        <v>0</v>
      </c>
      <c r="K102" s="174">
        <v>0</v>
      </c>
      <c r="L102" s="174">
        <v>0</v>
      </c>
      <c r="M102" s="175">
        <v>481</v>
      </c>
    </row>
    <row r="103" spans="1:13" ht="13.2" x14ac:dyDescent="0.2">
      <c r="A103" s="13" t="s">
        <v>240</v>
      </c>
      <c r="B103" s="173">
        <v>0</v>
      </c>
      <c r="C103" s="174">
        <v>455</v>
      </c>
      <c r="D103" s="187">
        <f>SUM(E103:L103)</f>
        <v>820</v>
      </c>
      <c r="E103" s="174">
        <v>36</v>
      </c>
      <c r="F103" s="174">
        <v>0</v>
      </c>
      <c r="G103" s="174">
        <v>703</v>
      </c>
      <c r="H103" s="174">
        <v>77</v>
      </c>
      <c r="I103" s="174">
        <v>4</v>
      </c>
      <c r="J103" s="174">
        <v>0</v>
      </c>
      <c r="K103" s="174">
        <v>0</v>
      </c>
      <c r="L103" s="174">
        <v>0</v>
      </c>
      <c r="M103" s="175">
        <v>3456</v>
      </c>
    </row>
    <row r="104" spans="1:13" ht="13.2" x14ac:dyDescent="0.2">
      <c r="A104" s="13" t="s">
        <v>97</v>
      </c>
      <c r="B104" s="173">
        <v>1</v>
      </c>
      <c r="C104" s="174">
        <v>202</v>
      </c>
      <c r="D104" s="187">
        <f t="shared" si="18"/>
        <v>301</v>
      </c>
      <c r="E104" s="174">
        <v>24</v>
      </c>
      <c r="F104" s="174">
        <v>0</v>
      </c>
      <c r="G104" s="174">
        <v>214</v>
      </c>
      <c r="H104" s="174">
        <v>41</v>
      </c>
      <c r="I104" s="174">
        <v>22</v>
      </c>
      <c r="J104" s="174">
        <v>0</v>
      </c>
      <c r="K104" s="174">
        <v>0</v>
      </c>
      <c r="L104" s="174">
        <v>0</v>
      </c>
      <c r="M104" s="175">
        <v>2275</v>
      </c>
    </row>
    <row r="105" spans="1:13" ht="13.2" x14ac:dyDescent="0.2">
      <c r="A105" s="58" t="s">
        <v>98</v>
      </c>
      <c r="B105" s="176">
        <v>1</v>
      </c>
      <c r="C105" s="178">
        <v>122</v>
      </c>
      <c r="D105" s="187">
        <f t="shared" si="18"/>
        <v>1024</v>
      </c>
      <c r="E105" s="178">
        <v>96</v>
      </c>
      <c r="F105" s="178">
        <v>0</v>
      </c>
      <c r="G105" s="178">
        <v>877</v>
      </c>
      <c r="H105" s="178">
        <v>30</v>
      </c>
      <c r="I105" s="178">
        <v>21</v>
      </c>
      <c r="J105" s="178">
        <v>0</v>
      </c>
      <c r="K105" s="178">
        <v>0</v>
      </c>
      <c r="L105" s="178">
        <v>0</v>
      </c>
      <c r="M105" s="179">
        <v>1152</v>
      </c>
    </row>
    <row r="106" spans="1:13" s="45" customFormat="1" ht="13.2" x14ac:dyDescent="0.2">
      <c r="A106" s="14" t="s">
        <v>99</v>
      </c>
      <c r="B106" s="188">
        <f>SUM(B107:B108)</f>
        <v>23</v>
      </c>
      <c r="C106" s="192">
        <f>SUM(C107:C108)</f>
        <v>612</v>
      </c>
      <c r="D106" s="189">
        <f t="shared" si="18"/>
        <v>3167</v>
      </c>
      <c r="E106" s="189">
        <f>SUM(E107:E108)</f>
        <v>239</v>
      </c>
      <c r="F106" s="189">
        <f t="shared" ref="F106:M106" si="19">SUM(F107:F108)</f>
        <v>0</v>
      </c>
      <c r="G106" s="189">
        <f t="shared" si="19"/>
        <v>2533</v>
      </c>
      <c r="H106" s="189">
        <f t="shared" si="19"/>
        <v>233</v>
      </c>
      <c r="I106" s="189">
        <f t="shared" si="19"/>
        <v>106</v>
      </c>
      <c r="J106" s="189">
        <f t="shared" si="19"/>
        <v>0</v>
      </c>
      <c r="K106" s="189">
        <f t="shared" si="19"/>
        <v>0</v>
      </c>
      <c r="L106" s="189">
        <f t="shared" si="19"/>
        <v>56</v>
      </c>
      <c r="M106" s="191">
        <f t="shared" si="19"/>
        <v>11265</v>
      </c>
    </row>
    <row r="107" spans="1:13" ht="13.2" x14ac:dyDescent="0.2">
      <c r="A107" s="13" t="s">
        <v>100</v>
      </c>
      <c r="B107" s="173">
        <v>10</v>
      </c>
      <c r="C107" s="174">
        <v>225</v>
      </c>
      <c r="D107" s="187">
        <f t="shared" si="18"/>
        <v>1929</v>
      </c>
      <c r="E107" s="174">
        <v>111</v>
      </c>
      <c r="F107" s="180">
        <v>0</v>
      </c>
      <c r="G107" s="174">
        <v>1657</v>
      </c>
      <c r="H107" s="174">
        <v>109</v>
      </c>
      <c r="I107" s="174">
        <v>40</v>
      </c>
      <c r="J107" s="180">
        <v>0</v>
      </c>
      <c r="K107" s="180">
        <v>0</v>
      </c>
      <c r="L107" s="174">
        <v>12</v>
      </c>
      <c r="M107" s="175">
        <v>8265</v>
      </c>
    </row>
    <row r="108" spans="1:13" ht="13.8" thickBot="1" x14ac:dyDescent="0.25">
      <c r="A108" s="21" t="s">
        <v>101</v>
      </c>
      <c r="B108" s="181">
        <v>13</v>
      </c>
      <c r="C108" s="182">
        <v>387</v>
      </c>
      <c r="D108" s="193">
        <f t="shared" si="18"/>
        <v>1238</v>
      </c>
      <c r="E108" s="182">
        <v>128</v>
      </c>
      <c r="F108" s="182">
        <v>0</v>
      </c>
      <c r="G108" s="182">
        <v>876</v>
      </c>
      <c r="H108" s="182">
        <v>124</v>
      </c>
      <c r="I108" s="182">
        <v>66</v>
      </c>
      <c r="J108" s="182">
        <v>0</v>
      </c>
      <c r="K108" s="182">
        <v>0</v>
      </c>
      <c r="L108" s="182">
        <v>44</v>
      </c>
      <c r="M108" s="183">
        <v>3000</v>
      </c>
    </row>
  </sheetData>
  <mergeCells count="5">
    <mergeCell ref="A2:A3"/>
    <mergeCell ref="B2:B3"/>
    <mergeCell ref="C2:C3"/>
    <mergeCell ref="D2:L2"/>
    <mergeCell ref="M2:M3"/>
  </mergeCells>
  <phoneticPr fontId="2"/>
  <pageMargins left="1.0629921259842521" right="0.78740157480314965" top="1.4566929133858268" bottom="0.98425196850393704" header="0.78740157480314965" footer="0.51181102362204722"/>
  <pageSetup paperSize="9" scale="89" orientation="portrait" r:id="rId1"/>
  <headerFooter alignWithMargins="0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view="pageBreakPreview" zoomScaleNormal="85" zoomScaleSheetLayoutView="100" workbookViewId="0">
      <pane xSplit="2" ySplit="4" topLeftCell="C104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1" customHeight="1" x14ac:dyDescent="0.2"/>
  <cols>
    <col min="1" max="1" width="14.44140625" style="9" customWidth="1"/>
    <col min="2" max="2" width="8.77734375" style="9" customWidth="1"/>
    <col min="3" max="10" width="8.109375" style="9" customWidth="1"/>
    <col min="11" max="16384" width="9" style="9"/>
  </cols>
  <sheetData>
    <row r="1" spans="1:10" ht="21" customHeight="1" thickBot="1" x14ac:dyDescent="0.25">
      <c r="A1" s="8" t="s">
        <v>102</v>
      </c>
      <c r="J1" s="10" t="s">
        <v>210</v>
      </c>
    </row>
    <row r="2" spans="1:10" ht="27.75" customHeight="1" x14ac:dyDescent="0.2">
      <c r="A2" s="252" t="s">
        <v>103</v>
      </c>
      <c r="B2" s="263" t="s">
        <v>6</v>
      </c>
      <c r="C2" s="259" t="s">
        <v>268</v>
      </c>
      <c r="D2" s="259"/>
      <c r="E2" s="259"/>
      <c r="F2" s="259"/>
      <c r="G2" s="259"/>
      <c r="H2" s="259"/>
      <c r="I2" s="259"/>
      <c r="J2" s="265"/>
    </row>
    <row r="3" spans="1:10" ht="59.25" customHeight="1" thickBot="1" x14ac:dyDescent="0.25">
      <c r="A3" s="253"/>
      <c r="B3" s="264"/>
      <c r="C3" s="23" t="s">
        <v>269</v>
      </c>
      <c r="D3" s="24" t="s">
        <v>270</v>
      </c>
      <c r="E3" s="24" t="s">
        <v>271</v>
      </c>
      <c r="F3" s="24" t="s">
        <v>272</v>
      </c>
      <c r="G3" s="24" t="s">
        <v>273</v>
      </c>
      <c r="H3" s="24" t="s">
        <v>274</v>
      </c>
      <c r="I3" s="24" t="s">
        <v>275</v>
      </c>
      <c r="J3" s="25" t="s">
        <v>276</v>
      </c>
    </row>
    <row r="4" spans="1:10" ht="19.5" customHeight="1" thickBot="1" x14ac:dyDescent="0.25">
      <c r="A4" s="12" t="s">
        <v>6</v>
      </c>
      <c r="B4" s="103">
        <f>B5+B15+B26+B37+B42+B55+B72+B85+B92+B99+B106</f>
        <v>659584</v>
      </c>
      <c r="C4" s="99">
        <f>C5+C15+C26+C37+C42+C55+C72+C85+C92+C99+C106</f>
        <v>45519</v>
      </c>
      <c r="D4" s="104">
        <f t="shared" ref="D4:J4" si="0">D5+D15+D26+D37+D42+D55+D72+D85+D92+D99+D106</f>
        <v>310403</v>
      </c>
      <c r="E4" s="104">
        <f t="shared" si="0"/>
        <v>86152</v>
      </c>
      <c r="F4" s="104">
        <f t="shared" si="0"/>
        <v>58214</v>
      </c>
      <c r="G4" s="104">
        <f t="shared" si="0"/>
        <v>100140</v>
      </c>
      <c r="H4" s="104">
        <f t="shared" si="0"/>
        <v>35065</v>
      </c>
      <c r="I4" s="104">
        <f t="shared" si="0"/>
        <v>21213</v>
      </c>
      <c r="J4" s="105">
        <f t="shared" si="0"/>
        <v>2878</v>
      </c>
    </row>
    <row r="5" spans="1:10" ht="13.2" x14ac:dyDescent="0.2">
      <c r="A5" s="57" t="s">
        <v>7</v>
      </c>
      <c r="B5" s="211">
        <f>SUM(B6:B14)</f>
        <v>35660</v>
      </c>
      <c r="C5" s="185">
        <f>SUM(C6:C14)</f>
        <v>1937</v>
      </c>
      <c r="D5" s="185">
        <f>SUM(D6:D14)</f>
        <v>9548</v>
      </c>
      <c r="E5" s="185">
        <f t="shared" ref="E5:I5" si="1">SUM(E6:E14)</f>
        <v>3248</v>
      </c>
      <c r="F5" s="185">
        <f t="shared" si="1"/>
        <v>4813</v>
      </c>
      <c r="G5" s="185">
        <f t="shared" si="1"/>
        <v>10427</v>
      </c>
      <c r="H5" s="185">
        <f t="shared" si="1"/>
        <v>5175</v>
      </c>
      <c r="I5" s="185">
        <f t="shared" si="1"/>
        <v>421</v>
      </c>
      <c r="J5" s="186">
        <f>SUM(J6:J14)</f>
        <v>91</v>
      </c>
    </row>
    <row r="6" spans="1:10" ht="13.2" x14ac:dyDescent="0.2">
      <c r="A6" s="13" t="s">
        <v>8</v>
      </c>
      <c r="B6" s="212">
        <f>SUM(C6:J6)</f>
        <v>2236</v>
      </c>
      <c r="C6" s="201">
        <v>260</v>
      </c>
      <c r="D6" s="174">
        <v>976</v>
      </c>
      <c r="E6" s="174">
        <v>173</v>
      </c>
      <c r="F6" s="174">
        <v>130</v>
      </c>
      <c r="G6" s="174">
        <v>99</v>
      </c>
      <c r="H6" s="174">
        <v>579</v>
      </c>
      <c r="I6" s="174">
        <v>19</v>
      </c>
      <c r="J6" s="175">
        <v>0</v>
      </c>
    </row>
    <row r="7" spans="1:10" ht="13.2" x14ac:dyDescent="0.2">
      <c r="A7" s="13" t="s">
        <v>239</v>
      </c>
      <c r="B7" s="212">
        <f>SUM(C7:J7)</f>
        <v>1464</v>
      </c>
      <c r="C7" s="201">
        <v>3</v>
      </c>
      <c r="D7" s="174">
        <v>540</v>
      </c>
      <c r="E7" s="174">
        <v>336</v>
      </c>
      <c r="F7" s="174">
        <v>86</v>
      </c>
      <c r="G7" s="174">
        <v>463</v>
      </c>
      <c r="H7" s="174">
        <v>7</v>
      </c>
      <c r="I7" s="174">
        <v>13</v>
      </c>
      <c r="J7" s="175">
        <v>16</v>
      </c>
    </row>
    <row r="8" spans="1:10" ht="13.2" x14ac:dyDescent="0.2">
      <c r="A8" s="13" t="s">
        <v>9</v>
      </c>
      <c r="B8" s="212">
        <f t="shared" ref="B8:B14" si="2">SUM(C8:J8)</f>
        <v>427</v>
      </c>
      <c r="C8" s="201">
        <v>104</v>
      </c>
      <c r="D8" s="174">
        <v>43</v>
      </c>
      <c r="E8" s="174">
        <v>61</v>
      </c>
      <c r="F8" s="174">
        <v>57</v>
      </c>
      <c r="G8" s="174">
        <v>153</v>
      </c>
      <c r="H8" s="174">
        <v>9</v>
      </c>
      <c r="I8" s="174">
        <v>0</v>
      </c>
      <c r="J8" s="175">
        <v>0</v>
      </c>
    </row>
    <row r="9" spans="1:10" ht="13.2" x14ac:dyDescent="0.2">
      <c r="A9" s="13" t="s">
        <v>10</v>
      </c>
      <c r="B9" s="212">
        <f t="shared" si="2"/>
        <v>3168</v>
      </c>
      <c r="C9" s="201">
        <v>258</v>
      </c>
      <c r="D9" s="174">
        <v>1012</v>
      </c>
      <c r="E9" s="174">
        <v>160</v>
      </c>
      <c r="F9" s="174">
        <v>90</v>
      </c>
      <c r="G9" s="174">
        <v>1647</v>
      </c>
      <c r="H9" s="174">
        <v>1</v>
      </c>
      <c r="I9" s="174">
        <v>0</v>
      </c>
      <c r="J9" s="175">
        <v>0</v>
      </c>
    </row>
    <row r="10" spans="1:10" ht="13.2" x14ac:dyDescent="0.2">
      <c r="A10" s="13" t="s">
        <v>11</v>
      </c>
      <c r="B10" s="212">
        <f t="shared" si="2"/>
        <v>8217</v>
      </c>
      <c r="C10" s="201">
        <v>320</v>
      </c>
      <c r="D10" s="174">
        <v>605</v>
      </c>
      <c r="E10" s="174">
        <v>441</v>
      </c>
      <c r="F10" s="174">
        <v>3551</v>
      </c>
      <c r="G10" s="174">
        <v>3199</v>
      </c>
      <c r="H10" s="174">
        <v>44</v>
      </c>
      <c r="I10" s="174">
        <v>54</v>
      </c>
      <c r="J10" s="175">
        <v>3</v>
      </c>
    </row>
    <row r="11" spans="1:10" ht="13.2" x14ac:dyDescent="0.2">
      <c r="A11" s="13" t="s">
        <v>12</v>
      </c>
      <c r="B11" s="212">
        <f t="shared" si="2"/>
        <v>3793</v>
      </c>
      <c r="C11" s="201">
        <v>308</v>
      </c>
      <c r="D11" s="174">
        <v>1367</v>
      </c>
      <c r="E11" s="174">
        <v>595</v>
      </c>
      <c r="F11" s="174">
        <v>253</v>
      </c>
      <c r="G11" s="174">
        <v>1101</v>
      </c>
      <c r="H11" s="174">
        <v>44</v>
      </c>
      <c r="I11" s="174">
        <v>81</v>
      </c>
      <c r="J11" s="175">
        <v>44</v>
      </c>
    </row>
    <row r="12" spans="1:10" ht="13.2" x14ac:dyDescent="0.2">
      <c r="A12" s="13" t="s">
        <v>13</v>
      </c>
      <c r="B12" s="212">
        <f t="shared" si="2"/>
        <v>10179</v>
      </c>
      <c r="C12" s="201">
        <v>77</v>
      </c>
      <c r="D12" s="174">
        <v>1397</v>
      </c>
      <c r="E12" s="174">
        <v>1146</v>
      </c>
      <c r="F12" s="174">
        <v>382</v>
      </c>
      <c r="G12" s="174">
        <v>3159</v>
      </c>
      <c r="H12" s="174">
        <v>3798</v>
      </c>
      <c r="I12" s="174">
        <v>192</v>
      </c>
      <c r="J12" s="175">
        <v>28</v>
      </c>
    </row>
    <row r="13" spans="1:10" ht="13.2" x14ac:dyDescent="0.2">
      <c r="A13" s="13" t="s">
        <v>14</v>
      </c>
      <c r="B13" s="212">
        <f t="shared" si="2"/>
        <v>6040</v>
      </c>
      <c r="C13" s="201">
        <v>600</v>
      </c>
      <c r="D13" s="174">
        <v>3484</v>
      </c>
      <c r="E13" s="174">
        <v>331</v>
      </c>
      <c r="F13" s="174">
        <v>264</v>
      </c>
      <c r="G13" s="174">
        <v>606</v>
      </c>
      <c r="H13" s="174">
        <v>693</v>
      </c>
      <c r="I13" s="174">
        <v>62</v>
      </c>
      <c r="J13" s="175">
        <v>0</v>
      </c>
    </row>
    <row r="14" spans="1:10" ht="13.2" x14ac:dyDescent="0.2">
      <c r="A14" s="58" t="s">
        <v>15</v>
      </c>
      <c r="B14" s="213">
        <f t="shared" si="2"/>
        <v>136</v>
      </c>
      <c r="C14" s="176">
        <v>7</v>
      </c>
      <c r="D14" s="178">
        <v>124</v>
      </c>
      <c r="E14" s="178">
        <v>5</v>
      </c>
      <c r="F14" s="178">
        <v>0</v>
      </c>
      <c r="G14" s="178">
        <v>0</v>
      </c>
      <c r="H14" s="178">
        <v>0</v>
      </c>
      <c r="I14" s="178">
        <v>0</v>
      </c>
      <c r="J14" s="179">
        <v>0</v>
      </c>
    </row>
    <row r="15" spans="1:10" ht="13.2" x14ac:dyDescent="0.2">
      <c r="A15" s="59" t="s">
        <v>16</v>
      </c>
      <c r="B15" s="214">
        <f>SUM(B16:B25)</f>
        <v>38740</v>
      </c>
      <c r="C15" s="221">
        <f t="shared" ref="C15:J15" si="3">SUM(C16:C25)</f>
        <v>4225</v>
      </c>
      <c r="D15" s="190">
        <f t="shared" si="3"/>
        <v>11675</v>
      </c>
      <c r="E15" s="190">
        <f t="shared" si="3"/>
        <v>4605</v>
      </c>
      <c r="F15" s="190">
        <f t="shared" si="3"/>
        <v>5123</v>
      </c>
      <c r="G15" s="190">
        <f t="shared" si="3"/>
        <v>8977</v>
      </c>
      <c r="H15" s="190">
        <f t="shared" si="3"/>
        <v>3387</v>
      </c>
      <c r="I15" s="190">
        <f t="shared" si="3"/>
        <v>692</v>
      </c>
      <c r="J15" s="219">
        <f t="shared" si="3"/>
        <v>56</v>
      </c>
    </row>
    <row r="16" spans="1:10" ht="13.2" x14ac:dyDescent="0.2">
      <c r="A16" s="13" t="s">
        <v>267</v>
      </c>
      <c r="B16" s="212">
        <f>SUM(C16:J16)</f>
        <v>7259</v>
      </c>
      <c r="C16" s="201">
        <v>316</v>
      </c>
      <c r="D16" s="174">
        <v>1889</v>
      </c>
      <c r="E16" s="174">
        <v>1369</v>
      </c>
      <c r="F16" s="174">
        <v>458</v>
      </c>
      <c r="G16" s="174">
        <v>1455</v>
      </c>
      <c r="H16" s="174">
        <v>1638</v>
      </c>
      <c r="I16" s="174">
        <v>97</v>
      </c>
      <c r="J16" s="175">
        <v>37</v>
      </c>
    </row>
    <row r="17" spans="1:19" ht="13.2" x14ac:dyDescent="0.2">
      <c r="A17" s="13" t="s">
        <v>18</v>
      </c>
      <c r="B17" s="212">
        <f t="shared" ref="B17:B25" si="4">SUM(C17:J17)</f>
        <v>4863</v>
      </c>
      <c r="C17" s="201">
        <v>1913</v>
      </c>
      <c r="D17" s="174">
        <v>2335</v>
      </c>
      <c r="E17" s="174">
        <v>277</v>
      </c>
      <c r="F17" s="174">
        <v>144</v>
      </c>
      <c r="G17" s="174">
        <v>104</v>
      </c>
      <c r="H17" s="174">
        <v>7</v>
      </c>
      <c r="I17" s="174">
        <v>83</v>
      </c>
      <c r="J17" s="175">
        <v>0</v>
      </c>
    </row>
    <row r="18" spans="1:19" ht="13.2" x14ac:dyDescent="0.2">
      <c r="A18" s="13" t="s">
        <v>19</v>
      </c>
      <c r="B18" s="212">
        <f t="shared" si="4"/>
        <v>7484</v>
      </c>
      <c r="C18" s="201">
        <v>186</v>
      </c>
      <c r="D18" s="174">
        <v>648</v>
      </c>
      <c r="E18" s="174">
        <v>612</v>
      </c>
      <c r="F18" s="174">
        <v>2905</v>
      </c>
      <c r="G18" s="174">
        <v>3104</v>
      </c>
      <c r="H18" s="174">
        <v>4</v>
      </c>
      <c r="I18" s="174">
        <v>25</v>
      </c>
      <c r="J18" s="175">
        <v>0</v>
      </c>
    </row>
    <row r="19" spans="1:19" ht="13.2" x14ac:dyDescent="0.2">
      <c r="A19" s="13" t="s">
        <v>20</v>
      </c>
      <c r="B19" s="212">
        <f t="shared" si="4"/>
        <v>9207</v>
      </c>
      <c r="C19" s="201">
        <v>570</v>
      </c>
      <c r="D19" s="174">
        <v>3088</v>
      </c>
      <c r="E19" s="174">
        <v>921</v>
      </c>
      <c r="F19" s="174">
        <v>1220</v>
      </c>
      <c r="G19" s="174">
        <v>2367</v>
      </c>
      <c r="H19" s="174">
        <v>905</v>
      </c>
      <c r="I19" s="174">
        <v>130</v>
      </c>
      <c r="J19" s="175">
        <v>6</v>
      </c>
    </row>
    <row r="20" spans="1:19" ht="13.2" x14ac:dyDescent="0.2">
      <c r="A20" s="13" t="s">
        <v>21</v>
      </c>
      <c r="B20" s="212">
        <f t="shared" si="4"/>
        <v>374</v>
      </c>
      <c r="C20" s="201">
        <v>9</v>
      </c>
      <c r="D20" s="174">
        <v>207</v>
      </c>
      <c r="E20" s="174">
        <v>131</v>
      </c>
      <c r="F20" s="174">
        <v>2</v>
      </c>
      <c r="G20" s="174">
        <v>23</v>
      </c>
      <c r="H20" s="174">
        <v>0</v>
      </c>
      <c r="I20" s="174">
        <v>2</v>
      </c>
      <c r="J20" s="175">
        <v>0</v>
      </c>
    </row>
    <row r="21" spans="1:19" ht="13.2" x14ac:dyDescent="0.2">
      <c r="A21" s="13" t="s">
        <v>22</v>
      </c>
      <c r="B21" s="212">
        <f t="shared" si="4"/>
        <v>1342</v>
      </c>
      <c r="C21" s="201">
        <v>312</v>
      </c>
      <c r="D21" s="174">
        <v>572</v>
      </c>
      <c r="E21" s="174">
        <v>248</v>
      </c>
      <c r="F21" s="174">
        <v>10</v>
      </c>
      <c r="G21" s="174">
        <v>155</v>
      </c>
      <c r="H21" s="174">
        <v>4</v>
      </c>
      <c r="I21" s="174">
        <v>41</v>
      </c>
      <c r="J21" s="175">
        <v>0</v>
      </c>
    </row>
    <row r="22" spans="1:19" ht="13.2" x14ac:dyDescent="0.2">
      <c r="A22" s="13" t="s">
        <v>23</v>
      </c>
      <c r="B22" s="212">
        <f t="shared" si="4"/>
        <v>2400</v>
      </c>
      <c r="C22" s="201">
        <v>223</v>
      </c>
      <c r="D22" s="174">
        <v>415</v>
      </c>
      <c r="E22" s="174">
        <v>341</v>
      </c>
      <c r="F22" s="174">
        <v>142</v>
      </c>
      <c r="G22" s="174">
        <v>728</v>
      </c>
      <c r="H22" s="174">
        <v>494</v>
      </c>
      <c r="I22" s="174">
        <v>57</v>
      </c>
      <c r="J22" s="175">
        <v>0</v>
      </c>
    </row>
    <row r="23" spans="1:19" ht="13.2" x14ac:dyDescent="0.2">
      <c r="A23" s="13" t="s">
        <v>24</v>
      </c>
      <c r="B23" s="212">
        <f t="shared" si="4"/>
        <v>1145</v>
      </c>
      <c r="C23" s="201">
        <v>146</v>
      </c>
      <c r="D23" s="174">
        <v>522</v>
      </c>
      <c r="E23" s="174">
        <v>53</v>
      </c>
      <c r="F23" s="174">
        <v>46</v>
      </c>
      <c r="G23" s="174">
        <v>348</v>
      </c>
      <c r="H23" s="174">
        <v>1</v>
      </c>
      <c r="I23" s="174">
        <v>29</v>
      </c>
      <c r="J23" s="175">
        <v>0</v>
      </c>
    </row>
    <row r="24" spans="1:19" ht="13.2" x14ac:dyDescent="0.2">
      <c r="A24" s="13" t="s">
        <v>25</v>
      </c>
      <c r="B24" s="212">
        <f t="shared" si="4"/>
        <v>3605</v>
      </c>
      <c r="C24" s="202">
        <v>269</v>
      </c>
      <c r="D24" s="174">
        <v>1657</v>
      </c>
      <c r="E24" s="174">
        <v>428</v>
      </c>
      <c r="F24" s="174">
        <v>133</v>
      </c>
      <c r="G24" s="174">
        <v>601</v>
      </c>
      <c r="H24" s="174">
        <v>330</v>
      </c>
      <c r="I24" s="174">
        <v>186</v>
      </c>
      <c r="J24" s="203">
        <v>1</v>
      </c>
    </row>
    <row r="25" spans="1:19" ht="13.2" x14ac:dyDescent="0.2">
      <c r="A25" s="58" t="s">
        <v>247</v>
      </c>
      <c r="B25" s="212">
        <f t="shared" si="4"/>
        <v>1061</v>
      </c>
      <c r="C25" s="204">
        <v>281</v>
      </c>
      <c r="D25" s="178">
        <v>342</v>
      </c>
      <c r="E25" s="178">
        <v>225</v>
      </c>
      <c r="F25" s="178">
        <v>63</v>
      </c>
      <c r="G25" s="178">
        <v>92</v>
      </c>
      <c r="H25" s="178">
        <v>4</v>
      </c>
      <c r="I25" s="178">
        <v>42</v>
      </c>
      <c r="J25" s="205">
        <v>12</v>
      </c>
    </row>
    <row r="26" spans="1:19" ht="13.2" x14ac:dyDescent="0.2">
      <c r="A26" s="14" t="s">
        <v>26</v>
      </c>
      <c r="B26" s="216">
        <f>SUM(B27:B36)</f>
        <v>136210</v>
      </c>
      <c r="C26" s="215">
        <f>SUM(C27:C36)</f>
        <v>4384</v>
      </c>
      <c r="D26" s="189">
        <f t="shared" ref="D26:J26" si="5">SUM(D27:D36)</f>
        <v>69505</v>
      </c>
      <c r="E26" s="189">
        <f t="shared" si="5"/>
        <v>17944</v>
      </c>
      <c r="F26" s="189">
        <f t="shared" si="5"/>
        <v>7567</v>
      </c>
      <c r="G26" s="189">
        <f t="shared" si="5"/>
        <v>21985</v>
      </c>
      <c r="H26" s="189">
        <f t="shared" si="5"/>
        <v>6542</v>
      </c>
      <c r="I26" s="189">
        <f t="shared" si="5"/>
        <v>7053</v>
      </c>
      <c r="J26" s="199">
        <f t="shared" si="5"/>
        <v>1230</v>
      </c>
    </row>
    <row r="27" spans="1:19" ht="13.2" x14ac:dyDescent="0.2">
      <c r="A27" s="13" t="s">
        <v>27</v>
      </c>
      <c r="B27" s="212">
        <f>SUM(C27:J27)</f>
        <v>10016</v>
      </c>
      <c r="C27" s="202">
        <v>131</v>
      </c>
      <c r="D27" s="174">
        <v>2311</v>
      </c>
      <c r="E27" s="174">
        <v>1260</v>
      </c>
      <c r="F27" s="174">
        <v>470</v>
      </c>
      <c r="G27" s="174">
        <v>2572</v>
      </c>
      <c r="H27" s="174">
        <v>2187</v>
      </c>
      <c r="I27" s="174">
        <v>1045</v>
      </c>
      <c r="J27" s="203">
        <v>40</v>
      </c>
      <c r="L27" s="67"/>
      <c r="M27" s="67"/>
      <c r="N27" s="67"/>
      <c r="O27" s="67"/>
      <c r="P27" s="67"/>
      <c r="Q27" s="67"/>
      <c r="R27" s="67"/>
      <c r="S27" s="67"/>
    </row>
    <row r="28" spans="1:19" ht="13.2" x14ac:dyDescent="0.2">
      <c r="A28" s="13" t="s">
        <v>28</v>
      </c>
      <c r="B28" s="212">
        <f t="shared" ref="B28:B36" si="6">SUM(C28:J28)</f>
        <v>13482</v>
      </c>
      <c r="C28" s="202">
        <v>223</v>
      </c>
      <c r="D28" s="174">
        <v>5291</v>
      </c>
      <c r="E28" s="174">
        <v>3307</v>
      </c>
      <c r="F28" s="174">
        <v>1022</v>
      </c>
      <c r="G28" s="174">
        <v>2305</v>
      </c>
      <c r="H28" s="174">
        <v>471</v>
      </c>
      <c r="I28" s="174">
        <v>631</v>
      </c>
      <c r="J28" s="203">
        <v>232</v>
      </c>
      <c r="L28" s="67"/>
      <c r="M28" s="67"/>
      <c r="N28" s="67"/>
      <c r="O28" s="67"/>
      <c r="P28" s="67"/>
      <c r="Q28" s="67"/>
      <c r="R28" s="67"/>
      <c r="S28" s="67"/>
    </row>
    <row r="29" spans="1:19" ht="13.2" x14ac:dyDescent="0.2">
      <c r="A29" s="13" t="s">
        <v>29</v>
      </c>
      <c r="B29" s="212">
        <f t="shared" si="6"/>
        <v>30342</v>
      </c>
      <c r="C29" s="202">
        <v>1836</v>
      </c>
      <c r="D29" s="174">
        <v>15849</v>
      </c>
      <c r="E29" s="174">
        <v>2630</v>
      </c>
      <c r="F29" s="174">
        <v>900</v>
      </c>
      <c r="G29" s="174">
        <v>4649</v>
      </c>
      <c r="H29" s="174">
        <v>1438</v>
      </c>
      <c r="I29" s="174">
        <v>2745</v>
      </c>
      <c r="J29" s="203">
        <v>295</v>
      </c>
      <c r="L29" s="67"/>
      <c r="M29" s="67"/>
      <c r="N29" s="67"/>
      <c r="O29" s="67"/>
      <c r="P29" s="67"/>
      <c r="Q29" s="67"/>
      <c r="R29" s="67"/>
      <c r="S29" s="67"/>
    </row>
    <row r="30" spans="1:19" ht="13.2" x14ac:dyDescent="0.2">
      <c r="A30" s="13" t="s">
        <v>30</v>
      </c>
      <c r="B30" s="212">
        <f t="shared" si="6"/>
        <v>1226</v>
      </c>
      <c r="C30" s="202">
        <v>0</v>
      </c>
      <c r="D30" s="174">
        <v>456</v>
      </c>
      <c r="E30" s="174">
        <v>118</v>
      </c>
      <c r="F30" s="174">
        <v>162</v>
      </c>
      <c r="G30" s="174">
        <v>66</v>
      </c>
      <c r="H30" s="174">
        <v>336</v>
      </c>
      <c r="I30" s="174">
        <v>68</v>
      </c>
      <c r="J30" s="203">
        <v>20</v>
      </c>
      <c r="L30" s="67"/>
      <c r="M30" s="67"/>
      <c r="N30" s="67"/>
      <c r="O30" s="67"/>
      <c r="P30" s="67"/>
      <c r="Q30" s="67"/>
      <c r="R30" s="67"/>
      <c r="S30" s="67"/>
    </row>
    <row r="31" spans="1:19" ht="13.2" x14ac:dyDescent="0.2">
      <c r="A31" s="13" t="s">
        <v>31</v>
      </c>
      <c r="B31" s="212">
        <f t="shared" si="6"/>
        <v>9821</v>
      </c>
      <c r="C31" s="202">
        <v>365</v>
      </c>
      <c r="D31" s="174">
        <v>3825</v>
      </c>
      <c r="E31" s="174">
        <v>2681</v>
      </c>
      <c r="F31" s="174">
        <v>740</v>
      </c>
      <c r="G31" s="174">
        <v>1273</v>
      </c>
      <c r="H31" s="174">
        <v>241</v>
      </c>
      <c r="I31" s="174">
        <v>551</v>
      </c>
      <c r="J31" s="203">
        <v>145</v>
      </c>
      <c r="L31" s="67"/>
      <c r="M31" s="67"/>
      <c r="N31" s="67"/>
      <c r="O31" s="67"/>
      <c r="P31" s="67"/>
      <c r="Q31" s="67"/>
      <c r="R31" s="67"/>
      <c r="S31" s="67"/>
    </row>
    <row r="32" spans="1:19" ht="13.2" x14ac:dyDescent="0.2">
      <c r="A32" s="13" t="s">
        <v>32</v>
      </c>
      <c r="B32" s="212">
        <f t="shared" si="6"/>
        <v>29138</v>
      </c>
      <c r="C32" s="202">
        <v>704</v>
      </c>
      <c r="D32" s="174">
        <v>13197</v>
      </c>
      <c r="E32" s="174">
        <v>6098</v>
      </c>
      <c r="F32" s="174">
        <v>2387</v>
      </c>
      <c r="G32" s="174">
        <v>4628</v>
      </c>
      <c r="H32" s="174">
        <v>658</v>
      </c>
      <c r="I32" s="174">
        <v>1208</v>
      </c>
      <c r="J32" s="203">
        <v>258</v>
      </c>
      <c r="L32" s="67"/>
      <c r="M32" s="67"/>
      <c r="N32" s="67"/>
      <c r="O32" s="67"/>
      <c r="P32" s="67"/>
      <c r="Q32" s="67"/>
      <c r="R32" s="67"/>
      <c r="S32" s="67"/>
    </row>
    <row r="33" spans="1:19" ht="13.2" x14ac:dyDescent="0.2">
      <c r="A33" s="13" t="s">
        <v>33</v>
      </c>
      <c r="B33" s="212">
        <f t="shared" si="6"/>
        <v>5038</v>
      </c>
      <c r="C33" s="202">
        <v>84</v>
      </c>
      <c r="D33" s="174">
        <v>2936</v>
      </c>
      <c r="E33" s="174">
        <v>725</v>
      </c>
      <c r="F33" s="174">
        <v>287</v>
      </c>
      <c r="G33" s="174">
        <v>437</v>
      </c>
      <c r="H33" s="174">
        <v>121</v>
      </c>
      <c r="I33" s="174">
        <v>228</v>
      </c>
      <c r="J33" s="203">
        <v>220</v>
      </c>
      <c r="L33" s="67"/>
      <c r="M33" s="67"/>
      <c r="N33" s="67"/>
      <c r="O33" s="67"/>
      <c r="P33" s="67"/>
      <c r="Q33" s="67"/>
      <c r="R33" s="67"/>
      <c r="S33" s="67"/>
    </row>
    <row r="34" spans="1:19" ht="13.2" x14ac:dyDescent="0.2">
      <c r="A34" s="13" t="s">
        <v>34</v>
      </c>
      <c r="B34" s="212">
        <f t="shared" si="6"/>
        <v>26942</v>
      </c>
      <c r="C34" s="202">
        <v>526</v>
      </c>
      <c r="D34" s="174">
        <v>20556</v>
      </c>
      <c r="E34" s="174">
        <v>247</v>
      </c>
      <c r="F34" s="174">
        <v>254</v>
      </c>
      <c r="G34" s="174">
        <v>4721</v>
      </c>
      <c r="H34" s="174">
        <v>565</v>
      </c>
      <c r="I34" s="174">
        <v>73</v>
      </c>
      <c r="J34" s="203">
        <v>0</v>
      </c>
      <c r="L34" s="67"/>
      <c r="M34" s="67"/>
      <c r="N34" s="67"/>
      <c r="O34" s="67"/>
      <c r="P34" s="67"/>
      <c r="Q34" s="67"/>
      <c r="R34" s="67"/>
      <c r="S34" s="67"/>
    </row>
    <row r="35" spans="1:19" ht="13.2" x14ac:dyDescent="0.2">
      <c r="A35" s="13" t="s">
        <v>35</v>
      </c>
      <c r="B35" s="212">
        <f t="shared" si="6"/>
        <v>8716</v>
      </c>
      <c r="C35" s="202">
        <v>512</v>
      </c>
      <c r="D35" s="174">
        <v>4006</v>
      </c>
      <c r="E35" s="174">
        <v>719</v>
      </c>
      <c r="F35" s="174">
        <v>1297</v>
      </c>
      <c r="G35" s="174">
        <v>1186</v>
      </c>
      <c r="H35" s="174">
        <v>499</v>
      </c>
      <c r="I35" s="174">
        <v>477</v>
      </c>
      <c r="J35" s="203">
        <v>20</v>
      </c>
      <c r="L35" s="67"/>
      <c r="M35" s="67"/>
      <c r="N35" s="67"/>
      <c r="O35" s="67"/>
      <c r="P35" s="67"/>
      <c r="Q35" s="67"/>
      <c r="R35" s="67"/>
      <c r="S35" s="67"/>
    </row>
    <row r="36" spans="1:19" ht="13.2" x14ac:dyDescent="0.2">
      <c r="A36" s="58" t="s">
        <v>36</v>
      </c>
      <c r="B36" s="212">
        <f t="shared" si="6"/>
        <v>1489</v>
      </c>
      <c r="C36" s="204">
        <v>3</v>
      </c>
      <c r="D36" s="178">
        <v>1078</v>
      </c>
      <c r="E36" s="178">
        <v>159</v>
      </c>
      <c r="F36" s="178">
        <v>48</v>
      </c>
      <c r="G36" s="178">
        <v>148</v>
      </c>
      <c r="H36" s="178">
        <v>26</v>
      </c>
      <c r="I36" s="178">
        <v>27</v>
      </c>
      <c r="J36" s="205">
        <v>0</v>
      </c>
      <c r="L36" s="67"/>
      <c r="M36" s="67"/>
      <c r="N36" s="67"/>
      <c r="O36" s="67"/>
      <c r="P36" s="67"/>
      <c r="Q36" s="67"/>
      <c r="R36" s="67"/>
      <c r="S36" s="67"/>
    </row>
    <row r="37" spans="1:19" ht="13.2" x14ac:dyDescent="0.2">
      <c r="A37" s="14" t="s">
        <v>37</v>
      </c>
      <c r="B37" s="216">
        <f>SUM(B38:B41)</f>
        <v>46893</v>
      </c>
      <c r="C37" s="215">
        <f>SUM(C38:C41)</f>
        <v>1612</v>
      </c>
      <c r="D37" s="189">
        <f t="shared" ref="D37:I37" si="7">SUM(D38:D41)</f>
        <v>19511</v>
      </c>
      <c r="E37" s="189">
        <f t="shared" si="7"/>
        <v>7475</v>
      </c>
      <c r="F37" s="189">
        <f t="shared" si="7"/>
        <v>2579</v>
      </c>
      <c r="G37" s="189">
        <f t="shared" si="7"/>
        <v>7460</v>
      </c>
      <c r="H37" s="189">
        <f t="shared" si="7"/>
        <v>3846</v>
      </c>
      <c r="I37" s="189">
        <f t="shared" si="7"/>
        <v>4089</v>
      </c>
      <c r="J37" s="199">
        <f>SUM(J38:J41)</f>
        <v>321</v>
      </c>
    </row>
    <row r="38" spans="1:19" ht="13.2" x14ac:dyDescent="0.2">
      <c r="A38" s="13" t="s">
        <v>38</v>
      </c>
      <c r="B38" s="212">
        <f>SUM(C38:J38)</f>
        <v>24858</v>
      </c>
      <c r="C38" s="202">
        <v>780</v>
      </c>
      <c r="D38" s="174">
        <v>10265</v>
      </c>
      <c r="E38" s="174">
        <v>2775</v>
      </c>
      <c r="F38" s="174">
        <v>801</v>
      </c>
      <c r="G38" s="174">
        <v>4451</v>
      </c>
      <c r="H38" s="174">
        <v>3028</v>
      </c>
      <c r="I38" s="174">
        <v>2569</v>
      </c>
      <c r="J38" s="203">
        <v>189</v>
      </c>
    </row>
    <row r="39" spans="1:19" ht="13.2" x14ac:dyDescent="0.2">
      <c r="A39" s="13" t="s">
        <v>39</v>
      </c>
      <c r="B39" s="212">
        <f>SUM(C39:J39)</f>
        <v>3264</v>
      </c>
      <c r="C39" s="202">
        <v>124</v>
      </c>
      <c r="D39" s="174">
        <v>1641</v>
      </c>
      <c r="E39" s="174">
        <v>437</v>
      </c>
      <c r="F39" s="174">
        <v>304</v>
      </c>
      <c r="G39" s="174">
        <v>492</v>
      </c>
      <c r="H39" s="174">
        <v>22</v>
      </c>
      <c r="I39" s="174">
        <v>244</v>
      </c>
      <c r="J39" s="203">
        <v>0</v>
      </c>
      <c r="L39" s="15"/>
      <c r="M39" s="15"/>
      <c r="N39" s="15"/>
      <c r="O39" s="15"/>
      <c r="P39" s="15"/>
      <c r="Q39" s="15"/>
      <c r="R39" s="15"/>
      <c r="S39" s="15"/>
    </row>
    <row r="40" spans="1:19" s="15" customFormat="1" ht="13.2" x14ac:dyDescent="0.2">
      <c r="A40" s="13" t="s">
        <v>40</v>
      </c>
      <c r="B40" s="212">
        <f>SUM(C40:J40)</f>
        <v>6390</v>
      </c>
      <c r="C40" s="202">
        <v>610</v>
      </c>
      <c r="D40" s="174">
        <v>3093</v>
      </c>
      <c r="E40" s="174">
        <v>706</v>
      </c>
      <c r="F40" s="174">
        <v>275</v>
      </c>
      <c r="G40" s="174">
        <v>372</v>
      </c>
      <c r="H40" s="174">
        <v>713</v>
      </c>
      <c r="I40" s="174">
        <v>620</v>
      </c>
      <c r="J40" s="203">
        <v>1</v>
      </c>
      <c r="L40" s="9"/>
      <c r="M40" s="9"/>
      <c r="N40" s="9"/>
      <c r="O40" s="9"/>
      <c r="P40" s="9"/>
      <c r="Q40" s="9"/>
      <c r="R40" s="9"/>
      <c r="S40" s="9"/>
    </row>
    <row r="41" spans="1:19" ht="13.2" x14ac:dyDescent="0.2">
      <c r="A41" s="58" t="s">
        <v>41</v>
      </c>
      <c r="B41" s="212">
        <f>SUM(C41:J41)</f>
        <v>12381</v>
      </c>
      <c r="C41" s="204">
        <v>98</v>
      </c>
      <c r="D41" s="178">
        <v>4512</v>
      </c>
      <c r="E41" s="178">
        <v>3557</v>
      </c>
      <c r="F41" s="178">
        <v>1199</v>
      </c>
      <c r="G41" s="178">
        <v>2145</v>
      </c>
      <c r="H41" s="178">
        <v>83</v>
      </c>
      <c r="I41" s="178">
        <v>656</v>
      </c>
      <c r="J41" s="205">
        <v>131</v>
      </c>
    </row>
    <row r="42" spans="1:19" ht="13.2" x14ac:dyDescent="0.2">
      <c r="A42" s="14" t="s">
        <v>42</v>
      </c>
      <c r="B42" s="216">
        <f>SUM(B43:B54)</f>
        <v>114624</v>
      </c>
      <c r="C42" s="215">
        <f t="shared" ref="C42:J42" si="8">SUM(C43:C54)</f>
        <v>9404</v>
      </c>
      <c r="D42" s="189">
        <f t="shared" si="8"/>
        <v>54882</v>
      </c>
      <c r="E42" s="189">
        <f t="shared" si="8"/>
        <v>12550</v>
      </c>
      <c r="F42" s="189">
        <f t="shared" si="8"/>
        <v>12984</v>
      </c>
      <c r="G42" s="189">
        <f t="shared" si="8"/>
        <v>14485</v>
      </c>
      <c r="H42" s="189">
        <f t="shared" si="8"/>
        <v>6282</v>
      </c>
      <c r="I42" s="189">
        <f t="shared" si="8"/>
        <v>3664</v>
      </c>
      <c r="J42" s="199">
        <f t="shared" si="8"/>
        <v>373</v>
      </c>
    </row>
    <row r="43" spans="1:19" ht="13.2" x14ac:dyDescent="0.2">
      <c r="A43" s="22" t="s">
        <v>232</v>
      </c>
      <c r="B43" s="212">
        <f>SUM(C43:J43)</f>
        <v>21554</v>
      </c>
      <c r="C43" s="202">
        <v>1228</v>
      </c>
      <c r="D43" s="174">
        <v>10998</v>
      </c>
      <c r="E43" s="174">
        <v>3867</v>
      </c>
      <c r="F43" s="174">
        <v>1816</v>
      </c>
      <c r="G43" s="174">
        <v>2403</v>
      </c>
      <c r="H43" s="174">
        <v>622</v>
      </c>
      <c r="I43" s="174">
        <v>459</v>
      </c>
      <c r="J43" s="203">
        <v>161</v>
      </c>
      <c r="L43" s="67"/>
      <c r="M43" s="67"/>
      <c r="N43" s="67"/>
      <c r="O43" s="67"/>
      <c r="P43" s="67"/>
      <c r="Q43" s="67"/>
      <c r="R43" s="67"/>
      <c r="S43" s="67"/>
    </row>
    <row r="44" spans="1:19" ht="13.2" x14ac:dyDescent="0.2">
      <c r="A44" s="13" t="s">
        <v>231</v>
      </c>
      <c r="B44" s="212">
        <f t="shared" ref="B44:B54" si="9">SUM(C44:J44)</f>
        <v>18707</v>
      </c>
      <c r="C44" s="202">
        <v>1493</v>
      </c>
      <c r="D44" s="174">
        <v>9071</v>
      </c>
      <c r="E44" s="174">
        <v>667</v>
      </c>
      <c r="F44" s="174">
        <v>793</v>
      </c>
      <c r="G44" s="174">
        <v>3540</v>
      </c>
      <c r="H44" s="174">
        <v>2323</v>
      </c>
      <c r="I44" s="174">
        <v>820</v>
      </c>
      <c r="J44" s="203">
        <v>0</v>
      </c>
      <c r="L44" s="67"/>
      <c r="M44" s="67"/>
      <c r="N44" s="67"/>
      <c r="O44" s="67"/>
      <c r="P44" s="67"/>
      <c r="Q44" s="67"/>
      <c r="R44" s="67"/>
      <c r="S44" s="67"/>
    </row>
    <row r="45" spans="1:19" ht="13.2" x14ac:dyDescent="0.2">
      <c r="A45" s="48" t="s">
        <v>234</v>
      </c>
      <c r="B45" s="212">
        <f t="shared" si="9"/>
        <v>3498</v>
      </c>
      <c r="C45" s="202">
        <v>144</v>
      </c>
      <c r="D45" s="174">
        <v>2244</v>
      </c>
      <c r="E45" s="174">
        <v>491</v>
      </c>
      <c r="F45" s="174">
        <v>59</v>
      </c>
      <c r="G45" s="174">
        <v>405</v>
      </c>
      <c r="H45" s="174">
        <v>155</v>
      </c>
      <c r="I45" s="174">
        <v>0</v>
      </c>
      <c r="J45" s="203">
        <v>0</v>
      </c>
      <c r="L45" s="67"/>
      <c r="M45" s="67"/>
      <c r="N45" s="67"/>
      <c r="O45" s="67"/>
      <c r="P45" s="67"/>
      <c r="Q45" s="67"/>
      <c r="R45" s="67"/>
      <c r="S45" s="67"/>
    </row>
    <row r="46" spans="1:19" ht="13.2" x14ac:dyDescent="0.2">
      <c r="A46" s="13" t="s">
        <v>233</v>
      </c>
      <c r="B46" s="212">
        <f t="shared" si="9"/>
        <v>21108</v>
      </c>
      <c r="C46" s="202">
        <v>2241</v>
      </c>
      <c r="D46" s="174">
        <v>7103</v>
      </c>
      <c r="E46" s="174">
        <v>1606</v>
      </c>
      <c r="F46" s="174">
        <v>917</v>
      </c>
      <c r="G46" s="174">
        <v>5182</v>
      </c>
      <c r="H46" s="174">
        <v>2314</v>
      </c>
      <c r="I46" s="174">
        <v>1697</v>
      </c>
      <c r="J46" s="203">
        <v>48</v>
      </c>
      <c r="L46" s="67"/>
      <c r="M46" s="67"/>
      <c r="N46" s="67"/>
      <c r="O46" s="67"/>
      <c r="P46" s="67"/>
      <c r="Q46" s="67"/>
      <c r="R46" s="67"/>
      <c r="S46" s="67"/>
    </row>
    <row r="47" spans="1:19" ht="13.2" x14ac:dyDescent="0.2">
      <c r="A47" s="13" t="s">
        <v>43</v>
      </c>
      <c r="B47" s="212">
        <f t="shared" si="9"/>
        <v>1766</v>
      </c>
      <c r="C47" s="202">
        <v>795</v>
      </c>
      <c r="D47" s="174">
        <v>530</v>
      </c>
      <c r="E47" s="174">
        <v>138</v>
      </c>
      <c r="F47" s="174">
        <v>86</v>
      </c>
      <c r="G47" s="174">
        <v>196</v>
      </c>
      <c r="H47" s="174">
        <v>21</v>
      </c>
      <c r="I47" s="174">
        <v>0</v>
      </c>
      <c r="J47" s="203">
        <v>0</v>
      </c>
      <c r="L47" s="67"/>
      <c r="M47" s="67"/>
      <c r="N47" s="67"/>
      <c r="O47" s="67"/>
      <c r="P47" s="67"/>
      <c r="Q47" s="67"/>
      <c r="R47" s="67"/>
      <c r="S47" s="67"/>
    </row>
    <row r="48" spans="1:19" ht="13.2" x14ac:dyDescent="0.2">
      <c r="A48" s="13" t="s">
        <v>44</v>
      </c>
      <c r="B48" s="212">
        <f t="shared" si="9"/>
        <v>1408</v>
      </c>
      <c r="C48" s="202">
        <v>1267</v>
      </c>
      <c r="D48" s="174">
        <v>17</v>
      </c>
      <c r="E48" s="174">
        <v>0</v>
      </c>
      <c r="F48" s="174">
        <v>0</v>
      </c>
      <c r="G48" s="174">
        <v>124</v>
      </c>
      <c r="H48" s="174">
        <v>0</v>
      </c>
      <c r="I48" s="174">
        <v>0</v>
      </c>
      <c r="J48" s="203">
        <v>0</v>
      </c>
      <c r="L48" s="67"/>
      <c r="M48" s="67"/>
      <c r="N48" s="67"/>
      <c r="O48" s="67"/>
      <c r="P48" s="67"/>
      <c r="Q48" s="67"/>
      <c r="R48" s="67"/>
      <c r="S48" s="67"/>
    </row>
    <row r="49" spans="1:19" ht="13.2" x14ac:dyDescent="0.2">
      <c r="A49" s="13" t="s">
        <v>45</v>
      </c>
      <c r="B49" s="212">
        <f t="shared" si="9"/>
        <v>13280</v>
      </c>
      <c r="C49" s="202">
        <v>454</v>
      </c>
      <c r="D49" s="174">
        <v>7857</v>
      </c>
      <c r="E49" s="174">
        <v>1761</v>
      </c>
      <c r="F49" s="174">
        <v>2792</v>
      </c>
      <c r="G49" s="174">
        <v>207</v>
      </c>
      <c r="H49" s="174">
        <v>32</v>
      </c>
      <c r="I49" s="174">
        <v>92</v>
      </c>
      <c r="J49" s="203">
        <v>85</v>
      </c>
      <c r="L49" s="67"/>
      <c r="M49" s="67"/>
      <c r="N49" s="67"/>
      <c r="O49" s="67"/>
      <c r="P49" s="67"/>
      <c r="Q49" s="67"/>
      <c r="R49" s="67"/>
      <c r="S49" s="67"/>
    </row>
    <row r="50" spans="1:19" ht="13.2" x14ac:dyDescent="0.2">
      <c r="A50" s="13" t="s">
        <v>46</v>
      </c>
      <c r="B50" s="212">
        <f t="shared" si="9"/>
        <v>14279</v>
      </c>
      <c r="C50" s="202">
        <v>418</v>
      </c>
      <c r="D50" s="174">
        <v>10344</v>
      </c>
      <c r="E50" s="174">
        <v>1480</v>
      </c>
      <c r="F50" s="174">
        <v>570</v>
      </c>
      <c r="G50" s="174">
        <v>1025</v>
      </c>
      <c r="H50" s="174">
        <v>107</v>
      </c>
      <c r="I50" s="174">
        <v>328</v>
      </c>
      <c r="J50" s="203">
        <v>7</v>
      </c>
      <c r="L50" s="67"/>
      <c r="M50" s="67"/>
      <c r="N50" s="67"/>
      <c r="O50" s="67"/>
      <c r="P50" s="67"/>
      <c r="Q50" s="67"/>
      <c r="R50" s="67"/>
      <c r="S50" s="67"/>
    </row>
    <row r="51" spans="1:19" ht="13.2" x14ac:dyDescent="0.2">
      <c r="A51" s="13" t="s">
        <v>47</v>
      </c>
      <c r="B51" s="212">
        <f t="shared" si="9"/>
        <v>572</v>
      </c>
      <c r="C51" s="202">
        <v>247</v>
      </c>
      <c r="D51" s="174">
        <v>319</v>
      </c>
      <c r="E51" s="174">
        <v>4</v>
      </c>
      <c r="F51" s="174">
        <v>2</v>
      </c>
      <c r="G51" s="174">
        <v>0</v>
      </c>
      <c r="H51" s="174">
        <v>0</v>
      </c>
      <c r="I51" s="174">
        <v>0</v>
      </c>
      <c r="J51" s="203">
        <v>0</v>
      </c>
      <c r="L51" s="67"/>
      <c r="M51" s="67"/>
      <c r="N51" s="67"/>
      <c r="O51" s="67"/>
      <c r="P51" s="67"/>
      <c r="Q51" s="67"/>
      <c r="R51" s="67"/>
      <c r="S51" s="67"/>
    </row>
    <row r="52" spans="1:19" ht="13.2" x14ac:dyDescent="0.2">
      <c r="A52" s="13" t="s">
        <v>48</v>
      </c>
      <c r="B52" s="212">
        <f t="shared" si="9"/>
        <v>10510</v>
      </c>
      <c r="C52" s="202">
        <v>614</v>
      </c>
      <c r="D52" s="174">
        <v>4110</v>
      </c>
      <c r="E52" s="174">
        <v>1457</v>
      </c>
      <c r="F52" s="174">
        <v>3001</v>
      </c>
      <c r="G52" s="174">
        <v>983</v>
      </c>
      <c r="H52" s="174">
        <v>53</v>
      </c>
      <c r="I52" s="174">
        <v>220</v>
      </c>
      <c r="J52" s="203">
        <v>72</v>
      </c>
      <c r="L52" s="67"/>
      <c r="M52" s="67"/>
      <c r="N52" s="67"/>
      <c r="O52" s="67"/>
      <c r="P52" s="67"/>
      <c r="Q52" s="67"/>
      <c r="R52" s="67"/>
      <c r="S52" s="67"/>
    </row>
    <row r="53" spans="1:19" ht="13.2" x14ac:dyDescent="0.2">
      <c r="A53" s="13" t="s">
        <v>49</v>
      </c>
      <c r="B53" s="212">
        <f t="shared" si="9"/>
        <v>5227</v>
      </c>
      <c r="C53" s="202">
        <v>270</v>
      </c>
      <c r="D53" s="174">
        <v>1261</v>
      </c>
      <c r="E53" s="174">
        <v>172</v>
      </c>
      <c r="F53" s="174">
        <v>2737</v>
      </c>
      <c r="G53" s="174">
        <v>110</v>
      </c>
      <c r="H53" s="174">
        <v>637</v>
      </c>
      <c r="I53" s="174">
        <v>40</v>
      </c>
      <c r="J53" s="203">
        <v>0</v>
      </c>
      <c r="L53" s="67"/>
      <c r="M53" s="67"/>
      <c r="N53" s="67"/>
      <c r="O53" s="67"/>
      <c r="P53" s="67"/>
      <c r="Q53" s="67"/>
      <c r="R53" s="67"/>
      <c r="S53" s="67"/>
    </row>
    <row r="54" spans="1:19" ht="13.8" thickBot="1" x14ac:dyDescent="0.25">
      <c r="A54" s="21" t="s">
        <v>50</v>
      </c>
      <c r="B54" s="217">
        <f t="shared" si="9"/>
        <v>2715</v>
      </c>
      <c r="C54" s="206">
        <v>233</v>
      </c>
      <c r="D54" s="182">
        <v>1028</v>
      </c>
      <c r="E54" s="182">
        <v>907</v>
      </c>
      <c r="F54" s="182">
        <v>211</v>
      </c>
      <c r="G54" s="182">
        <v>310</v>
      </c>
      <c r="H54" s="182">
        <v>18</v>
      </c>
      <c r="I54" s="182">
        <v>8</v>
      </c>
      <c r="J54" s="207">
        <v>0</v>
      </c>
      <c r="L54" s="67"/>
      <c r="M54" s="67"/>
      <c r="N54" s="67"/>
      <c r="O54" s="68"/>
      <c r="P54" s="67"/>
      <c r="Q54" s="67"/>
      <c r="R54" s="67"/>
      <c r="S54" s="67"/>
    </row>
    <row r="55" spans="1:19" ht="13.2" x14ac:dyDescent="0.2">
      <c r="A55" s="59" t="s">
        <v>51</v>
      </c>
      <c r="B55" s="214">
        <f>SUM(B56:B71)</f>
        <v>116537</v>
      </c>
      <c r="C55" s="218">
        <f t="shared" ref="C55:J55" si="10">SUM(C56:C71)</f>
        <v>7126</v>
      </c>
      <c r="D55" s="190">
        <f t="shared" si="10"/>
        <v>66735</v>
      </c>
      <c r="E55" s="190">
        <f t="shared" si="10"/>
        <v>16703</v>
      </c>
      <c r="F55" s="190">
        <f t="shared" si="10"/>
        <v>6888</v>
      </c>
      <c r="G55" s="190">
        <f t="shared" si="10"/>
        <v>14162</v>
      </c>
      <c r="H55" s="190">
        <f t="shared" si="10"/>
        <v>2061</v>
      </c>
      <c r="I55" s="190">
        <f t="shared" si="10"/>
        <v>2560</v>
      </c>
      <c r="J55" s="219">
        <f t="shared" si="10"/>
        <v>302</v>
      </c>
    </row>
    <row r="56" spans="1:19" ht="13.2" x14ac:dyDescent="0.2">
      <c r="A56" s="13" t="s">
        <v>52</v>
      </c>
      <c r="B56" s="212">
        <f>SUM(C56:J56)</f>
        <v>6370</v>
      </c>
      <c r="C56" s="208">
        <v>624</v>
      </c>
      <c r="D56" s="174">
        <v>2473</v>
      </c>
      <c r="E56" s="174">
        <v>836</v>
      </c>
      <c r="F56" s="174">
        <v>524</v>
      </c>
      <c r="G56" s="174">
        <v>1299</v>
      </c>
      <c r="H56" s="174">
        <v>248</v>
      </c>
      <c r="I56" s="174">
        <v>357</v>
      </c>
      <c r="J56" s="203">
        <v>9</v>
      </c>
    </row>
    <row r="57" spans="1:19" ht="13.2" x14ac:dyDescent="0.2">
      <c r="A57" s="13" t="s">
        <v>53</v>
      </c>
      <c r="B57" s="212">
        <f t="shared" ref="B57:B71" si="11">SUM(C57:J57)</f>
        <v>5965</v>
      </c>
      <c r="C57" s="208">
        <v>155</v>
      </c>
      <c r="D57" s="174">
        <v>2968</v>
      </c>
      <c r="E57" s="174">
        <v>1276</v>
      </c>
      <c r="F57" s="174">
        <v>583</v>
      </c>
      <c r="G57" s="174">
        <v>653</v>
      </c>
      <c r="H57" s="174">
        <v>135</v>
      </c>
      <c r="I57" s="174">
        <v>195</v>
      </c>
      <c r="J57" s="203">
        <v>0</v>
      </c>
    </row>
    <row r="58" spans="1:19" ht="13.2" x14ac:dyDescent="0.2">
      <c r="A58" s="13" t="s">
        <v>54</v>
      </c>
      <c r="B58" s="212">
        <f t="shared" si="11"/>
        <v>508</v>
      </c>
      <c r="C58" s="208">
        <v>276</v>
      </c>
      <c r="D58" s="174">
        <v>183</v>
      </c>
      <c r="E58" s="174">
        <v>5</v>
      </c>
      <c r="F58" s="174">
        <v>0</v>
      </c>
      <c r="G58" s="174">
        <v>0</v>
      </c>
      <c r="H58" s="174">
        <v>0</v>
      </c>
      <c r="I58" s="174">
        <v>2</v>
      </c>
      <c r="J58" s="203">
        <v>42</v>
      </c>
    </row>
    <row r="59" spans="1:19" ht="13.2" x14ac:dyDescent="0.2">
      <c r="A59" s="13" t="s">
        <v>55</v>
      </c>
      <c r="B59" s="212">
        <f t="shared" si="11"/>
        <v>29444</v>
      </c>
      <c r="C59" s="208">
        <v>765</v>
      </c>
      <c r="D59" s="174">
        <v>17853</v>
      </c>
      <c r="E59" s="174">
        <v>4755</v>
      </c>
      <c r="F59" s="174">
        <v>1936</v>
      </c>
      <c r="G59" s="174">
        <v>2832</v>
      </c>
      <c r="H59" s="174">
        <v>601</v>
      </c>
      <c r="I59" s="174">
        <v>555</v>
      </c>
      <c r="J59" s="203">
        <v>147</v>
      </c>
    </row>
    <row r="60" spans="1:19" ht="13.2" x14ac:dyDescent="0.2">
      <c r="A60" s="13" t="s">
        <v>56</v>
      </c>
      <c r="B60" s="212">
        <f t="shared" si="11"/>
        <v>1999</v>
      </c>
      <c r="C60" s="208">
        <v>584</v>
      </c>
      <c r="D60" s="174">
        <v>718</v>
      </c>
      <c r="E60" s="174">
        <v>66</v>
      </c>
      <c r="F60" s="174">
        <v>146</v>
      </c>
      <c r="G60" s="174">
        <v>316</v>
      </c>
      <c r="H60" s="174">
        <v>145</v>
      </c>
      <c r="I60" s="174">
        <v>24</v>
      </c>
      <c r="J60" s="203">
        <v>0</v>
      </c>
    </row>
    <row r="61" spans="1:19" ht="13.2" x14ac:dyDescent="0.2">
      <c r="A61" s="13" t="s">
        <v>57</v>
      </c>
      <c r="B61" s="212">
        <f t="shared" si="11"/>
        <v>1713</v>
      </c>
      <c r="C61" s="208">
        <v>393</v>
      </c>
      <c r="D61" s="174">
        <v>903</v>
      </c>
      <c r="E61" s="174">
        <v>129</v>
      </c>
      <c r="F61" s="174">
        <v>123</v>
      </c>
      <c r="G61" s="174">
        <v>126</v>
      </c>
      <c r="H61" s="174">
        <v>28</v>
      </c>
      <c r="I61" s="174">
        <v>11</v>
      </c>
      <c r="J61" s="203">
        <v>0</v>
      </c>
    </row>
    <row r="62" spans="1:19" ht="13.2" x14ac:dyDescent="0.2">
      <c r="A62" s="13" t="s">
        <v>58</v>
      </c>
      <c r="B62" s="212">
        <f t="shared" si="11"/>
        <v>9800</v>
      </c>
      <c r="C62" s="208">
        <v>352</v>
      </c>
      <c r="D62" s="174">
        <v>5557</v>
      </c>
      <c r="E62" s="174">
        <v>849</v>
      </c>
      <c r="F62" s="174">
        <v>745</v>
      </c>
      <c r="G62" s="174">
        <v>1818</v>
      </c>
      <c r="H62" s="174">
        <v>86</v>
      </c>
      <c r="I62" s="174">
        <v>303</v>
      </c>
      <c r="J62" s="203">
        <v>90</v>
      </c>
    </row>
    <row r="63" spans="1:19" ht="13.2" x14ac:dyDescent="0.2">
      <c r="A63" s="13" t="s">
        <v>59</v>
      </c>
      <c r="B63" s="212">
        <f t="shared" si="11"/>
        <v>6903</v>
      </c>
      <c r="C63" s="208">
        <v>436</v>
      </c>
      <c r="D63" s="174">
        <v>5142</v>
      </c>
      <c r="E63" s="174">
        <v>383</v>
      </c>
      <c r="F63" s="174">
        <v>381</v>
      </c>
      <c r="G63" s="174">
        <v>449</v>
      </c>
      <c r="H63" s="174">
        <v>20</v>
      </c>
      <c r="I63" s="174">
        <v>84</v>
      </c>
      <c r="J63" s="203">
        <v>8</v>
      </c>
    </row>
    <row r="64" spans="1:19" ht="13.2" x14ac:dyDescent="0.2">
      <c r="A64" s="13" t="s">
        <v>60</v>
      </c>
      <c r="B64" s="212">
        <f t="shared" si="11"/>
        <v>22606</v>
      </c>
      <c r="C64" s="208">
        <v>332</v>
      </c>
      <c r="D64" s="174">
        <v>12660</v>
      </c>
      <c r="E64" s="174">
        <v>5006</v>
      </c>
      <c r="F64" s="174">
        <v>1260</v>
      </c>
      <c r="G64" s="174">
        <v>2766</v>
      </c>
      <c r="H64" s="174">
        <v>153</v>
      </c>
      <c r="I64" s="174">
        <v>425</v>
      </c>
      <c r="J64" s="203">
        <v>4</v>
      </c>
    </row>
    <row r="65" spans="1:10" ht="13.2" x14ac:dyDescent="0.2">
      <c r="A65" s="13" t="s">
        <v>61</v>
      </c>
      <c r="B65" s="212">
        <f>SUM(C65:J65)</f>
        <v>3599</v>
      </c>
      <c r="C65" s="208">
        <v>1435</v>
      </c>
      <c r="D65" s="174">
        <v>1171</v>
      </c>
      <c r="E65" s="174">
        <v>169</v>
      </c>
      <c r="F65" s="174">
        <v>378</v>
      </c>
      <c r="G65" s="174">
        <v>180</v>
      </c>
      <c r="H65" s="174">
        <v>0</v>
      </c>
      <c r="I65" s="174">
        <v>266</v>
      </c>
      <c r="J65" s="203">
        <v>0</v>
      </c>
    </row>
    <row r="66" spans="1:10" ht="13.2" x14ac:dyDescent="0.2">
      <c r="A66" s="13" t="s">
        <v>62</v>
      </c>
      <c r="B66" s="212">
        <f t="shared" si="11"/>
        <v>3481</v>
      </c>
      <c r="C66" s="208">
        <v>331</v>
      </c>
      <c r="D66" s="174">
        <v>1210</v>
      </c>
      <c r="E66" s="174">
        <v>189</v>
      </c>
      <c r="F66" s="174">
        <v>51</v>
      </c>
      <c r="G66" s="174">
        <v>1696</v>
      </c>
      <c r="H66" s="174">
        <v>1</v>
      </c>
      <c r="I66" s="174">
        <v>3</v>
      </c>
      <c r="J66" s="203">
        <v>0</v>
      </c>
    </row>
    <row r="67" spans="1:10" ht="13.2" x14ac:dyDescent="0.2">
      <c r="A67" s="13" t="s">
        <v>63</v>
      </c>
      <c r="B67" s="212">
        <f t="shared" si="11"/>
        <v>6296</v>
      </c>
      <c r="C67" s="208">
        <v>237</v>
      </c>
      <c r="D67" s="174">
        <v>4062</v>
      </c>
      <c r="E67" s="174">
        <v>963</v>
      </c>
      <c r="F67" s="174">
        <v>303</v>
      </c>
      <c r="G67" s="174">
        <v>508</v>
      </c>
      <c r="H67" s="174">
        <v>195</v>
      </c>
      <c r="I67" s="174">
        <v>27</v>
      </c>
      <c r="J67" s="203">
        <v>1</v>
      </c>
    </row>
    <row r="68" spans="1:10" ht="13.2" x14ac:dyDescent="0.2">
      <c r="A68" s="13" t="s">
        <v>64</v>
      </c>
      <c r="B68" s="212">
        <f t="shared" si="11"/>
        <v>4821</v>
      </c>
      <c r="C68" s="208">
        <v>413</v>
      </c>
      <c r="D68" s="174">
        <v>2572</v>
      </c>
      <c r="E68" s="174">
        <v>833</v>
      </c>
      <c r="F68" s="174">
        <v>220</v>
      </c>
      <c r="G68" s="174">
        <v>623</v>
      </c>
      <c r="H68" s="174">
        <v>127</v>
      </c>
      <c r="I68" s="174">
        <v>32</v>
      </c>
      <c r="J68" s="203">
        <v>1</v>
      </c>
    </row>
    <row r="69" spans="1:10" ht="13.2" x14ac:dyDescent="0.2">
      <c r="A69" s="13" t="s">
        <v>65</v>
      </c>
      <c r="B69" s="212">
        <f t="shared" si="11"/>
        <v>3236</v>
      </c>
      <c r="C69" s="208">
        <v>556</v>
      </c>
      <c r="D69" s="174">
        <v>2328</v>
      </c>
      <c r="E69" s="174">
        <v>63</v>
      </c>
      <c r="F69" s="174">
        <v>23</v>
      </c>
      <c r="G69" s="174">
        <v>259</v>
      </c>
      <c r="H69" s="174">
        <v>5</v>
      </c>
      <c r="I69" s="174">
        <v>2</v>
      </c>
      <c r="J69" s="203">
        <v>0</v>
      </c>
    </row>
    <row r="70" spans="1:10" ht="13.2" x14ac:dyDescent="0.2">
      <c r="A70" s="13" t="s">
        <v>66</v>
      </c>
      <c r="B70" s="212">
        <f t="shared" si="11"/>
        <v>5361</v>
      </c>
      <c r="C70" s="208">
        <v>235</v>
      </c>
      <c r="D70" s="174">
        <v>3529</v>
      </c>
      <c r="E70" s="174">
        <v>933</v>
      </c>
      <c r="F70" s="174">
        <v>200</v>
      </c>
      <c r="G70" s="174">
        <v>106</v>
      </c>
      <c r="H70" s="174">
        <v>222</v>
      </c>
      <c r="I70" s="174">
        <v>136</v>
      </c>
      <c r="J70" s="203">
        <v>0</v>
      </c>
    </row>
    <row r="71" spans="1:10" ht="13.2" x14ac:dyDescent="0.2">
      <c r="A71" s="58" t="s">
        <v>67</v>
      </c>
      <c r="B71" s="212">
        <f t="shared" si="11"/>
        <v>4435</v>
      </c>
      <c r="C71" s="209">
        <v>2</v>
      </c>
      <c r="D71" s="178">
        <v>3406</v>
      </c>
      <c r="E71" s="178">
        <v>248</v>
      </c>
      <c r="F71" s="178">
        <v>15</v>
      </c>
      <c r="G71" s="178">
        <v>531</v>
      </c>
      <c r="H71" s="178">
        <v>95</v>
      </c>
      <c r="I71" s="178">
        <v>138</v>
      </c>
      <c r="J71" s="205">
        <v>0</v>
      </c>
    </row>
    <row r="72" spans="1:10" ht="13.2" x14ac:dyDescent="0.2">
      <c r="A72" s="14" t="s">
        <v>68</v>
      </c>
      <c r="B72" s="216">
        <f>SUM(B73:B84)</f>
        <v>114668</v>
      </c>
      <c r="C72" s="220">
        <f t="shared" ref="C72:J72" si="12">SUM(C73:C84)</f>
        <v>12180</v>
      </c>
      <c r="D72" s="189">
        <f t="shared" si="12"/>
        <v>57316</v>
      </c>
      <c r="E72" s="189">
        <f t="shared" si="12"/>
        <v>17052</v>
      </c>
      <c r="F72" s="189">
        <f t="shared" si="12"/>
        <v>11437</v>
      </c>
      <c r="G72" s="189">
        <f t="shared" si="12"/>
        <v>9927</v>
      </c>
      <c r="H72" s="189">
        <f t="shared" si="12"/>
        <v>4833</v>
      </c>
      <c r="I72" s="189">
        <f t="shared" si="12"/>
        <v>1649</v>
      </c>
      <c r="J72" s="199">
        <f t="shared" si="12"/>
        <v>274</v>
      </c>
    </row>
    <row r="73" spans="1:10" ht="13.2" x14ac:dyDescent="0.2">
      <c r="A73" s="64" t="s">
        <v>244</v>
      </c>
      <c r="B73" s="212">
        <f>SUM(C73:J73)</f>
        <v>23961</v>
      </c>
      <c r="C73" s="208">
        <v>2864</v>
      </c>
      <c r="D73" s="174">
        <v>9896</v>
      </c>
      <c r="E73" s="174">
        <v>4440</v>
      </c>
      <c r="F73" s="174">
        <v>1510</v>
      </c>
      <c r="G73" s="174">
        <v>2770</v>
      </c>
      <c r="H73" s="174">
        <v>2350</v>
      </c>
      <c r="I73" s="174">
        <v>130</v>
      </c>
      <c r="J73" s="203">
        <v>1</v>
      </c>
    </row>
    <row r="74" spans="1:10" ht="13.2" x14ac:dyDescent="0.2">
      <c r="A74" s="48" t="s">
        <v>243</v>
      </c>
      <c r="B74" s="212">
        <f t="shared" ref="B74:B84" si="13">SUM(C74:J74)</f>
        <v>11158</v>
      </c>
      <c r="C74" s="208">
        <v>568</v>
      </c>
      <c r="D74" s="174">
        <v>6784</v>
      </c>
      <c r="E74" s="174">
        <v>1355</v>
      </c>
      <c r="F74" s="174">
        <v>1025</v>
      </c>
      <c r="G74" s="174">
        <v>871</v>
      </c>
      <c r="H74" s="174">
        <v>192</v>
      </c>
      <c r="I74" s="174">
        <v>269</v>
      </c>
      <c r="J74" s="203">
        <v>94</v>
      </c>
    </row>
    <row r="75" spans="1:10" ht="13.2" x14ac:dyDescent="0.2">
      <c r="A75" s="13" t="s">
        <v>69</v>
      </c>
      <c r="B75" s="212">
        <f t="shared" si="13"/>
        <v>12972</v>
      </c>
      <c r="C75" s="208">
        <v>603</v>
      </c>
      <c r="D75" s="174">
        <v>7209</v>
      </c>
      <c r="E75" s="174">
        <v>2944</v>
      </c>
      <c r="F75" s="174">
        <v>538</v>
      </c>
      <c r="G75" s="174">
        <v>1338</v>
      </c>
      <c r="H75" s="174">
        <v>178</v>
      </c>
      <c r="I75" s="174">
        <v>154</v>
      </c>
      <c r="J75" s="210">
        <v>8</v>
      </c>
    </row>
    <row r="76" spans="1:10" ht="13.2" x14ac:dyDescent="0.2">
      <c r="A76" s="13" t="s">
        <v>70</v>
      </c>
      <c r="B76" s="212">
        <f t="shared" si="13"/>
        <v>15976</v>
      </c>
      <c r="C76" s="208">
        <v>3020</v>
      </c>
      <c r="D76" s="174">
        <v>5124</v>
      </c>
      <c r="E76" s="174">
        <v>1321</v>
      </c>
      <c r="F76" s="174">
        <v>3050</v>
      </c>
      <c r="G76" s="174">
        <v>1902</v>
      </c>
      <c r="H76" s="174">
        <v>1110</v>
      </c>
      <c r="I76" s="174">
        <v>449</v>
      </c>
      <c r="J76" s="203">
        <v>0</v>
      </c>
    </row>
    <row r="77" spans="1:10" ht="13.2" x14ac:dyDescent="0.2">
      <c r="A77" s="13" t="s">
        <v>71</v>
      </c>
      <c r="B77" s="212">
        <f t="shared" si="13"/>
        <v>842</v>
      </c>
      <c r="C77" s="208">
        <v>202</v>
      </c>
      <c r="D77" s="174">
        <v>338</v>
      </c>
      <c r="E77" s="174">
        <v>50</v>
      </c>
      <c r="F77" s="174">
        <v>59</v>
      </c>
      <c r="G77" s="174">
        <v>167</v>
      </c>
      <c r="H77" s="174">
        <v>26</v>
      </c>
      <c r="I77" s="174">
        <v>0</v>
      </c>
      <c r="J77" s="203">
        <v>0</v>
      </c>
    </row>
    <row r="78" spans="1:10" ht="13.2" x14ac:dyDescent="0.2">
      <c r="A78" s="13" t="s">
        <v>72</v>
      </c>
      <c r="B78" s="212">
        <f t="shared" si="13"/>
        <v>3275</v>
      </c>
      <c r="C78" s="208">
        <v>306</v>
      </c>
      <c r="D78" s="174">
        <v>671</v>
      </c>
      <c r="E78" s="174">
        <v>1995</v>
      </c>
      <c r="F78" s="174">
        <v>26</v>
      </c>
      <c r="G78" s="174">
        <v>256</v>
      </c>
      <c r="H78" s="174">
        <v>1</v>
      </c>
      <c r="I78" s="174">
        <v>20</v>
      </c>
      <c r="J78" s="203">
        <v>0</v>
      </c>
    </row>
    <row r="79" spans="1:10" ht="13.2" x14ac:dyDescent="0.2">
      <c r="A79" s="13" t="s">
        <v>73</v>
      </c>
      <c r="B79" s="212">
        <f t="shared" si="13"/>
        <v>2704</v>
      </c>
      <c r="C79" s="208">
        <v>278</v>
      </c>
      <c r="D79" s="174">
        <v>1211</v>
      </c>
      <c r="E79" s="174">
        <v>641</v>
      </c>
      <c r="F79" s="174">
        <v>110</v>
      </c>
      <c r="G79" s="174">
        <v>410</v>
      </c>
      <c r="H79" s="174">
        <v>5</v>
      </c>
      <c r="I79" s="174">
        <v>47</v>
      </c>
      <c r="J79" s="203">
        <v>2</v>
      </c>
    </row>
    <row r="80" spans="1:10" ht="13.2" x14ac:dyDescent="0.2">
      <c r="A80" s="13" t="s">
        <v>74</v>
      </c>
      <c r="B80" s="212">
        <f t="shared" si="13"/>
        <v>11166</v>
      </c>
      <c r="C80" s="208">
        <v>1468</v>
      </c>
      <c r="D80" s="174">
        <v>7667</v>
      </c>
      <c r="E80" s="174">
        <v>713</v>
      </c>
      <c r="F80" s="174">
        <v>961</v>
      </c>
      <c r="G80" s="174">
        <v>197</v>
      </c>
      <c r="H80" s="174">
        <v>41</v>
      </c>
      <c r="I80" s="174">
        <v>107</v>
      </c>
      <c r="J80" s="203">
        <v>12</v>
      </c>
    </row>
    <row r="81" spans="1:19" ht="13.2" x14ac:dyDescent="0.2">
      <c r="A81" s="13" t="s">
        <v>75</v>
      </c>
      <c r="B81" s="212">
        <f t="shared" si="13"/>
        <v>8339</v>
      </c>
      <c r="C81" s="208">
        <v>1677</v>
      </c>
      <c r="D81" s="174">
        <v>4357</v>
      </c>
      <c r="E81" s="174">
        <v>295</v>
      </c>
      <c r="F81" s="174">
        <v>1492</v>
      </c>
      <c r="G81" s="174">
        <v>407</v>
      </c>
      <c r="H81" s="174">
        <v>64</v>
      </c>
      <c r="I81" s="174">
        <v>41</v>
      </c>
      <c r="J81" s="203">
        <v>6</v>
      </c>
    </row>
    <row r="82" spans="1:19" ht="13.2" x14ac:dyDescent="0.2">
      <c r="A82" s="13" t="s">
        <v>76</v>
      </c>
      <c r="B82" s="212">
        <f t="shared" si="13"/>
        <v>2764</v>
      </c>
      <c r="C82" s="208">
        <v>165</v>
      </c>
      <c r="D82" s="174">
        <v>1075</v>
      </c>
      <c r="E82" s="174">
        <v>96</v>
      </c>
      <c r="F82" s="174">
        <v>1427</v>
      </c>
      <c r="G82" s="174">
        <v>1</v>
      </c>
      <c r="H82" s="174">
        <v>0</v>
      </c>
      <c r="I82" s="174">
        <v>0</v>
      </c>
      <c r="J82" s="210">
        <v>0</v>
      </c>
    </row>
    <row r="83" spans="1:19" ht="13.2" x14ac:dyDescent="0.2">
      <c r="A83" s="13" t="s">
        <v>77</v>
      </c>
      <c r="B83" s="212">
        <f t="shared" si="13"/>
        <v>18130</v>
      </c>
      <c r="C83" s="208">
        <v>833</v>
      </c>
      <c r="D83" s="174">
        <v>9804</v>
      </c>
      <c r="E83" s="174">
        <v>3200</v>
      </c>
      <c r="F83" s="174">
        <v>1236</v>
      </c>
      <c r="G83" s="174">
        <v>1608</v>
      </c>
      <c r="H83" s="174">
        <v>866</v>
      </c>
      <c r="I83" s="174">
        <v>432</v>
      </c>
      <c r="J83" s="203">
        <v>151</v>
      </c>
    </row>
    <row r="84" spans="1:19" ht="13.2" x14ac:dyDescent="0.2">
      <c r="A84" s="58" t="s">
        <v>78</v>
      </c>
      <c r="B84" s="212">
        <f t="shared" si="13"/>
        <v>3381</v>
      </c>
      <c r="C84" s="209">
        <v>196</v>
      </c>
      <c r="D84" s="178">
        <v>3180</v>
      </c>
      <c r="E84" s="178">
        <v>2</v>
      </c>
      <c r="F84" s="178">
        <v>3</v>
      </c>
      <c r="G84" s="178">
        <v>0</v>
      </c>
      <c r="H84" s="178">
        <v>0</v>
      </c>
      <c r="I84" s="178">
        <v>0</v>
      </c>
      <c r="J84" s="205">
        <v>0</v>
      </c>
    </row>
    <row r="85" spans="1:19" ht="13.2" x14ac:dyDescent="0.2">
      <c r="A85" s="14" t="s">
        <v>79</v>
      </c>
      <c r="B85" s="216">
        <f>SUM(B86:B91)</f>
        <v>11636</v>
      </c>
      <c r="C85" s="220">
        <f t="shared" ref="C85:J85" si="14">SUM(C86:C91)</f>
        <v>2248</v>
      </c>
      <c r="D85" s="189">
        <f t="shared" si="14"/>
        <v>4600</v>
      </c>
      <c r="E85" s="189">
        <f t="shared" si="14"/>
        <v>831</v>
      </c>
      <c r="F85" s="189">
        <f t="shared" si="14"/>
        <v>924</v>
      </c>
      <c r="G85" s="189">
        <f t="shared" si="14"/>
        <v>1681</v>
      </c>
      <c r="H85" s="189">
        <f t="shared" si="14"/>
        <v>1190</v>
      </c>
      <c r="I85" s="189">
        <f t="shared" si="14"/>
        <v>162</v>
      </c>
      <c r="J85" s="199">
        <f t="shared" si="14"/>
        <v>0</v>
      </c>
    </row>
    <row r="86" spans="1:19" ht="13.2" x14ac:dyDescent="0.2">
      <c r="A86" s="13" t="s">
        <v>80</v>
      </c>
      <c r="B86" s="212">
        <f t="shared" ref="B86:B91" si="15">SUM(C86:J86)</f>
        <v>2312</v>
      </c>
      <c r="C86" s="208">
        <v>211</v>
      </c>
      <c r="D86" s="174">
        <v>584</v>
      </c>
      <c r="E86" s="174">
        <v>279</v>
      </c>
      <c r="F86" s="174">
        <v>173</v>
      </c>
      <c r="G86" s="174">
        <v>594</v>
      </c>
      <c r="H86" s="174">
        <v>399</v>
      </c>
      <c r="I86" s="174">
        <v>72</v>
      </c>
      <c r="J86" s="203">
        <v>0</v>
      </c>
      <c r="L86" s="67"/>
      <c r="M86" s="67"/>
      <c r="N86" s="67"/>
      <c r="O86" s="67"/>
      <c r="P86" s="67"/>
      <c r="Q86" s="67"/>
      <c r="R86" s="67"/>
      <c r="S86" s="67"/>
    </row>
    <row r="87" spans="1:19" ht="13.2" x14ac:dyDescent="0.2">
      <c r="A87" s="13" t="s">
        <v>81</v>
      </c>
      <c r="B87" s="212">
        <f t="shared" si="15"/>
        <v>415</v>
      </c>
      <c r="C87" s="208">
        <v>326</v>
      </c>
      <c r="D87" s="174">
        <v>52</v>
      </c>
      <c r="E87" s="174">
        <v>10</v>
      </c>
      <c r="F87" s="174">
        <v>4</v>
      </c>
      <c r="G87" s="174">
        <v>10</v>
      </c>
      <c r="H87" s="174">
        <v>10</v>
      </c>
      <c r="I87" s="174">
        <v>3</v>
      </c>
      <c r="J87" s="203">
        <v>0</v>
      </c>
      <c r="L87" s="67"/>
      <c r="M87" s="67"/>
      <c r="N87" s="67"/>
      <c r="O87" s="67"/>
      <c r="P87" s="67"/>
      <c r="Q87" s="67"/>
      <c r="R87" s="67"/>
      <c r="S87" s="67"/>
    </row>
    <row r="88" spans="1:19" ht="13.2" x14ac:dyDescent="0.2">
      <c r="A88" s="13" t="s">
        <v>82</v>
      </c>
      <c r="B88" s="212">
        <f t="shared" si="15"/>
        <v>1824</v>
      </c>
      <c r="C88" s="208">
        <v>225</v>
      </c>
      <c r="D88" s="174">
        <v>258</v>
      </c>
      <c r="E88" s="174">
        <v>103</v>
      </c>
      <c r="F88" s="174">
        <v>74</v>
      </c>
      <c r="G88" s="174">
        <v>367</v>
      </c>
      <c r="H88" s="174">
        <v>758</v>
      </c>
      <c r="I88" s="174">
        <v>39</v>
      </c>
      <c r="J88" s="203">
        <v>0</v>
      </c>
      <c r="L88" s="67"/>
      <c r="M88" s="67"/>
      <c r="N88" s="67"/>
      <c r="O88" s="67"/>
      <c r="P88" s="67"/>
      <c r="Q88" s="67"/>
      <c r="R88" s="67"/>
      <c r="S88" s="67"/>
    </row>
    <row r="89" spans="1:19" ht="13.2" x14ac:dyDescent="0.2">
      <c r="A89" s="13" t="s">
        <v>83</v>
      </c>
      <c r="B89" s="212">
        <f t="shared" si="15"/>
        <v>1040</v>
      </c>
      <c r="C89" s="208">
        <v>350</v>
      </c>
      <c r="D89" s="174">
        <v>240</v>
      </c>
      <c r="E89" s="174">
        <v>83</v>
      </c>
      <c r="F89" s="174">
        <v>82</v>
      </c>
      <c r="G89" s="174">
        <v>273</v>
      </c>
      <c r="H89" s="174">
        <v>12</v>
      </c>
      <c r="I89" s="174">
        <v>0</v>
      </c>
      <c r="J89" s="203">
        <v>0</v>
      </c>
      <c r="L89" s="67"/>
      <c r="M89" s="67"/>
      <c r="N89" s="67"/>
      <c r="O89" s="67"/>
      <c r="P89" s="67"/>
      <c r="Q89" s="67"/>
      <c r="R89" s="67"/>
      <c r="S89" s="67"/>
    </row>
    <row r="90" spans="1:19" ht="13.2" x14ac:dyDescent="0.2">
      <c r="A90" s="13" t="s">
        <v>84</v>
      </c>
      <c r="B90" s="212">
        <f t="shared" si="15"/>
        <v>4441</v>
      </c>
      <c r="C90" s="208">
        <v>640</v>
      </c>
      <c r="D90" s="174">
        <v>2628</v>
      </c>
      <c r="E90" s="174">
        <v>267</v>
      </c>
      <c r="F90" s="174">
        <v>512</v>
      </c>
      <c r="G90" s="174">
        <v>347</v>
      </c>
      <c r="H90" s="174">
        <v>6</v>
      </c>
      <c r="I90" s="174">
        <v>41</v>
      </c>
      <c r="J90" s="203">
        <v>0</v>
      </c>
      <c r="L90" s="67"/>
      <c r="M90" s="67"/>
      <c r="N90" s="67"/>
      <c r="O90" s="67"/>
      <c r="P90" s="67"/>
      <c r="Q90" s="67"/>
      <c r="R90" s="67"/>
      <c r="S90" s="67"/>
    </row>
    <row r="91" spans="1:19" ht="13.2" x14ac:dyDescent="0.2">
      <c r="A91" s="58" t="s">
        <v>85</v>
      </c>
      <c r="B91" s="213">
        <f t="shared" si="15"/>
        <v>1604</v>
      </c>
      <c r="C91" s="209">
        <v>496</v>
      </c>
      <c r="D91" s="178">
        <v>838</v>
      </c>
      <c r="E91" s="178">
        <v>89</v>
      </c>
      <c r="F91" s="178">
        <v>79</v>
      </c>
      <c r="G91" s="178">
        <v>90</v>
      </c>
      <c r="H91" s="178">
        <v>5</v>
      </c>
      <c r="I91" s="178">
        <v>7</v>
      </c>
      <c r="J91" s="205">
        <v>0</v>
      </c>
      <c r="L91" s="67"/>
      <c r="M91" s="67"/>
      <c r="N91" s="67"/>
      <c r="O91" s="67"/>
      <c r="P91" s="67"/>
      <c r="Q91" s="67"/>
      <c r="R91" s="67"/>
      <c r="S91" s="67"/>
    </row>
    <row r="92" spans="1:19" ht="13.2" x14ac:dyDescent="0.2">
      <c r="A92" s="14" t="s">
        <v>86</v>
      </c>
      <c r="B92" s="214">
        <f>SUM(B93:B98)</f>
        <v>18150</v>
      </c>
      <c r="C92" s="218">
        <f t="shared" ref="C92:J92" si="16">SUM(C93:C98)</f>
        <v>1175</v>
      </c>
      <c r="D92" s="190">
        <f t="shared" si="16"/>
        <v>6664</v>
      </c>
      <c r="E92" s="190">
        <f t="shared" si="16"/>
        <v>1222</v>
      </c>
      <c r="F92" s="190">
        <f t="shared" si="16"/>
        <v>1013</v>
      </c>
      <c r="G92" s="190">
        <f t="shared" si="16"/>
        <v>6993</v>
      </c>
      <c r="H92" s="190">
        <f t="shared" si="16"/>
        <v>738</v>
      </c>
      <c r="I92" s="190">
        <f t="shared" si="16"/>
        <v>283</v>
      </c>
      <c r="J92" s="219">
        <f t="shared" si="16"/>
        <v>62</v>
      </c>
      <c r="L92" s="67"/>
      <c r="M92" s="67"/>
      <c r="N92" s="67"/>
      <c r="O92" s="67"/>
      <c r="P92" s="67"/>
      <c r="Q92" s="67"/>
      <c r="R92" s="67"/>
      <c r="S92" s="67"/>
    </row>
    <row r="93" spans="1:19" ht="13.2" x14ac:dyDescent="0.2">
      <c r="A93" s="13" t="s">
        <v>87</v>
      </c>
      <c r="B93" s="212">
        <f t="shared" ref="B93:B98" si="17">SUM(C93:J93)</f>
        <v>8207</v>
      </c>
      <c r="C93" s="208">
        <v>295</v>
      </c>
      <c r="D93" s="174">
        <v>2535</v>
      </c>
      <c r="E93" s="174">
        <v>552</v>
      </c>
      <c r="F93" s="174">
        <v>339</v>
      </c>
      <c r="G93" s="174">
        <v>3729</v>
      </c>
      <c r="H93" s="174">
        <v>619</v>
      </c>
      <c r="I93" s="174">
        <v>105</v>
      </c>
      <c r="J93" s="203">
        <v>33</v>
      </c>
      <c r="L93" s="67"/>
      <c r="M93" s="67"/>
      <c r="N93" s="67"/>
      <c r="O93" s="67"/>
      <c r="P93" s="67"/>
      <c r="Q93" s="67"/>
      <c r="R93" s="67"/>
      <c r="S93" s="67"/>
    </row>
    <row r="94" spans="1:19" ht="13.2" x14ac:dyDescent="0.2">
      <c r="A94" s="13" t="s">
        <v>88</v>
      </c>
      <c r="B94" s="212">
        <f t="shared" si="17"/>
        <v>3487</v>
      </c>
      <c r="C94" s="208">
        <v>91</v>
      </c>
      <c r="D94" s="174">
        <v>1618</v>
      </c>
      <c r="E94" s="174">
        <v>138</v>
      </c>
      <c r="F94" s="174">
        <v>20</v>
      </c>
      <c r="G94" s="174">
        <v>1620</v>
      </c>
      <c r="H94" s="174">
        <v>0</v>
      </c>
      <c r="I94" s="174">
        <v>0</v>
      </c>
      <c r="J94" s="203">
        <v>0</v>
      </c>
      <c r="L94" s="67"/>
      <c r="M94" s="67"/>
      <c r="N94" s="67"/>
      <c r="O94" s="67"/>
      <c r="P94" s="67"/>
      <c r="Q94" s="67"/>
      <c r="R94" s="67"/>
      <c r="S94" s="67"/>
    </row>
    <row r="95" spans="1:19" ht="13.2" x14ac:dyDescent="0.2">
      <c r="A95" s="13" t="s">
        <v>89</v>
      </c>
      <c r="B95" s="212">
        <f t="shared" si="17"/>
        <v>1136</v>
      </c>
      <c r="C95" s="208">
        <v>107</v>
      </c>
      <c r="D95" s="174">
        <v>564</v>
      </c>
      <c r="E95" s="174">
        <v>22</v>
      </c>
      <c r="F95" s="174">
        <v>124</v>
      </c>
      <c r="G95" s="174">
        <v>260</v>
      </c>
      <c r="H95" s="174">
        <v>10</v>
      </c>
      <c r="I95" s="174">
        <v>20</v>
      </c>
      <c r="J95" s="203">
        <v>29</v>
      </c>
      <c r="L95" s="67"/>
      <c r="M95" s="67"/>
      <c r="N95" s="67"/>
      <c r="O95" s="67"/>
      <c r="P95" s="67"/>
      <c r="Q95" s="67"/>
      <c r="R95" s="67"/>
      <c r="S95" s="67"/>
    </row>
    <row r="96" spans="1:19" ht="13.2" x14ac:dyDescent="0.2">
      <c r="A96" s="13" t="s">
        <v>90</v>
      </c>
      <c r="B96" s="212">
        <f t="shared" si="17"/>
        <v>2600</v>
      </c>
      <c r="C96" s="208">
        <v>196</v>
      </c>
      <c r="D96" s="174">
        <v>1144</v>
      </c>
      <c r="E96" s="174">
        <v>114</v>
      </c>
      <c r="F96" s="174">
        <v>368</v>
      </c>
      <c r="G96" s="174">
        <v>685</v>
      </c>
      <c r="H96" s="174">
        <v>11</v>
      </c>
      <c r="I96" s="174">
        <v>82</v>
      </c>
      <c r="J96" s="203">
        <v>0</v>
      </c>
      <c r="L96" s="67"/>
      <c r="M96" s="67"/>
      <c r="N96" s="67"/>
      <c r="O96" s="67"/>
      <c r="P96" s="67"/>
      <c r="Q96" s="67"/>
      <c r="R96" s="67"/>
      <c r="S96" s="67"/>
    </row>
    <row r="97" spans="1:19" ht="13.2" x14ac:dyDescent="0.2">
      <c r="A97" s="13" t="s">
        <v>91</v>
      </c>
      <c r="B97" s="212">
        <f t="shared" si="17"/>
        <v>902</v>
      </c>
      <c r="C97" s="208">
        <v>143</v>
      </c>
      <c r="D97" s="174">
        <v>379</v>
      </c>
      <c r="E97" s="174">
        <v>143</v>
      </c>
      <c r="F97" s="174">
        <v>50</v>
      </c>
      <c r="G97" s="174">
        <v>114</v>
      </c>
      <c r="H97" s="174">
        <v>2</v>
      </c>
      <c r="I97" s="174">
        <v>71</v>
      </c>
      <c r="J97" s="203">
        <v>0</v>
      </c>
      <c r="L97" s="67"/>
      <c r="M97" s="67"/>
      <c r="N97" s="67"/>
      <c r="O97" s="67"/>
      <c r="P97" s="67"/>
      <c r="Q97" s="67"/>
      <c r="R97" s="67"/>
      <c r="S97" s="67"/>
    </row>
    <row r="98" spans="1:19" ht="13.2" x14ac:dyDescent="0.2">
      <c r="A98" s="58" t="s">
        <v>92</v>
      </c>
      <c r="B98" s="212">
        <f t="shared" si="17"/>
        <v>1818</v>
      </c>
      <c r="C98" s="209">
        <v>343</v>
      </c>
      <c r="D98" s="178">
        <v>424</v>
      </c>
      <c r="E98" s="178">
        <v>253</v>
      </c>
      <c r="F98" s="178">
        <v>112</v>
      </c>
      <c r="G98" s="178">
        <v>585</v>
      </c>
      <c r="H98" s="178">
        <v>96</v>
      </c>
      <c r="I98" s="178">
        <v>5</v>
      </c>
      <c r="J98" s="205">
        <v>0</v>
      </c>
      <c r="L98" s="67"/>
      <c r="M98" s="67"/>
      <c r="N98" s="67"/>
      <c r="O98" s="67"/>
      <c r="P98" s="67"/>
      <c r="Q98" s="67"/>
      <c r="R98" s="67"/>
      <c r="S98" s="67"/>
    </row>
    <row r="99" spans="1:19" ht="13.2" x14ac:dyDescent="0.2">
      <c r="A99" s="14" t="s">
        <v>93</v>
      </c>
      <c r="B99" s="216">
        <f>SUM(B100:B105)</f>
        <v>15930</v>
      </c>
      <c r="C99" s="220">
        <f>SUM(C100:C105)</f>
        <v>780</v>
      </c>
      <c r="D99" s="189">
        <f t="shared" ref="D99:J99" si="18">SUM(D100:D105)</f>
        <v>6522</v>
      </c>
      <c r="E99" s="189">
        <f t="shared" si="18"/>
        <v>1850</v>
      </c>
      <c r="F99" s="189">
        <f t="shared" si="18"/>
        <v>3241</v>
      </c>
      <c r="G99" s="189">
        <f t="shared" si="18"/>
        <v>2736</v>
      </c>
      <c r="H99" s="189">
        <f t="shared" si="18"/>
        <v>268</v>
      </c>
      <c r="I99" s="189">
        <f t="shared" si="18"/>
        <v>373</v>
      </c>
      <c r="J99" s="199">
        <f t="shared" si="18"/>
        <v>160</v>
      </c>
    </row>
    <row r="100" spans="1:19" ht="13.2" x14ac:dyDescent="0.2">
      <c r="A100" s="13" t="s">
        <v>94</v>
      </c>
      <c r="B100" s="212">
        <f t="shared" ref="B100:B105" si="19">SUM(C100:J100)</f>
        <v>8492</v>
      </c>
      <c r="C100" s="208">
        <v>310</v>
      </c>
      <c r="D100" s="174">
        <v>3805</v>
      </c>
      <c r="E100" s="174">
        <v>720</v>
      </c>
      <c r="F100" s="174">
        <v>2206</v>
      </c>
      <c r="G100" s="174">
        <v>1189</v>
      </c>
      <c r="H100" s="174">
        <v>173</v>
      </c>
      <c r="I100" s="174">
        <v>83</v>
      </c>
      <c r="J100" s="203">
        <v>6</v>
      </c>
    </row>
    <row r="101" spans="1:19" ht="13.2" x14ac:dyDescent="0.2">
      <c r="A101" s="13" t="s">
        <v>95</v>
      </c>
      <c r="B101" s="212">
        <f t="shared" si="19"/>
        <v>491</v>
      </c>
      <c r="C101" s="208">
        <v>0</v>
      </c>
      <c r="D101" s="174">
        <v>2</v>
      </c>
      <c r="E101" s="174">
        <v>0</v>
      </c>
      <c r="F101" s="174">
        <v>10</v>
      </c>
      <c r="G101" s="174">
        <v>131</v>
      </c>
      <c r="H101" s="174">
        <v>0</v>
      </c>
      <c r="I101" s="174">
        <v>194</v>
      </c>
      <c r="J101" s="203">
        <v>154</v>
      </c>
    </row>
    <row r="102" spans="1:19" ht="13.2" x14ac:dyDescent="0.2">
      <c r="A102" s="13" t="s">
        <v>96</v>
      </c>
      <c r="B102" s="212">
        <f t="shared" si="19"/>
        <v>516</v>
      </c>
      <c r="C102" s="208">
        <v>133</v>
      </c>
      <c r="D102" s="174">
        <v>318</v>
      </c>
      <c r="E102" s="174">
        <v>19</v>
      </c>
      <c r="F102" s="174">
        <v>31</v>
      </c>
      <c r="G102" s="174">
        <v>15</v>
      </c>
      <c r="H102" s="174">
        <v>0</v>
      </c>
      <c r="I102" s="174">
        <v>0</v>
      </c>
      <c r="J102" s="203">
        <v>0</v>
      </c>
    </row>
    <row r="103" spans="1:19" ht="13.2" x14ac:dyDescent="0.2">
      <c r="A103" s="13" t="s">
        <v>240</v>
      </c>
      <c r="B103" s="212">
        <f t="shared" si="19"/>
        <v>2668</v>
      </c>
      <c r="C103" s="208">
        <v>331</v>
      </c>
      <c r="D103" s="174">
        <v>1025</v>
      </c>
      <c r="E103" s="174">
        <v>750</v>
      </c>
      <c r="F103" s="174">
        <v>191</v>
      </c>
      <c r="G103" s="174">
        <v>320</v>
      </c>
      <c r="H103" s="174">
        <v>2</v>
      </c>
      <c r="I103" s="174">
        <v>49</v>
      </c>
      <c r="J103" s="203">
        <v>0</v>
      </c>
    </row>
    <row r="104" spans="1:19" ht="13.2" x14ac:dyDescent="0.2">
      <c r="A104" s="13" t="s">
        <v>97</v>
      </c>
      <c r="B104" s="212">
        <f t="shared" si="19"/>
        <v>1763</v>
      </c>
      <c r="C104" s="208">
        <v>5</v>
      </c>
      <c r="D104" s="174">
        <v>1029</v>
      </c>
      <c r="E104" s="174">
        <v>200</v>
      </c>
      <c r="F104" s="174">
        <v>68</v>
      </c>
      <c r="G104" s="174">
        <v>404</v>
      </c>
      <c r="H104" s="174">
        <v>10</v>
      </c>
      <c r="I104" s="174">
        <v>47</v>
      </c>
      <c r="J104" s="203">
        <v>0</v>
      </c>
    </row>
    <row r="105" spans="1:19" ht="13.2" x14ac:dyDescent="0.2">
      <c r="A105" s="58" t="s">
        <v>98</v>
      </c>
      <c r="B105" s="212">
        <f t="shared" si="19"/>
        <v>2000</v>
      </c>
      <c r="C105" s="209">
        <v>1</v>
      </c>
      <c r="D105" s="178">
        <v>343</v>
      </c>
      <c r="E105" s="178">
        <v>161</v>
      </c>
      <c r="F105" s="178">
        <v>735</v>
      </c>
      <c r="G105" s="178">
        <v>677</v>
      </c>
      <c r="H105" s="178">
        <v>83</v>
      </c>
      <c r="I105" s="178">
        <v>0</v>
      </c>
      <c r="J105" s="205">
        <v>0</v>
      </c>
    </row>
    <row r="106" spans="1:19" ht="13.2" x14ac:dyDescent="0.2">
      <c r="A106" s="14" t="s">
        <v>99</v>
      </c>
      <c r="B106" s="216">
        <f>SUM(B107:B108)</f>
        <v>10536</v>
      </c>
      <c r="C106" s="220">
        <f t="shared" ref="C106:J106" si="20">SUM(C107:C108)</f>
        <v>448</v>
      </c>
      <c r="D106" s="189">
        <f t="shared" si="20"/>
        <v>3445</v>
      </c>
      <c r="E106" s="189">
        <f t="shared" si="20"/>
        <v>2672</v>
      </c>
      <c r="F106" s="189">
        <f t="shared" si="20"/>
        <v>1645</v>
      </c>
      <c r="G106" s="189">
        <f t="shared" si="20"/>
        <v>1307</v>
      </c>
      <c r="H106" s="189">
        <f t="shared" si="20"/>
        <v>743</v>
      </c>
      <c r="I106" s="189">
        <f t="shared" si="20"/>
        <v>267</v>
      </c>
      <c r="J106" s="199">
        <f t="shared" si="20"/>
        <v>9</v>
      </c>
    </row>
    <row r="107" spans="1:19" ht="13.2" x14ac:dyDescent="0.2">
      <c r="A107" s="13" t="s">
        <v>100</v>
      </c>
      <c r="B107" s="212">
        <f>SUM(C107:J107)</f>
        <v>8016</v>
      </c>
      <c r="C107" s="173">
        <v>367</v>
      </c>
      <c r="D107" s="174">
        <v>2945</v>
      </c>
      <c r="E107" s="174">
        <v>1444</v>
      </c>
      <c r="F107" s="174">
        <v>1257</v>
      </c>
      <c r="G107" s="174">
        <v>1140</v>
      </c>
      <c r="H107" s="174">
        <v>671</v>
      </c>
      <c r="I107" s="174">
        <v>192</v>
      </c>
      <c r="J107" s="175">
        <v>0</v>
      </c>
    </row>
    <row r="108" spans="1:19" ht="13.8" thickBot="1" x14ac:dyDescent="0.25">
      <c r="A108" s="21" t="s">
        <v>101</v>
      </c>
      <c r="B108" s="217">
        <f>SUM(C108:J108)</f>
        <v>2520</v>
      </c>
      <c r="C108" s="181">
        <v>81</v>
      </c>
      <c r="D108" s="182">
        <v>500</v>
      </c>
      <c r="E108" s="182">
        <v>1228</v>
      </c>
      <c r="F108" s="182">
        <v>388</v>
      </c>
      <c r="G108" s="182">
        <v>167</v>
      </c>
      <c r="H108" s="182">
        <v>72</v>
      </c>
      <c r="I108" s="182">
        <v>75</v>
      </c>
      <c r="J108" s="183">
        <v>9</v>
      </c>
    </row>
  </sheetData>
  <mergeCells count="3">
    <mergeCell ref="A2:A3"/>
    <mergeCell ref="B2:B3"/>
    <mergeCell ref="C2:J2"/>
  </mergeCells>
  <phoneticPr fontId="2"/>
  <pageMargins left="1.0629921259842521" right="0.78740157480314965" top="1.4566929133858268" bottom="0.98425196850393704" header="0.78740157480314965" footer="0.51181102362204722"/>
  <pageSetup paperSize="9" scale="87" orientation="portrait" r:id="rId1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view="pageBreakPreview" zoomScale="115" zoomScaleNormal="100" zoomScaleSheetLayoutView="115" workbookViewId="0">
      <pane xSplit="1" ySplit="3" topLeftCell="B97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1" customHeight="1" x14ac:dyDescent="0.2"/>
  <cols>
    <col min="1" max="1" width="13.109375" style="9" customWidth="1"/>
    <col min="2" max="2" width="7" style="9" customWidth="1"/>
    <col min="3" max="15" width="5.33203125" style="9" customWidth="1"/>
    <col min="16" max="16384" width="9" style="9"/>
  </cols>
  <sheetData>
    <row r="1" spans="1:15" ht="21" customHeight="1" thickBot="1" x14ac:dyDescent="0.25">
      <c r="A1" s="8" t="s">
        <v>104</v>
      </c>
      <c r="O1" s="10" t="s">
        <v>210</v>
      </c>
    </row>
    <row r="2" spans="1:15" ht="66" customHeight="1" thickBot="1" x14ac:dyDescent="0.25">
      <c r="A2" s="16" t="s">
        <v>105</v>
      </c>
      <c r="B2" s="17" t="s">
        <v>6</v>
      </c>
      <c r="C2" s="18" t="s">
        <v>106</v>
      </c>
      <c r="D2" s="19" t="s">
        <v>277</v>
      </c>
      <c r="E2" s="19" t="s">
        <v>278</v>
      </c>
      <c r="F2" s="19" t="s">
        <v>279</v>
      </c>
      <c r="G2" s="19" t="s">
        <v>280</v>
      </c>
      <c r="H2" s="19" t="s">
        <v>281</v>
      </c>
      <c r="I2" s="19" t="s">
        <v>282</v>
      </c>
      <c r="J2" s="19" t="s">
        <v>283</v>
      </c>
      <c r="K2" s="19" t="s">
        <v>107</v>
      </c>
      <c r="L2" s="19" t="s">
        <v>108</v>
      </c>
      <c r="M2" s="19" t="s">
        <v>0</v>
      </c>
      <c r="N2" s="19" t="s">
        <v>250</v>
      </c>
      <c r="O2" s="20" t="s">
        <v>5</v>
      </c>
    </row>
    <row r="3" spans="1:15" ht="21" customHeight="1" thickBot="1" x14ac:dyDescent="0.25">
      <c r="A3" s="12" t="s">
        <v>6</v>
      </c>
      <c r="B3" s="103">
        <f>SUM(B4+B14+B25+B36+B41+B54+B71+B84+B91+B98+B105)</f>
        <v>74634</v>
      </c>
      <c r="C3" s="99">
        <f>SUM(C4+C14+C25+C36+C41+C54+C71+C84+C91+C98+C105)</f>
        <v>11835</v>
      </c>
      <c r="D3" s="104">
        <f t="shared" ref="D3:O3" si="0">SUM(D4+D14+D25+D36+D41+D54+D71+D84+D91+D98+D105)</f>
        <v>5057</v>
      </c>
      <c r="E3" s="104">
        <f t="shared" si="0"/>
        <v>332</v>
      </c>
      <c r="F3" s="104">
        <f t="shared" si="0"/>
        <v>695</v>
      </c>
      <c r="G3" s="104">
        <f t="shared" si="0"/>
        <v>23043</v>
      </c>
      <c r="H3" s="104">
        <f t="shared" si="0"/>
        <v>370</v>
      </c>
      <c r="I3" s="104">
        <f t="shared" si="0"/>
        <v>331</v>
      </c>
      <c r="J3" s="104">
        <f t="shared" si="0"/>
        <v>143</v>
      </c>
      <c r="K3" s="104">
        <f t="shared" si="0"/>
        <v>1975</v>
      </c>
      <c r="L3" s="104">
        <f t="shared" si="0"/>
        <v>240</v>
      </c>
      <c r="M3" s="104">
        <f t="shared" si="0"/>
        <v>192</v>
      </c>
      <c r="N3" s="104">
        <f>SUM(N4+N14+N25+N36+N41+N54+N71+N84+N91+N98+N105)</f>
        <v>0</v>
      </c>
      <c r="O3" s="105">
        <f t="shared" si="0"/>
        <v>30421</v>
      </c>
    </row>
    <row r="4" spans="1:15" ht="13.2" x14ac:dyDescent="0.2">
      <c r="A4" s="60" t="s">
        <v>7</v>
      </c>
      <c r="B4" s="211">
        <f>SUM(B5:B13)</f>
        <v>2487</v>
      </c>
      <c r="C4" s="185">
        <f t="shared" ref="C4:O4" si="1">SUM(C5:C13)</f>
        <v>254</v>
      </c>
      <c r="D4" s="194">
        <f t="shared" si="1"/>
        <v>95</v>
      </c>
      <c r="E4" s="194">
        <f t="shared" si="1"/>
        <v>224</v>
      </c>
      <c r="F4" s="194">
        <f t="shared" si="1"/>
        <v>2</v>
      </c>
      <c r="G4" s="194">
        <f t="shared" si="1"/>
        <v>782</v>
      </c>
      <c r="H4" s="194">
        <f t="shared" si="1"/>
        <v>6</v>
      </c>
      <c r="I4" s="194">
        <f t="shared" si="1"/>
        <v>3</v>
      </c>
      <c r="J4" s="194">
        <f t="shared" si="1"/>
        <v>1</v>
      </c>
      <c r="K4" s="194">
        <f t="shared" si="1"/>
        <v>11</v>
      </c>
      <c r="L4" s="194">
        <f t="shared" si="1"/>
        <v>0</v>
      </c>
      <c r="M4" s="194">
        <f t="shared" si="1"/>
        <v>1</v>
      </c>
      <c r="N4" s="194">
        <f t="shared" si="1"/>
        <v>0</v>
      </c>
      <c r="O4" s="195">
        <f t="shared" si="1"/>
        <v>1108</v>
      </c>
    </row>
    <row r="5" spans="1:15" ht="13.2" x14ac:dyDescent="0.2">
      <c r="A5" s="42" t="s">
        <v>8</v>
      </c>
      <c r="B5" s="212">
        <f>SUM(C5:O5)</f>
        <v>258</v>
      </c>
      <c r="C5" s="201">
        <v>1</v>
      </c>
      <c r="D5" s="174">
        <v>3</v>
      </c>
      <c r="E5" s="174">
        <v>113</v>
      </c>
      <c r="F5" s="174">
        <v>0</v>
      </c>
      <c r="G5" s="174">
        <v>56</v>
      </c>
      <c r="H5" s="174">
        <v>0</v>
      </c>
      <c r="I5" s="174">
        <v>0</v>
      </c>
      <c r="J5" s="174">
        <v>0</v>
      </c>
      <c r="K5" s="174">
        <v>0</v>
      </c>
      <c r="L5" s="174">
        <v>0</v>
      </c>
      <c r="M5" s="174">
        <v>0</v>
      </c>
      <c r="N5" s="174">
        <v>0</v>
      </c>
      <c r="O5" s="175">
        <v>85</v>
      </c>
    </row>
    <row r="6" spans="1:15" ht="13.2" x14ac:dyDescent="0.2">
      <c r="A6" s="42" t="s">
        <v>239</v>
      </c>
      <c r="B6" s="212">
        <f>SUM(C6:O6)</f>
        <v>286</v>
      </c>
      <c r="C6" s="201">
        <v>58</v>
      </c>
      <c r="D6" s="174">
        <v>2</v>
      </c>
      <c r="E6" s="174">
        <v>22</v>
      </c>
      <c r="F6" s="174">
        <v>0</v>
      </c>
      <c r="G6" s="174">
        <v>63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  <c r="O6" s="175">
        <v>141</v>
      </c>
    </row>
    <row r="7" spans="1:15" ht="13.2" x14ac:dyDescent="0.2">
      <c r="A7" s="42" t="s">
        <v>9</v>
      </c>
      <c r="B7" s="212">
        <f t="shared" ref="B7:B13" si="2">SUM(C7:O7)</f>
        <v>25</v>
      </c>
      <c r="C7" s="201">
        <v>0</v>
      </c>
      <c r="D7" s="174">
        <v>0</v>
      </c>
      <c r="E7" s="174">
        <v>1</v>
      </c>
      <c r="F7" s="174">
        <v>0</v>
      </c>
      <c r="G7" s="174">
        <v>16</v>
      </c>
      <c r="H7" s="174">
        <v>0</v>
      </c>
      <c r="I7" s="174">
        <v>0</v>
      </c>
      <c r="J7" s="174">
        <v>0</v>
      </c>
      <c r="K7" s="174">
        <v>0</v>
      </c>
      <c r="L7" s="174">
        <v>0</v>
      </c>
      <c r="M7" s="174">
        <v>0</v>
      </c>
      <c r="N7" s="174">
        <v>0</v>
      </c>
      <c r="O7" s="175">
        <v>8</v>
      </c>
    </row>
    <row r="8" spans="1:15" ht="13.2" x14ac:dyDescent="0.2">
      <c r="A8" s="42" t="s">
        <v>10</v>
      </c>
      <c r="B8" s="212">
        <f t="shared" si="2"/>
        <v>120</v>
      </c>
      <c r="C8" s="201">
        <v>0</v>
      </c>
      <c r="D8" s="174">
        <v>0</v>
      </c>
      <c r="E8" s="174">
        <v>78</v>
      </c>
      <c r="F8" s="174">
        <v>0</v>
      </c>
      <c r="G8" s="174">
        <v>1</v>
      </c>
      <c r="H8" s="174">
        <v>0</v>
      </c>
      <c r="I8" s="174">
        <v>1</v>
      </c>
      <c r="J8" s="174">
        <v>0</v>
      </c>
      <c r="K8" s="174">
        <v>0</v>
      </c>
      <c r="L8" s="174">
        <v>0</v>
      </c>
      <c r="M8" s="174">
        <v>0</v>
      </c>
      <c r="N8" s="174">
        <v>0</v>
      </c>
      <c r="O8" s="175">
        <v>40</v>
      </c>
    </row>
    <row r="9" spans="1:15" ht="13.2" x14ac:dyDescent="0.2">
      <c r="A9" s="42" t="s">
        <v>11</v>
      </c>
      <c r="B9" s="212">
        <f t="shared" si="2"/>
        <v>120</v>
      </c>
      <c r="C9" s="201">
        <v>5</v>
      </c>
      <c r="D9" s="174">
        <v>8</v>
      </c>
      <c r="E9" s="174">
        <v>1</v>
      </c>
      <c r="F9" s="174">
        <v>1</v>
      </c>
      <c r="G9" s="174">
        <v>51</v>
      </c>
      <c r="H9" s="174">
        <v>5</v>
      </c>
      <c r="I9" s="174">
        <v>1</v>
      </c>
      <c r="J9" s="174">
        <v>0</v>
      </c>
      <c r="K9" s="174">
        <v>0</v>
      </c>
      <c r="L9" s="174">
        <v>0</v>
      </c>
      <c r="M9" s="174">
        <v>0</v>
      </c>
      <c r="N9" s="174">
        <v>0</v>
      </c>
      <c r="O9" s="175">
        <v>48</v>
      </c>
    </row>
    <row r="10" spans="1:15" ht="13.2" x14ac:dyDescent="0.2">
      <c r="A10" s="42" t="s">
        <v>12</v>
      </c>
      <c r="B10" s="212">
        <f t="shared" si="2"/>
        <v>348</v>
      </c>
      <c r="C10" s="201">
        <v>22</v>
      </c>
      <c r="D10" s="174">
        <v>25</v>
      </c>
      <c r="E10" s="174">
        <v>0</v>
      </c>
      <c r="F10" s="174">
        <v>1</v>
      </c>
      <c r="G10" s="174">
        <v>121</v>
      </c>
      <c r="H10" s="174">
        <v>0</v>
      </c>
      <c r="I10" s="174">
        <v>0</v>
      </c>
      <c r="J10" s="174">
        <v>1</v>
      </c>
      <c r="K10" s="174">
        <v>4</v>
      </c>
      <c r="L10" s="174">
        <v>0</v>
      </c>
      <c r="M10" s="174">
        <v>1</v>
      </c>
      <c r="N10" s="174">
        <v>0</v>
      </c>
      <c r="O10" s="175">
        <v>173</v>
      </c>
    </row>
    <row r="11" spans="1:15" ht="13.2" x14ac:dyDescent="0.2">
      <c r="A11" s="42" t="s">
        <v>13</v>
      </c>
      <c r="B11" s="212">
        <f t="shared" si="2"/>
        <v>901</v>
      </c>
      <c r="C11" s="201">
        <v>136</v>
      </c>
      <c r="D11" s="174">
        <v>48</v>
      </c>
      <c r="E11" s="174">
        <v>1</v>
      </c>
      <c r="F11" s="174">
        <v>0</v>
      </c>
      <c r="G11" s="174">
        <v>319</v>
      </c>
      <c r="H11" s="174">
        <v>0</v>
      </c>
      <c r="I11" s="174">
        <v>0</v>
      </c>
      <c r="J11" s="174">
        <v>0</v>
      </c>
      <c r="K11" s="174">
        <v>5</v>
      </c>
      <c r="L11" s="174">
        <v>0</v>
      </c>
      <c r="M11" s="174">
        <v>0</v>
      </c>
      <c r="N11" s="174">
        <v>0</v>
      </c>
      <c r="O11" s="175">
        <v>392</v>
      </c>
    </row>
    <row r="12" spans="1:15" ht="13.2" x14ac:dyDescent="0.2">
      <c r="A12" s="42" t="s">
        <v>14</v>
      </c>
      <c r="B12" s="212">
        <f t="shared" si="2"/>
        <v>429</v>
      </c>
      <c r="C12" s="201">
        <v>32</v>
      </c>
      <c r="D12" s="174">
        <v>9</v>
      </c>
      <c r="E12" s="174">
        <v>8</v>
      </c>
      <c r="F12" s="174">
        <v>0</v>
      </c>
      <c r="G12" s="174">
        <v>155</v>
      </c>
      <c r="H12" s="174">
        <v>1</v>
      </c>
      <c r="I12" s="174">
        <v>1</v>
      </c>
      <c r="J12" s="174">
        <v>0</v>
      </c>
      <c r="K12" s="174">
        <v>2</v>
      </c>
      <c r="L12" s="174">
        <v>0</v>
      </c>
      <c r="M12" s="174">
        <v>0</v>
      </c>
      <c r="N12" s="174">
        <v>0</v>
      </c>
      <c r="O12" s="175">
        <v>221</v>
      </c>
    </row>
    <row r="13" spans="1:15" ht="13.2" x14ac:dyDescent="0.2">
      <c r="A13" s="61" t="s">
        <v>15</v>
      </c>
      <c r="B13" s="213">
        <f t="shared" si="2"/>
        <v>0</v>
      </c>
      <c r="C13" s="176">
        <v>0</v>
      </c>
      <c r="D13" s="178">
        <v>0</v>
      </c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79">
        <v>0</v>
      </c>
    </row>
    <row r="14" spans="1:15" ht="13.2" x14ac:dyDescent="0.2">
      <c r="A14" s="62" t="s">
        <v>16</v>
      </c>
      <c r="B14" s="214">
        <f>SUM(B15:B24)</f>
        <v>2719</v>
      </c>
      <c r="C14" s="197">
        <f t="shared" ref="C14:O14" si="3">SUM(C15:C24)</f>
        <v>361</v>
      </c>
      <c r="D14" s="190">
        <f t="shared" si="3"/>
        <v>97</v>
      </c>
      <c r="E14" s="190">
        <f t="shared" si="3"/>
        <v>22</v>
      </c>
      <c r="F14" s="190">
        <f t="shared" si="3"/>
        <v>7</v>
      </c>
      <c r="G14" s="190">
        <f t="shared" si="3"/>
        <v>934</v>
      </c>
      <c r="H14" s="190">
        <f t="shared" si="3"/>
        <v>0</v>
      </c>
      <c r="I14" s="190">
        <f t="shared" si="3"/>
        <v>5</v>
      </c>
      <c r="J14" s="190">
        <f t="shared" si="3"/>
        <v>9</v>
      </c>
      <c r="K14" s="190">
        <f t="shared" si="3"/>
        <v>12</v>
      </c>
      <c r="L14" s="190">
        <f t="shared" si="3"/>
        <v>0</v>
      </c>
      <c r="M14" s="190">
        <f t="shared" si="3"/>
        <v>3</v>
      </c>
      <c r="N14" s="190">
        <f t="shared" si="3"/>
        <v>0</v>
      </c>
      <c r="O14" s="198">
        <f t="shared" si="3"/>
        <v>1269</v>
      </c>
    </row>
    <row r="15" spans="1:15" ht="13.2" x14ac:dyDescent="0.2">
      <c r="A15" s="42" t="s">
        <v>267</v>
      </c>
      <c r="B15" s="212">
        <f>SUM(C15:O15)</f>
        <v>761</v>
      </c>
      <c r="C15" s="201">
        <v>133</v>
      </c>
      <c r="D15" s="174">
        <v>23</v>
      </c>
      <c r="E15" s="174">
        <v>6</v>
      </c>
      <c r="F15" s="174">
        <v>0</v>
      </c>
      <c r="G15" s="174">
        <v>241</v>
      </c>
      <c r="H15" s="174">
        <v>0</v>
      </c>
      <c r="I15" s="174">
        <v>0</v>
      </c>
      <c r="J15" s="174">
        <v>6</v>
      </c>
      <c r="K15" s="174">
        <v>6</v>
      </c>
      <c r="L15" s="174">
        <v>0</v>
      </c>
      <c r="M15" s="174">
        <v>3</v>
      </c>
      <c r="N15" s="174">
        <v>0</v>
      </c>
      <c r="O15" s="175">
        <v>343</v>
      </c>
    </row>
    <row r="16" spans="1:15" ht="13.2" x14ac:dyDescent="0.2">
      <c r="A16" s="42" t="s">
        <v>18</v>
      </c>
      <c r="B16" s="212">
        <f t="shared" ref="B16:B23" si="4">SUM(C16:O16)</f>
        <v>252</v>
      </c>
      <c r="C16" s="201">
        <v>0</v>
      </c>
      <c r="D16" s="174">
        <v>4</v>
      </c>
      <c r="E16" s="174">
        <v>12</v>
      </c>
      <c r="F16" s="174">
        <v>0</v>
      </c>
      <c r="G16" s="174">
        <v>103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5">
        <v>133</v>
      </c>
    </row>
    <row r="17" spans="1:15" ht="13.2" x14ac:dyDescent="0.2">
      <c r="A17" s="42" t="s">
        <v>19</v>
      </c>
      <c r="B17" s="212">
        <f t="shared" si="4"/>
        <v>70</v>
      </c>
      <c r="C17" s="201">
        <v>2</v>
      </c>
      <c r="D17" s="174">
        <v>4</v>
      </c>
      <c r="E17" s="174">
        <v>0</v>
      </c>
      <c r="F17" s="174">
        <v>2</v>
      </c>
      <c r="G17" s="174">
        <v>16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0</v>
      </c>
      <c r="N17" s="174">
        <v>0</v>
      </c>
      <c r="O17" s="175">
        <v>46</v>
      </c>
    </row>
    <row r="18" spans="1:15" ht="13.2" x14ac:dyDescent="0.2">
      <c r="A18" s="42" t="s">
        <v>20</v>
      </c>
      <c r="B18" s="212">
        <f t="shared" si="4"/>
        <v>471</v>
      </c>
      <c r="C18" s="201">
        <v>79</v>
      </c>
      <c r="D18" s="174">
        <v>12</v>
      </c>
      <c r="E18" s="174">
        <v>0</v>
      </c>
      <c r="F18" s="174">
        <v>0</v>
      </c>
      <c r="G18" s="174">
        <v>195</v>
      </c>
      <c r="H18" s="174">
        <v>0</v>
      </c>
      <c r="I18" s="174">
        <v>5</v>
      </c>
      <c r="J18" s="174">
        <v>1</v>
      </c>
      <c r="K18" s="174">
        <v>1</v>
      </c>
      <c r="L18" s="174">
        <v>0</v>
      </c>
      <c r="M18" s="174">
        <v>0</v>
      </c>
      <c r="N18" s="174">
        <v>0</v>
      </c>
      <c r="O18" s="175">
        <v>178</v>
      </c>
    </row>
    <row r="19" spans="1:15" ht="13.2" x14ac:dyDescent="0.2">
      <c r="A19" s="42" t="s">
        <v>21</v>
      </c>
      <c r="B19" s="212">
        <f t="shared" si="4"/>
        <v>6</v>
      </c>
      <c r="C19" s="201">
        <v>1</v>
      </c>
      <c r="D19" s="201">
        <v>0</v>
      </c>
      <c r="E19" s="201">
        <v>0</v>
      </c>
      <c r="F19" s="201">
        <v>0</v>
      </c>
      <c r="G19" s="201">
        <v>1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175">
        <v>4</v>
      </c>
    </row>
    <row r="20" spans="1:15" ht="13.2" x14ac:dyDescent="0.2">
      <c r="A20" s="42" t="s">
        <v>22</v>
      </c>
      <c r="B20" s="212">
        <f t="shared" si="4"/>
        <v>86</v>
      </c>
      <c r="C20" s="201">
        <v>14</v>
      </c>
      <c r="D20" s="174">
        <v>1</v>
      </c>
      <c r="E20" s="174">
        <v>0</v>
      </c>
      <c r="F20" s="174">
        <v>0</v>
      </c>
      <c r="G20" s="174">
        <v>37</v>
      </c>
      <c r="H20" s="174">
        <v>0</v>
      </c>
      <c r="I20" s="174">
        <v>0</v>
      </c>
      <c r="J20" s="174">
        <v>2</v>
      </c>
      <c r="K20" s="174">
        <v>0</v>
      </c>
      <c r="L20" s="174">
        <v>0</v>
      </c>
      <c r="M20" s="174">
        <v>0</v>
      </c>
      <c r="N20" s="174">
        <v>0</v>
      </c>
      <c r="O20" s="175">
        <v>32</v>
      </c>
    </row>
    <row r="21" spans="1:15" ht="13.2" x14ac:dyDescent="0.2">
      <c r="A21" s="42" t="s">
        <v>23</v>
      </c>
      <c r="B21" s="212">
        <f t="shared" si="4"/>
        <v>393</v>
      </c>
      <c r="C21" s="201">
        <v>60</v>
      </c>
      <c r="D21" s="174">
        <v>9</v>
      </c>
      <c r="E21" s="174">
        <v>4</v>
      </c>
      <c r="F21" s="174">
        <v>1</v>
      </c>
      <c r="G21" s="174">
        <v>94</v>
      </c>
      <c r="H21" s="174">
        <v>0</v>
      </c>
      <c r="I21" s="174">
        <v>0</v>
      </c>
      <c r="J21" s="174">
        <v>0</v>
      </c>
      <c r="K21" s="174">
        <v>2</v>
      </c>
      <c r="L21" s="174">
        <v>0</v>
      </c>
      <c r="M21" s="174">
        <v>0</v>
      </c>
      <c r="N21" s="174">
        <v>0</v>
      </c>
      <c r="O21" s="175">
        <v>223</v>
      </c>
    </row>
    <row r="22" spans="1:15" ht="13.2" x14ac:dyDescent="0.2">
      <c r="A22" s="42" t="s">
        <v>24</v>
      </c>
      <c r="B22" s="212">
        <f t="shared" si="4"/>
        <v>192</v>
      </c>
      <c r="C22" s="201">
        <v>36</v>
      </c>
      <c r="D22" s="174">
        <v>7</v>
      </c>
      <c r="E22" s="174">
        <v>0</v>
      </c>
      <c r="F22" s="174">
        <v>0</v>
      </c>
      <c r="G22" s="174">
        <v>39</v>
      </c>
      <c r="H22" s="174">
        <v>0</v>
      </c>
      <c r="I22" s="174">
        <v>0</v>
      </c>
      <c r="J22" s="174">
        <v>0</v>
      </c>
      <c r="K22" s="174">
        <v>1</v>
      </c>
      <c r="L22" s="174">
        <v>0</v>
      </c>
      <c r="M22" s="174">
        <v>0</v>
      </c>
      <c r="N22" s="174">
        <v>0</v>
      </c>
      <c r="O22" s="175">
        <v>109</v>
      </c>
    </row>
    <row r="23" spans="1:15" ht="13.2" x14ac:dyDescent="0.2">
      <c r="A23" s="42" t="s">
        <v>25</v>
      </c>
      <c r="B23" s="212">
        <f t="shared" si="4"/>
        <v>418</v>
      </c>
      <c r="C23" s="201">
        <v>36</v>
      </c>
      <c r="D23" s="174">
        <v>31</v>
      </c>
      <c r="E23" s="174">
        <v>0</v>
      </c>
      <c r="F23" s="174">
        <v>4</v>
      </c>
      <c r="G23" s="174">
        <v>176</v>
      </c>
      <c r="H23" s="174">
        <v>0</v>
      </c>
      <c r="I23" s="174">
        <v>0</v>
      </c>
      <c r="J23" s="174">
        <v>0</v>
      </c>
      <c r="K23" s="174">
        <v>1</v>
      </c>
      <c r="L23" s="174">
        <v>0</v>
      </c>
      <c r="M23" s="174">
        <v>0</v>
      </c>
      <c r="N23" s="174">
        <v>0</v>
      </c>
      <c r="O23" s="175">
        <v>170</v>
      </c>
    </row>
    <row r="24" spans="1:15" ht="13.2" x14ac:dyDescent="0.2">
      <c r="A24" s="61" t="s">
        <v>247</v>
      </c>
      <c r="B24" s="212">
        <f>SUM(C24:O24)</f>
        <v>70</v>
      </c>
      <c r="C24" s="177">
        <v>0</v>
      </c>
      <c r="D24" s="178">
        <v>6</v>
      </c>
      <c r="E24" s="178">
        <v>0</v>
      </c>
      <c r="F24" s="178">
        <v>0</v>
      </c>
      <c r="G24" s="178">
        <v>32</v>
      </c>
      <c r="H24" s="178">
        <v>0</v>
      </c>
      <c r="I24" s="178">
        <v>0</v>
      </c>
      <c r="J24" s="178">
        <v>0</v>
      </c>
      <c r="K24" s="178">
        <v>1</v>
      </c>
      <c r="L24" s="178">
        <v>0</v>
      </c>
      <c r="M24" s="178">
        <v>0</v>
      </c>
      <c r="N24" s="178">
        <v>0</v>
      </c>
      <c r="O24" s="179">
        <v>31</v>
      </c>
    </row>
    <row r="25" spans="1:15" ht="13.2" x14ac:dyDescent="0.2">
      <c r="A25" s="43" t="s">
        <v>26</v>
      </c>
      <c r="B25" s="216">
        <f>SUM(B26:B35)</f>
        <v>20171</v>
      </c>
      <c r="C25" s="192">
        <f t="shared" ref="C25:O25" si="5">SUM(C26:C35)</f>
        <v>2035</v>
      </c>
      <c r="D25" s="189">
        <f t="shared" si="5"/>
        <v>1558</v>
      </c>
      <c r="E25" s="189">
        <f t="shared" si="5"/>
        <v>8</v>
      </c>
      <c r="F25" s="189">
        <f t="shared" si="5"/>
        <v>97</v>
      </c>
      <c r="G25" s="189">
        <f t="shared" si="5"/>
        <v>6035</v>
      </c>
      <c r="H25" s="189">
        <f t="shared" si="5"/>
        <v>144</v>
      </c>
      <c r="I25" s="189">
        <f t="shared" si="5"/>
        <v>153</v>
      </c>
      <c r="J25" s="189">
        <f t="shared" si="5"/>
        <v>58</v>
      </c>
      <c r="K25" s="189">
        <f t="shared" si="5"/>
        <v>477</v>
      </c>
      <c r="L25" s="189">
        <f t="shared" si="5"/>
        <v>124</v>
      </c>
      <c r="M25" s="189">
        <f t="shared" si="5"/>
        <v>113</v>
      </c>
      <c r="N25" s="189">
        <f t="shared" si="5"/>
        <v>0</v>
      </c>
      <c r="O25" s="191">
        <f t="shared" si="5"/>
        <v>9369</v>
      </c>
    </row>
    <row r="26" spans="1:15" ht="13.2" x14ac:dyDescent="0.2">
      <c r="A26" s="42" t="s">
        <v>27</v>
      </c>
      <c r="B26" s="212">
        <f>SUM(C26:O26)</f>
        <v>3617</v>
      </c>
      <c r="C26" s="201">
        <v>278</v>
      </c>
      <c r="D26" s="174">
        <v>345</v>
      </c>
      <c r="E26" s="180">
        <v>1</v>
      </c>
      <c r="F26" s="174">
        <v>18</v>
      </c>
      <c r="G26" s="174">
        <v>689</v>
      </c>
      <c r="H26" s="174">
        <v>1</v>
      </c>
      <c r="I26" s="180">
        <v>2</v>
      </c>
      <c r="J26" s="180">
        <v>1</v>
      </c>
      <c r="K26" s="174">
        <v>144</v>
      </c>
      <c r="L26" s="174">
        <v>46</v>
      </c>
      <c r="M26" s="174">
        <v>1</v>
      </c>
      <c r="N26" s="180">
        <v>0</v>
      </c>
      <c r="O26" s="175">
        <v>2091</v>
      </c>
    </row>
    <row r="27" spans="1:15" ht="13.2" x14ac:dyDescent="0.2">
      <c r="A27" s="42" t="s">
        <v>28</v>
      </c>
      <c r="B27" s="212">
        <f t="shared" ref="B27:B35" si="6">SUM(C27:O27)</f>
        <v>2184</v>
      </c>
      <c r="C27" s="201">
        <v>200</v>
      </c>
      <c r="D27" s="174">
        <v>162</v>
      </c>
      <c r="E27" s="174">
        <v>0</v>
      </c>
      <c r="F27" s="174">
        <v>15</v>
      </c>
      <c r="G27" s="174">
        <v>762</v>
      </c>
      <c r="H27" s="174">
        <v>30</v>
      </c>
      <c r="I27" s="174">
        <v>4</v>
      </c>
      <c r="J27" s="174">
        <v>14</v>
      </c>
      <c r="K27" s="174">
        <v>37</v>
      </c>
      <c r="L27" s="174">
        <v>0</v>
      </c>
      <c r="M27" s="174">
        <v>10</v>
      </c>
      <c r="N27" s="174">
        <v>0</v>
      </c>
      <c r="O27" s="175">
        <v>950</v>
      </c>
    </row>
    <row r="28" spans="1:15" ht="13.2" x14ac:dyDescent="0.2">
      <c r="A28" s="42" t="s">
        <v>29</v>
      </c>
      <c r="B28" s="212">
        <f t="shared" si="6"/>
        <v>6678</v>
      </c>
      <c r="C28" s="201">
        <v>478</v>
      </c>
      <c r="D28" s="174">
        <v>583</v>
      </c>
      <c r="E28" s="174">
        <v>3</v>
      </c>
      <c r="F28" s="174">
        <v>31</v>
      </c>
      <c r="G28" s="174">
        <v>1742</v>
      </c>
      <c r="H28" s="174">
        <v>60</v>
      </c>
      <c r="I28" s="174">
        <v>119</v>
      </c>
      <c r="J28" s="174">
        <v>8</v>
      </c>
      <c r="K28" s="174">
        <v>178</v>
      </c>
      <c r="L28" s="174">
        <v>49</v>
      </c>
      <c r="M28" s="174">
        <v>79</v>
      </c>
      <c r="N28" s="174">
        <v>0</v>
      </c>
      <c r="O28" s="175">
        <v>3348</v>
      </c>
    </row>
    <row r="29" spans="1:15" ht="13.2" x14ac:dyDescent="0.2">
      <c r="A29" s="42" t="s">
        <v>30</v>
      </c>
      <c r="B29" s="212">
        <f t="shared" si="6"/>
        <v>147</v>
      </c>
      <c r="C29" s="201">
        <v>4</v>
      </c>
      <c r="D29" s="174">
        <v>8</v>
      </c>
      <c r="E29" s="174">
        <v>0</v>
      </c>
      <c r="F29" s="174">
        <v>1</v>
      </c>
      <c r="G29" s="174">
        <v>61</v>
      </c>
      <c r="H29" s="174">
        <v>0</v>
      </c>
      <c r="I29" s="174">
        <v>0</v>
      </c>
      <c r="J29" s="174">
        <v>0</v>
      </c>
      <c r="K29" s="174">
        <v>1</v>
      </c>
      <c r="L29" s="174">
        <v>0</v>
      </c>
      <c r="M29" s="174">
        <v>0</v>
      </c>
      <c r="N29" s="174">
        <v>0</v>
      </c>
      <c r="O29" s="175">
        <v>72</v>
      </c>
    </row>
    <row r="30" spans="1:15" ht="13.2" x14ac:dyDescent="0.2">
      <c r="A30" s="42" t="s">
        <v>31</v>
      </c>
      <c r="B30" s="212">
        <f t="shared" si="6"/>
        <v>1568</v>
      </c>
      <c r="C30" s="201">
        <v>163</v>
      </c>
      <c r="D30" s="174">
        <v>105</v>
      </c>
      <c r="E30" s="174">
        <v>0</v>
      </c>
      <c r="F30" s="174">
        <v>7</v>
      </c>
      <c r="G30" s="174">
        <v>718</v>
      </c>
      <c r="H30" s="174">
        <v>15</v>
      </c>
      <c r="I30" s="174">
        <v>0</v>
      </c>
      <c r="J30" s="174">
        <v>5</v>
      </c>
      <c r="K30" s="174">
        <v>14</v>
      </c>
      <c r="L30" s="174">
        <v>1</v>
      </c>
      <c r="M30" s="174">
        <v>6</v>
      </c>
      <c r="N30" s="174">
        <v>0</v>
      </c>
      <c r="O30" s="175">
        <v>534</v>
      </c>
    </row>
    <row r="31" spans="1:15" ht="13.2" x14ac:dyDescent="0.2">
      <c r="A31" s="42" t="s">
        <v>32</v>
      </c>
      <c r="B31" s="212">
        <f t="shared" si="6"/>
        <v>3403</v>
      </c>
      <c r="C31" s="201">
        <v>600</v>
      </c>
      <c r="D31" s="174">
        <v>258</v>
      </c>
      <c r="E31" s="174">
        <v>0</v>
      </c>
      <c r="F31" s="174">
        <v>15</v>
      </c>
      <c r="G31" s="174">
        <v>1191</v>
      </c>
      <c r="H31" s="174">
        <v>21</v>
      </c>
      <c r="I31" s="174">
        <v>2</v>
      </c>
      <c r="J31" s="174">
        <v>16</v>
      </c>
      <c r="K31" s="174">
        <v>52</v>
      </c>
      <c r="L31" s="174">
        <v>0</v>
      </c>
      <c r="M31" s="174">
        <v>16</v>
      </c>
      <c r="N31" s="174">
        <v>0</v>
      </c>
      <c r="O31" s="175">
        <v>1232</v>
      </c>
    </row>
    <row r="32" spans="1:15" ht="13.2" x14ac:dyDescent="0.2">
      <c r="A32" s="42" t="s">
        <v>33</v>
      </c>
      <c r="B32" s="212">
        <f t="shared" si="6"/>
        <v>816</v>
      </c>
      <c r="C32" s="201">
        <v>70</v>
      </c>
      <c r="D32" s="174">
        <v>47</v>
      </c>
      <c r="E32" s="174">
        <v>3</v>
      </c>
      <c r="F32" s="174">
        <v>8</v>
      </c>
      <c r="G32" s="174">
        <v>347</v>
      </c>
      <c r="H32" s="174">
        <v>3</v>
      </c>
      <c r="I32" s="174">
        <v>0</v>
      </c>
      <c r="J32" s="174">
        <v>13</v>
      </c>
      <c r="K32" s="174">
        <v>15</v>
      </c>
      <c r="L32" s="174">
        <v>1</v>
      </c>
      <c r="M32" s="174">
        <v>0</v>
      </c>
      <c r="N32" s="174">
        <v>0</v>
      </c>
      <c r="O32" s="175">
        <v>309</v>
      </c>
    </row>
    <row r="33" spans="1:15" ht="13.2" x14ac:dyDescent="0.2">
      <c r="A33" s="42" t="s">
        <v>34</v>
      </c>
      <c r="B33" s="212">
        <f t="shared" si="6"/>
        <v>150</v>
      </c>
      <c r="C33" s="201">
        <v>0</v>
      </c>
      <c r="D33" s="174">
        <v>4</v>
      </c>
      <c r="E33" s="174">
        <v>0</v>
      </c>
      <c r="F33" s="174">
        <v>2</v>
      </c>
      <c r="G33" s="174">
        <v>65</v>
      </c>
      <c r="H33" s="174">
        <v>0</v>
      </c>
      <c r="I33" s="174">
        <v>26</v>
      </c>
      <c r="J33" s="174">
        <v>0</v>
      </c>
      <c r="K33" s="174">
        <v>1</v>
      </c>
      <c r="L33" s="174">
        <v>0</v>
      </c>
      <c r="M33" s="174">
        <v>1</v>
      </c>
      <c r="N33" s="174">
        <v>0</v>
      </c>
      <c r="O33" s="175">
        <v>51</v>
      </c>
    </row>
    <row r="34" spans="1:15" ht="13.2" x14ac:dyDescent="0.2">
      <c r="A34" s="42" t="s">
        <v>35</v>
      </c>
      <c r="B34" s="212">
        <f t="shared" si="6"/>
        <v>1535</v>
      </c>
      <c r="C34" s="201">
        <v>225</v>
      </c>
      <c r="D34" s="174">
        <v>44</v>
      </c>
      <c r="E34" s="174">
        <v>1</v>
      </c>
      <c r="F34" s="174">
        <v>0</v>
      </c>
      <c r="G34" s="174">
        <v>426</v>
      </c>
      <c r="H34" s="174">
        <v>13</v>
      </c>
      <c r="I34" s="174">
        <v>0</v>
      </c>
      <c r="J34" s="174">
        <v>1</v>
      </c>
      <c r="K34" s="174">
        <v>33</v>
      </c>
      <c r="L34" s="174">
        <v>27</v>
      </c>
      <c r="M34" s="174">
        <v>0</v>
      </c>
      <c r="N34" s="174">
        <v>0</v>
      </c>
      <c r="O34" s="175">
        <v>765</v>
      </c>
    </row>
    <row r="35" spans="1:15" ht="13.2" x14ac:dyDescent="0.2">
      <c r="A35" s="61" t="s">
        <v>36</v>
      </c>
      <c r="B35" s="212">
        <f t="shared" si="6"/>
        <v>73</v>
      </c>
      <c r="C35" s="177">
        <v>17</v>
      </c>
      <c r="D35" s="178">
        <v>2</v>
      </c>
      <c r="E35" s="178">
        <v>0</v>
      </c>
      <c r="F35" s="178">
        <v>0</v>
      </c>
      <c r="G35" s="178">
        <v>34</v>
      </c>
      <c r="H35" s="178">
        <v>1</v>
      </c>
      <c r="I35" s="178">
        <v>0</v>
      </c>
      <c r="J35" s="178">
        <v>0</v>
      </c>
      <c r="K35" s="178">
        <v>2</v>
      </c>
      <c r="L35" s="178">
        <v>0</v>
      </c>
      <c r="M35" s="178">
        <v>0</v>
      </c>
      <c r="N35" s="178">
        <v>0</v>
      </c>
      <c r="O35" s="179">
        <v>17</v>
      </c>
    </row>
    <row r="36" spans="1:15" ht="13.2" x14ac:dyDescent="0.2">
      <c r="A36" s="43" t="s">
        <v>37</v>
      </c>
      <c r="B36" s="216">
        <f>SUM(B37:B40)</f>
        <v>9380</v>
      </c>
      <c r="C36" s="192">
        <f t="shared" ref="C36:O36" si="7">SUM(C37:C40)</f>
        <v>1509</v>
      </c>
      <c r="D36" s="189">
        <f t="shared" si="7"/>
        <v>616</v>
      </c>
      <c r="E36" s="189">
        <f t="shared" si="7"/>
        <v>23</v>
      </c>
      <c r="F36" s="189">
        <f t="shared" si="7"/>
        <v>24</v>
      </c>
      <c r="G36" s="189">
        <f t="shared" si="7"/>
        <v>3172</v>
      </c>
      <c r="H36" s="189">
        <f t="shared" si="7"/>
        <v>57</v>
      </c>
      <c r="I36" s="189">
        <f t="shared" si="7"/>
        <v>16</v>
      </c>
      <c r="J36" s="189">
        <f t="shared" si="7"/>
        <v>17</v>
      </c>
      <c r="K36" s="189">
        <f t="shared" si="7"/>
        <v>267</v>
      </c>
      <c r="L36" s="189">
        <f t="shared" si="7"/>
        <v>66</v>
      </c>
      <c r="M36" s="189">
        <f t="shared" si="7"/>
        <v>19</v>
      </c>
      <c r="N36" s="189">
        <f t="shared" si="7"/>
        <v>0</v>
      </c>
      <c r="O36" s="191">
        <f t="shared" si="7"/>
        <v>3594</v>
      </c>
    </row>
    <row r="37" spans="1:15" ht="13.2" x14ac:dyDescent="0.2">
      <c r="A37" s="42" t="s">
        <v>38</v>
      </c>
      <c r="B37" s="212">
        <f>C37+D37+E37+F37+G37+H37+I37+J37+K37+L37+M37+O37+N37</f>
        <v>6298</v>
      </c>
      <c r="C37" s="201">
        <v>729</v>
      </c>
      <c r="D37" s="174">
        <v>456</v>
      </c>
      <c r="E37" s="174">
        <v>9</v>
      </c>
      <c r="F37" s="174">
        <v>19</v>
      </c>
      <c r="G37" s="174">
        <v>2094</v>
      </c>
      <c r="H37" s="174">
        <v>34</v>
      </c>
      <c r="I37" s="174">
        <v>11</v>
      </c>
      <c r="J37" s="174">
        <v>7</v>
      </c>
      <c r="K37" s="174">
        <v>239</v>
      </c>
      <c r="L37" s="174">
        <v>52</v>
      </c>
      <c r="M37" s="174">
        <v>15</v>
      </c>
      <c r="N37" s="174">
        <v>0</v>
      </c>
      <c r="O37" s="175">
        <v>2633</v>
      </c>
    </row>
    <row r="38" spans="1:15" ht="13.2" x14ac:dyDescent="0.2">
      <c r="A38" s="42" t="s">
        <v>39</v>
      </c>
      <c r="B38" s="212">
        <f>C38+D38+E38+F38+G38+H38+I38+J38+K38+L38+M38+O38+N38</f>
        <v>582</v>
      </c>
      <c r="C38" s="201">
        <v>154</v>
      </c>
      <c r="D38" s="174">
        <v>45</v>
      </c>
      <c r="E38" s="174">
        <v>14</v>
      </c>
      <c r="F38" s="174">
        <v>2</v>
      </c>
      <c r="G38" s="174">
        <v>184</v>
      </c>
      <c r="H38" s="174">
        <v>2</v>
      </c>
      <c r="I38" s="174">
        <v>0</v>
      </c>
      <c r="J38" s="174">
        <v>1</v>
      </c>
      <c r="K38" s="174">
        <v>4</v>
      </c>
      <c r="L38" s="174">
        <v>0</v>
      </c>
      <c r="M38" s="174">
        <v>0</v>
      </c>
      <c r="N38" s="174">
        <v>0</v>
      </c>
      <c r="O38" s="175">
        <v>176</v>
      </c>
    </row>
    <row r="39" spans="1:15" s="15" customFormat="1" ht="13.2" x14ac:dyDescent="0.2">
      <c r="A39" s="42" t="s">
        <v>40</v>
      </c>
      <c r="B39" s="212">
        <f>C39+D39+E39+F39+G39+H39+I39+J39+K39+L39+M39+O39+N39</f>
        <v>976</v>
      </c>
      <c r="C39" s="201">
        <v>231</v>
      </c>
      <c r="D39" s="174">
        <v>45</v>
      </c>
      <c r="E39" s="174">
        <v>0</v>
      </c>
      <c r="F39" s="174">
        <v>1</v>
      </c>
      <c r="G39" s="174">
        <v>425</v>
      </c>
      <c r="H39" s="174">
        <v>11</v>
      </c>
      <c r="I39" s="174">
        <v>4</v>
      </c>
      <c r="J39" s="174">
        <v>0</v>
      </c>
      <c r="K39" s="174">
        <v>4</v>
      </c>
      <c r="L39" s="174">
        <v>0</v>
      </c>
      <c r="M39" s="174">
        <v>0</v>
      </c>
      <c r="N39" s="174">
        <v>0</v>
      </c>
      <c r="O39" s="175">
        <v>255</v>
      </c>
    </row>
    <row r="40" spans="1:15" ht="13.2" x14ac:dyDescent="0.2">
      <c r="A40" s="61" t="s">
        <v>41</v>
      </c>
      <c r="B40" s="212">
        <f>C40+D40+E40+F40+G40+H40+I40+J40+K40+L40+M40+O40+N40</f>
        <v>1524</v>
      </c>
      <c r="C40" s="177">
        <v>395</v>
      </c>
      <c r="D40" s="178">
        <v>70</v>
      </c>
      <c r="E40" s="178">
        <v>0</v>
      </c>
      <c r="F40" s="178">
        <v>2</v>
      </c>
      <c r="G40" s="178">
        <v>469</v>
      </c>
      <c r="H40" s="178">
        <v>10</v>
      </c>
      <c r="I40" s="178">
        <v>1</v>
      </c>
      <c r="J40" s="178">
        <v>9</v>
      </c>
      <c r="K40" s="178">
        <v>20</v>
      </c>
      <c r="L40" s="178">
        <v>14</v>
      </c>
      <c r="M40" s="178">
        <v>4</v>
      </c>
      <c r="N40" s="178">
        <v>0</v>
      </c>
      <c r="O40" s="179">
        <v>530</v>
      </c>
    </row>
    <row r="41" spans="1:15" ht="13.2" x14ac:dyDescent="0.2">
      <c r="A41" s="43" t="s">
        <v>42</v>
      </c>
      <c r="B41" s="216">
        <f>SUM(B42:B53)</f>
        <v>14095</v>
      </c>
      <c r="C41" s="192">
        <f t="shared" ref="C41:O41" si="8">SUM(C42:C53)</f>
        <v>1763</v>
      </c>
      <c r="D41" s="189">
        <f t="shared" si="8"/>
        <v>899</v>
      </c>
      <c r="E41" s="189">
        <f t="shared" si="8"/>
        <v>18</v>
      </c>
      <c r="F41" s="189">
        <f t="shared" si="8"/>
        <v>93</v>
      </c>
      <c r="G41" s="189">
        <f t="shared" si="8"/>
        <v>4269</v>
      </c>
      <c r="H41" s="189">
        <f t="shared" si="8"/>
        <v>87</v>
      </c>
      <c r="I41" s="189">
        <f t="shared" si="8"/>
        <v>17</v>
      </c>
      <c r="J41" s="189">
        <f t="shared" si="8"/>
        <v>15</v>
      </c>
      <c r="K41" s="189">
        <f t="shared" si="8"/>
        <v>748</v>
      </c>
      <c r="L41" s="189">
        <f t="shared" si="8"/>
        <v>49</v>
      </c>
      <c r="M41" s="189">
        <f t="shared" si="8"/>
        <v>21</v>
      </c>
      <c r="N41" s="189">
        <f t="shared" si="8"/>
        <v>0</v>
      </c>
      <c r="O41" s="191">
        <f t="shared" si="8"/>
        <v>6116</v>
      </c>
    </row>
    <row r="42" spans="1:15" ht="13.2" x14ac:dyDescent="0.2">
      <c r="A42" s="22" t="s">
        <v>232</v>
      </c>
      <c r="B42" s="212">
        <f>SUM(C42:O42)</f>
        <v>1493</v>
      </c>
      <c r="C42" s="201">
        <v>324</v>
      </c>
      <c r="D42" s="174">
        <v>64</v>
      </c>
      <c r="E42" s="174">
        <v>7</v>
      </c>
      <c r="F42" s="174">
        <v>14</v>
      </c>
      <c r="G42" s="174">
        <v>489</v>
      </c>
      <c r="H42" s="174">
        <v>14</v>
      </c>
      <c r="I42" s="174">
        <v>6</v>
      </c>
      <c r="J42" s="174">
        <v>5</v>
      </c>
      <c r="K42" s="174">
        <v>11</v>
      </c>
      <c r="L42" s="174">
        <v>0</v>
      </c>
      <c r="M42" s="174">
        <v>3</v>
      </c>
      <c r="N42" s="174">
        <v>0</v>
      </c>
      <c r="O42" s="175">
        <v>556</v>
      </c>
    </row>
    <row r="43" spans="1:15" ht="13.2" x14ac:dyDescent="0.2">
      <c r="A43" s="13" t="s">
        <v>231</v>
      </c>
      <c r="B43" s="212">
        <f t="shared" ref="B43:B53" si="9">SUM(C43:O43)</f>
        <v>4263</v>
      </c>
      <c r="C43" s="201">
        <v>614</v>
      </c>
      <c r="D43" s="174">
        <v>248</v>
      </c>
      <c r="E43" s="174">
        <v>1</v>
      </c>
      <c r="F43" s="174">
        <v>33</v>
      </c>
      <c r="G43" s="174">
        <v>946</v>
      </c>
      <c r="H43" s="174">
        <v>5</v>
      </c>
      <c r="I43" s="174">
        <v>0</v>
      </c>
      <c r="J43" s="174">
        <v>0</v>
      </c>
      <c r="K43" s="174">
        <v>430</v>
      </c>
      <c r="L43" s="174">
        <v>9</v>
      </c>
      <c r="M43" s="174">
        <v>3</v>
      </c>
      <c r="N43" s="174">
        <v>0</v>
      </c>
      <c r="O43" s="175">
        <v>1974</v>
      </c>
    </row>
    <row r="44" spans="1:15" ht="13.2" x14ac:dyDescent="0.2">
      <c r="A44" s="48" t="s">
        <v>234</v>
      </c>
      <c r="B44" s="212">
        <f t="shared" si="9"/>
        <v>54</v>
      </c>
      <c r="C44" s="201">
        <v>5</v>
      </c>
      <c r="D44" s="174">
        <v>0</v>
      </c>
      <c r="E44" s="174">
        <v>1</v>
      </c>
      <c r="F44" s="174">
        <v>1</v>
      </c>
      <c r="G44" s="174">
        <v>11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O44" s="175">
        <v>36</v>
      </c>
    </row>
    <row r="45" spans="1:15" ht="13.2" x14ac:dyDescent="0.2">
      <c r="A45" s="13" t="s">
        <v>233</v>
      </c>
      <c r="B45" s="212">
        <f t="shared" si="9"/>
        <v>5580</v>
      </c>
      <c r="C45" s="201">
        <v>486</v>
      </c>
      <c r="D45" s="174">
        <v>392</v>
      </c>
      <c r="E45" s="174">
        <v>5</v>
      </c>
      <c r="F45" s="174">
        <v>30</v>
      </c>
      <c r="G45" s="174">
        <v>1762</v>
      </c>
      <c r="H45" s="174">
        <v>63</v>
      </c>
      <c r="I45" s="174">
        <v>4</v>
      </c>
      <c r="J45" s="174">
        <v>3</v>
      </c>
      <c r="K45" s="174">
        <v>257</v>
      </c>
      <c r="L45" s="174">
        <v>40</v>
      </c>
      <c r="M45" s="174">
        <v>7</v>
      </c>
      <c r="N45" s="174">
        <v>0</v>
      </c>
      <c r="O45" s="175">
        <v>2531</v>
      </c>
    </row>
    <row r="46" spans="1:15" ht="13.2" x14ac:dyDescent="0.2">
      <c r="A46" s="13" t="s">
        <v>43</v>
      </c>
      <c r="B46" s="212">
        <f t="shared" si="9"/>
        <v>202</v>
      </c>
      <c r="C46" s="201">
        <v>22</v>
      </c>
      <c r="D46" s="174">
        <v>4</v>
      </c>
      <c r="E46" s="174">
        <v>0</v>
      </c>
      <c r="F46" s="174">
        <v>0</v>
      </c>
      <c r="G46" s="174">
        <v>105</v>
      </c>
      <c r="H46" s="174">
        <v>0</v>
      </c>
      <c r="I46" s="174">
        <v>0</v>
      </c>
      <c r="J46" s="174">
        <v>0</v>
      </c>
      <c r="K46" s="174">
        <v>4</v>
      </c>
      <c r="L46" s="174">
        <v>0</v>
      </c>
      <c r="M46" s="174">
        <v>4</v>
      </c>
      <c r="N46" s="174">
        <v>0</v>
      </c>
      <c r="O46" s="175">
        <v>63</v>
      </c>
    </row>
    <row r="47" spans="1:15" ht="13.2" x14ac:dyDescent="0.2">
      <c r="A47" s="13" t="s">
        <v>44</v>
      </c>
      <c r="B47" s="212">
        <f t="shared" si="9"/>
        <v>0</v>
      </c>
      <c r="C47" s="201">
        <v>0</v>
      </c>
      <c r="D47" s="201">
        <v>0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0</v>
      </c>
      <c r="M47" s="201">
        <v>0</v>
      </c>
      <c r="N47" s="201">
        <v>0</v>
      </c>
      <c r="O47" s="175">
        <v>0</v>
      </c>
    </row>
    <row r="48" spans="1:15" ht="13.2" x14ac:dyDescent="0.2">
      <c r="A48" s="42" t="s">
        <v>45</v>
      </c>
      <c r="B48" s="212">
        <f t="shared" si="9"/>
        <v>639</v>
      </c>
      <c r="C48" s="201">
        <v>74</v>
      </c>
      <c r="D48" s="174">
        <v>29</v>
      </c>
      <c r="E48" s="174">
        <v>4</v>
      </c>
      <c r="F48" s="174">
        <v>9</v>
      </c>
      <c r="G48" s="174">
        <v>204</v>
      </c>
      <c r="H48" s="174">
        <v>1</v>
      </c>
      <c r="I48" s="174">
        <v>0</v>
      </c>
      <c r="J48" s="174">
        <v>2</v>
      </c>
      <c r="K48" s="174">
        <v>6</v>
      </c>
      <c r="L48" s="174">
        <v>0</v>
      </c>
      <c r="M48" s="174">
        <v>0</v>
      </c>
      <c r="N48" s="174">
        <v>0</v>
      </c>
      <c r="O48" s="175">
        <v>310</v>
      </c>
    </row>
    <row r="49" spans="1:15" ht="13.2" x14ac:dyDescent="0.2">
      <c r="A49" s="42" t="s">
        <v>46</v>
      </c>
      <c r="B49" s="212">
        <f t="shared" si="9"/>
        <v>941</v>
      </c>
      <c r="C49" s="201">
        <v>94</v>
      </c>
      <c r="D49" s="174">
        <v>44</v>
      </c>
      <c r="E49" s="174">
        <v>0</v>
      </c>
      <c r="F49" s="174">
        <v>5</v>
      </c>
      <c r="G49" s="174">
        <v>378</v>
      </c>
      <c r="H49" s="174">
        <v>3</v>
      </c>
      <c r="I49" s="174">
        <v>5</v>
      </c>
      <c r="J49" s="174">
        <v>3</v>
      </c>
      <c r="K49" s="174">
        <v>27</v>
      </c>
      <c r="L49" s="174">
        <v>0</v>
      </c>
      <c r="M49" s="174">
        <v>0</v>
      </c>
      <c r="N49" s="174">
        <v>0</v>
      </c>
      <c r="O49" s="175">
        <v>382</v>
      </c>
    </row>
    <row r="50" spans="1:15" ht="13.2" x14ac:dyDescent="0.2">
      <c r="A50" s="42" t="s">
        <v>47</v>
      </c>
      <c r="B50" s="212">
        <f t="shared" si="9"/>
        <v>3</v>
      </c>
      <c r="C50" s="201">
        <v>1</v>
      </c>
      <c r="D50" s="174">
        <v>0</v>
      </c>
      <c r="E50" s="174"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174">
        <v>0</v>
      </c>
      <c r="N50" s="174">
        <v>0</v>
      </c>
      <c r="O50" s="175">
        <v>2</v>
      </c>
    </row>
    <row r="51" spans="1:15" ht="13.2" x14ac:dyDescent="0.2">
      <c r="A51" s="42" t="s">
        <v>48</v>
      </c>
      <c r="B51" s="212">
        <f t="shared" si="9"/>
        <v>621</v>
      </c>
      <c r="C51" s="201">
        <v>68</v>
      </c>
      <c r="D51" s="174">
        <v>51</v>
      </c>
      <c r="E51" s="174">
        <v>0</v>
      </c>
      <c r="F51" s="174">
        <v>1</v>
      </c>
      <c r="G51" s="174">
        <v>296</v>
      </c>
      <c r="H51" s="174">
        <v>1</v>
      </c>
      <c r="I51" s="174">
        <v>2</v>
      </c>
      <c r="J51" s="174">
        <v>2</v>
      </c>
      <c r="K51" s="174">
        <v>12</v>
      </c>
      <c r="L51" s="174">
        <v>0</v>
      </c>
      <c r="M51" s="174">
        <v>4</v>
      </c>
      <c r="N51" s="174">
        <v>0</v>
      </c>
      <c r="O51" s="175">
        <v>184</v>
      </c>
    </row>
    <row r="52" spans="1:15" ht="13.2" x14ac:dyDescent="0.2">
      <c r="A52" s="42" t="s">
        <v>49</v>
      </c>
      <c r="B52" s="212">
        <f t="shared" si="9"/>
        <v>168</v>
      </c>
      <c r="C52" s="201">
        <v>34</v>
      </c>
      <c r="D52" s="174">
        <v>35</v>
      </c>
      <c r="E52" s="174">
        <v>0</v>
      </c>
      <c r="F52" s="174">
        <v>0</v>
      </c>
      <c r="G52" s="174">
        <v>39</v>
      </c>
      <c r="H52" s="174">
        <v>0</v>
      </c>
      <c r="I52" s="174">
        <v>0</v>
      </c>
      <c r="J52" s="174">
        <v>0</v>
      </c>
      <c r="K52" s="174">
        <v>0</v>
      </c>
      <c r="L52" s="174">
        <v>0</v>
      </c>
      <c r="M52" s="174">
        <v>0</v>
      </c>
      <c r="N52" s="174">
        <v>0</v>
      </c>
      <c r="O52" s="175">
        <v>60</v>
      </c>
    </row>
    <row r="53" spans="1:15" ht="13.8" thickBot="1" x14ac:dyDescent="0.25">
      <c r="A53" s="44" t="s">
        <v>50</v>
      </c>
      <c r="B53" s="217">
        <f t="shared" si="9"/>
        <v>131</v>
      </c>
      <c r="C53" s="222">
        <v>41</v>
      </c>
      <c r="D53" s="182">
        <v>32</v>
      </c>
      <c r="E53" s="182">
        <v>0</v>
      </c>
      <c r="F53" s="182">
        <v>0</v>
      </c>
      <c r="G53" s="182">
        <v>39</v>
      </c>
      <c r="H53" s="182">
        <v>0</v>
      </c>
      <c r="I53" s="182">
        <v>0</v>
      </c>
      <c r="J53" s="182">
        <v>0</v>
      </c>
      <c r="K53" s="182">
        <v>1</v>
      </c>
      <c r="L53" s="182">
        <v>0</v>
      </c>
      <c r="M53" s="182">
        <v>0</v>
      </c>
      <c r="N53" s="182">
        <v>0</v>
      </c>
      <c r="O53" s="183">
        <v>18</v>
      </c>
    </row>
    <row r="54" spans="1:15" ht="13.2" x14ac:dyDescent="0.2">
      <c r="A54" s="60" t="s">
        <v>51</v>
      </c>
      <c r="B54" s="211">
        <f>SUM(B55:B70)</f>
        <v>10742</v>
      </c>
      <c r="C54" s="185">
        <f t="shared" ref="C54:O54" si="10">SUM(C55:C70)</f>
        <v>2461</v>
      </c>
      <c r="D54" s="194">
        <f t="shared" si="10"/>
        <v>866</v>
      </c>
      <c r="E54" s="194">
        <f t="shared" si="10"/>
        <v>5</v>
      </c>
      <c r="F54" s="194">
        <f t="shared" si="10"/>
        <v>318</v>
      </c>
      <c r="G54" s="194">
        <f t="shared" si="10"/>
        <v>3266</v>
      </c>
      <c r="H54" s="194">
        <f t="shared" si="10"/>
        <v>53</v>
      </c>
      <c r="I54" s="194">
        <f t="shared" si="10"/>
        <v>12</v>
      </c>
      <c r="J54" s="194">
        <f t="shared" si="10"/>
        <v>26</v>
      </c>
      <c r="K54" s="194">
        <f t="shared" si="10"/>
        <v>97</v>
      </c>
      <c r="L54" s="194">
        <f t="shared" si="10"/>
        <v>0</v>
      </c>
      <c r="M54" s="194">
        <f t="shared" si="10"/>
        <v>16</v>
      </c>
      <c r="N54" s="194">
        <f t="shared" si="10"/>
        <v>0</v>
      </c>
      <c r="O54" s="195">
        <f t="shared" si="10"/>
        <v>3622</v>
      </c>
    </row>
    <row r="55" spans="1:15" ht="13.2" x14ac:dyDescent="0.2">
      <c r="A55" s="42" t="s">
        <v>52</v>
      </c>
      <c r="B55" s="212">
        <f>SUM(C55:O55)</f>
        <v>1232</v>
      </c>
      <c r="C55" s="201">
        <v>223</v>
      </c>
      <c r="D55" s="174">
        <v>100</v>
      </c>
      <c r="E55" s="174">
        <v>0</v>
      </c>
      <c r="F55" s="174">
        <v>95</v>
      </c>
      <c r="G55" s="174">
        <v>256</v>
      </c>
      <c r="H55" s="174">
        <v>22</v>
      </c>
      <c r="I55" s="174">
        <v>2</v>
      </c>
      <c r="J55" s="174">
        <v>0</v>
      </c>
      <c r="K55" s="174">
        <v>4</v>
      </c>
      <c r="L55" s="174">
        <v>0</v>
      </c>
      <c r="M55" s="174">
        <v>0</v>
      </c>
      <c r="N55" s="174">
        <v>0</v>
      </c>
      <c r="O55" s="175">
        <v>530</v>
      </c>
    </row>
    <row r="56" spans="1:15" ht="13.2" x14ac:dyDescent="0.2">
      <c r="A56" s="42" t="s">
        <v>53</v>
      </c>
      <c r="B56" s="212">
        <f t="shared" ref="B56:B70" si="11">SUM(C56:O56)</f>
        <v>505</v>
      </c>
      <c r="C56" s="201">
        <v>95</v>
      </c>
      <c r="D56" s="174">
        <v>78</v>
      </c>
      <c r="E56" s="174">
        <v>0</v>
      </c>
      <c r="F56" s="174">
        <v>16</v>
      </c>
      <c r="G56" s="174">
        <v>175</v>
      </c>
      <c r="H56" s="174">
        <v>2</v>
      </c>
      <c r="I56" s="174">
        <v>5</v>
      </c>
      <c r="J56" s="174">
        <v>1</v>
      </c>
      <c r="K56" s="174">
        <v>4</v>
      </c>
      <c r="L56" s="174">
        <v>0</v>
      </c>
      <c r="M56" s="174">
        <v>2</v>
      </c>
      <c r="N56" s="174">
        <v>0</v>
      </c>
      <c r="O56" s="175">
        <v>127</v>
      </c>
    </row>
    <row r="57" spans="1:15" ht="13.2" x14ac:dyDescent="0.2">
      <c r="A57" s="42" t="s">
        <v>54</v>
      </c>
      <c r="B57" s="212">
        <f t="shared" si="11"/>
        <v>16</v>
      </c>
      <c r="C57" s="201">
        <v>0</v>
      </c>
      <c r="D57" s="174">
        <v>0</v>
      </c>
      <c r="E57" s="174">
        <v>0</v>
      </c>
      <c r="F57" s="174">
        <v>0</v>
      </c>
      <c r="G57" s="174">
        <v>0</v>
      </c>
      <c r="H57" s="174">
        <v>0</v>
      </c>
      <c r="I57" s="174">
        <v>0</v>
      </c>
      <c r="J57" s="174">
        <v>0</v>
      </c>
      <c r="K57" s="174">
        <v>0</v>
      </c>
      <c r="L57" s="174">
        <v>0</v>
      </c>
      <c r="M57" s="174">
        <v>0</v>
      </c>
      <c r="N57" s="174">
        <v>0</v>
      </c>
      <c r="O57" s="175">
        <v>16</v>
      </c>
    </row>
    <row r="58" spans="1:15" ht="13.2" x14ac:dyDescent="0.2">
      <c r="A58" s="42" t="s">
        <v>55</v>
      </c>
      <c r="B58" s="212">
        <f t="shared" si="11"/>
        <v>2609</v>
      </c>
      <c r="C58" s="201">
        <v>579</v>
      </c>
      <c r="D58" s="174">
        <v>157</v>
      </c>
      <c r="E58" s="174">
        <v>0</v>
      </c>
      <c r="F58" s="174">
        <v>95</v>
      </c>
      <c r="G58" s="174">
        <v>872</v>
      </c>
      <c r="H58" s="174">
        <v>10</v>
      </c>
      <c r="I58" s="174">
        <v>2</v>
      </c>
      <c r="J58" s="174">
        <v>6</v>
      </c>
      <c r="K58" s="174">
        <v>22</v>
      </c>
      <c r="L58" s="174">
        <v>0</v>
      </c>
      <c r="M58" s="174">
        <v>11</v>
      </c>
      <c r="N58" s="174">
        <v>0</v>
      </c>
      <c r="O58" s="175">
        <v>855</v>
      </c>
    </row>
    <row r="59" spans="1:15" ht="13.2" x14ac:dyDescent="0.2">
      <c r="A59" s="42" t="s">
        <v>56</v>
      </c>
      <c r="B59" s="212">
        <f t="shared" si="11"/>
        <v>39</v>
      </c>
      <c r="C59" s="201">
        <v>3</v>
      </c>
      <c r="D59" s="174">
        <v>5</v>
      </c>
      <c r="E59" s="174">
        <v>0</v>
      </c>
      <c r="F59" s="174">
        <v>0</v>
      </c>
      <c r="G59" s="174">
        <v>8</v>
      </c>
      <c r="H59" s="174">
        <v>0</v>
      </c>
      <c r="I59" s="174">
        <v>0</v>
      </c>
      <c r="J59" s="174">
        <v>0</v>
      </c>
      <c r="K59" s="174">
        <v>1</v>
      </c>
      <c r="L59" s="174">
        <v>0</v>
      </c>
      <c r="M59" s="174">
        <v>0</v>
      </c>
      <c r="N59" s="174">
        <v>0</v>
      </c>
      <c r="O59" s="175">
        <v>22</v>
      </c>
    </row>
    <row r="60" spans="1:15" ht="13.2" x14ac:dyDescent="0.2">
      <c r="A60" s="42" t="s">
        <v>57</v>
      </c>
      <c r="B60" s="212">
        <f t="shared" si="11"/>
        <v>174</v>
      </c>
      <c r="C60" s="201">
        <v>3</v>
      </c>
      <c r="D60" s="174">
        <v>7</v>
      </c>
      <c r="E60" s="174">
        <v>0</v>
      </c>
      <c r="F60" s="174">
        <v>0</v>
      </c>
      <c r="G60" s="174">
        <v>88</v>
      </c>
      <c r="H60" s="174">
        <v>0</v>
      </c>
      <c r="I60" s="174">
        <v>0</v>
      </c>
      <c r="J60" s="174">
        <v>0</v>
      </c>
      <c r="K60" s="174">
        <v>2</v>
      </c>
      <c r="L60" s="174">
        <v>0</v>
      </c>
      <c r="M60" s="174">
        <v>0</v>
      </c>
      <c r="N60" s="174">
        <v>0</v>
      </c>
      <c r="O60" s="175">
        <v>74</v>
      </c>
    </row>
    <row r="61" spans="1:15" ht="13.2" x14ac:dyDescent="0.2">
      <c r="A61" s="42" t="s">
        <v>58</v>
      </c>
      <c r="B61" s="212">
        <f t="shared" si="11"/>
        <v>1918</v>
      </c>
      <c r="C61" s="201">
        <v>395</v>
      </c>
      <c r="D61" s="174">
        <v>77</v>
      </c>
      <c r="E61" s="174">
        <v>0</v>
      </c>
      <c r="F61" s="174">
        <v>95</v>
      </c>
      <c r="G61" s="174">
        <v>534</v>
      </c>
      <c r="H61" s="174">
        <v>2</v>
      </c>
      <c r="I61" s="174">
        <v>0</v>
      </c>
      <c r="J61" s="174">
        <v>9</v>
      </c>
      <c r="K61" s="174">
        <v>25</v>
      </c>
      <c r="L61" s="174">
        <v>0</v>
      </c>
      <c r="M61" s="174">
        <v>0</v>
      </c>
      <c r="N61" s="174">
        <v>0</v>
      </c>
      <c r="O61" s="175">
        <v>781</v>
      </c>
    </row>
    <row r="62" spans="1:15" ht="13.2" x14ac:dyDescent="0.2">
      <c r="A62" s="42" t="s">
        <v>59</v>
      </c>
      <c r="B62" s="212">
        <f t="shared" si="11"/>
        <v>209</v>
      </c>
      <c r="C62" s="201">
        <v>81</v>
      </c>
      <c r="D62" s="174">
        <v>12</v>
      </c>
      <c r="E62" s="174">
        <v>0</v>
      </c>
      <c r="F62" s="174">
        <v>1</v>
      </c>
      <c r="G62" s="174">
        <v>58</v>
      </c>
      <c r="H62" s="174">
        <v>0</v>
      </c>
      <c r="I62" s="174">
        <v>2</v>
      </c>
      <c r="J62" s="174">
        <v>0</v>
      </c>
      <c r="K62" s="174">
        <v>16</v>
      </c>
      <c r="L62" s="174">
        <v>0</v>
      </c>
      <c r="M62" s="174">
        <v>0</v>
      </c>
      <c r="N62" s="174">
        <v>0</v>
      </c>
      <c r="O62" s="175">
        <v>39</v>
      </c>
    </row>
    <row r="63" spans="1:15" ht="13.2" x14ac:dyDescent="0.2">
      <c r="A63" s="42" t="s">
        <v>60</v>
      </c>
      <c r="B63" s="212">
        <f t="shared" si="11"/>
        <v>1674</v>
      </c>
      <c r="C63" s="201">
        <v>369</v>
      </c>
      <c r="D63" s="174">
        <v>157</v>
      </c>
      <c r="E63" s="174">
        <v>0</v>
      </c>
      <c r="F63" s="174">
        <v>2</v>
      </c>
      <c r="G63" s="174">
        <v>672</v>
      </c>
      <c r="H63" s="174">
        <v>8</v>
      </c>
      <c r="I63" s="174">
        <v>0</v>
      </c>
      <c r="J63" s="174">
        <v>10</v>
      </c>
      <c r="K63" s="174">
        <v>5</v>
      </c>
      <c r="L63" s="174">
        <v>0</v>
      </c>
      <c r="M63" s="174">
        <v>3</v>
      </c>
      <c r="N63" s="174">
        <v>0</v>
      </c>
      <c r="O63" s="175">
        <v>448</v>
      </c>
    </row>
    <row r="64" spans="1:15" ht="13.2" x14ac:dyDescent="0.2">
      <c r="A64" s="42" t="s">
        <v>61</v>
      </c>
      <c r="B64" s="212">
        <f t="shared" si="11"/>
        <v>394</v>
      </c>
      <c r="C64" s="201">
        <v>17</v>
      </c>
      <c r="D64" s="174">
        <v>14</v>
      </c>
      <c r="E64" s="174">
        <v>0</v>
      </c>
      <c r="F64" s="174">
        <v>7</v>
      </c>
      <c r="G64" s="174">
        <v>161</v>
      </c>
      <c r="H64" s="174">
        <v>0</v>
      </c>
      <c r="I64" s="174">
        <v>1</v>
      </c>
      <c r="J64" s="174">
        <v>0</v>
      </c>
      <c r="K64" s="174">
        <v>0</v>
      </c>
      <c r="L64" s="174">
        <v>0</v>
      </c>
      <c r="M64" s="174">
        <v>0</v>
      </c>
      <c r="N64" s="174">
        <v>0</v>
      </c>
      <c r="O64" s="175">
        <v>194</v>
      </c>
    </row>
    <row r="65" spans="1:15" ht="13.2" x14ac:dyDescent="0.2">
      <c r="A65" s="42" t="s">
        <v>62</v>
      </c>
      <c r="B65" s="212">
        <f t="shared" si="11"/>
        <v>283</v>
      </c>
      <c r="C65" s="201">
        <v>107</v>
      </c>
      <c r="D65" s="174">
        <v>61</v>
      </c>
      <c r="E65" s="174">
        <v>0</v>
      </c>
      <c r="F65" s="174">
        <v>0</v>
      </c>
      <c r="G65" s="174">
        <v>30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4">
        <v>0</v>
      </c>
      <c r="O65" s="175">
        <v>85</v>
      </c>
    </row>
    <row r="66" spans="1:15" ht="13.2" x14ac:dyDescent="0.2">
      <c r="A66" s="42" t="s">
        <v>63</v>
      </c>
      <c r="B66" s="212">
        <f t="shared" si="11"/>
        <v>148</v>
      </c>
      <c r="C66" s="201">
        <v>58</v>
      </c>
      <c r="D66" s="174">
        <v>5</v>
      </c>
      <c r="E66" s="174">
        <v>0</v>
      </c>
      <c r="F66" s="174">
        <v>4</v>
      </c>
      <c r="G66" s="174">
        <v>35</v>
      </c>
      <c r="H66" s="174">
        <v>2</v>
      </c>
      <c r="I66" s="174">
        <v>0</v>
      </c>
      <c r="J66" s="174">
        <v>0</v>
      </c>
      <c r="K66" s="174">
        <v>2</v>
      </c>
      <c r="L66" s="174">
        <v>0</v>
      </c>
      <c r="M66" s="174">
        <v>0</v>
      </c>
      <c r="N66" s="174">
        <v>0</v>
      </c>
      <c r="O66" s="175">
        <v>42</v>
      </c>
    </row>
    <row r="67" spans="1:15" ht="13.2" x14ac:dyDescent="0.2">
      <c r="A67" s="42" t="s">
        <v>64</v>
      </c>
      <c r="B67" s="212">
        <f t="shared" si="11"/>
        <v>381</v>
      </c>
      <c r="C67" s="201">
        <v>199</v>
      </c>
      <c r="D67" s="174">
        <v>22</v>
      </c>
      <c r="E67" s="174">
        <v>0</v>
      </c>
      <c r="F67" s="174">
        <v>2</v>
      </c>
      <c r="G67" s="174">
        <v>41</v>
      </c>
      <c r="H67" s="174">
        <v>0</v>
      </c>
      <c r="I67" s="174">
        <v>0</v>
      </c>
      <c r="J67" s="174">
        <v>0</v>
      </c>
      <c r="K67" s="174">
        <v>6</v>
      </c>
      <c r="L67" s="174">
        <v>0</v>
      </c>
      <c r="M67" s="174">
        <v>0</v>
      </c>
      <c r="N67" s="174">
        <v>0</v>
      </c>
      <c r="O67" s="175">
        <v>111</v>
      </c>
    </row>
    <row r="68" spans="1:15" ht="13.2" x14ac:dyDescent="0.2">
      <c r="A68" s="42" t="s">
        <v>65</v>
      </c>
      <c r="B68" s="212">
        <f t="shared" si="11"/>
        <v>257</v>
      </c>
      <c r="C68" s="201">
        <v>190</v>
      </c>
      <c r="D68" s="174">
        <v>22</v>
      </c>
      <c r="E68" s="174">
        <v>0</v>
      </c>
      <c r="F68" s="174">
        <v>0</v>
      </c>
      <c r="G68" s="174">
        <v>16</v>
      </c>
      <c r="H68" s="174">
        <v>0</v>
      </c>
      <c r="I68" s="174">
        <v>0</v>
      </c>
      <c r="J68" s="174">
        <v>0</v>
      </c>
      <c r="K68" s="174">
        <v>7</v>
      </c>
      <c r="L68" s="174">
        <v>0</v>
      </c>
      <c r="M68" s="174">
        <v>0</v>
      </c>
      <c r="N68" s="174">
        <v>0</v>
      </c>
      <c r="O68" s="175">
        <v>22</v>
      </c>
    </row>
    <row r="69" spans="1:15" ht="13.2" x14ac:dyDescent="0.2">
      <c r="A69" s="42" t="s">
        <v>66</v>
      </c>
      <c r="B69" s="212">
        <f t="shared" si="11"/>
        <v>419</v>
      </c>
      <c r="C69" s="201">
        <v>36</v>
      </c>
      <c r="D69" s="174">
        <v>41</v>
      </c>
      <c r="E69" s="174">
        <v>0</v>
      </c>
      <c r="F69" s="174">
        <v>1</v>
      </c>
      <c r="G69" s="174">
        <v>206</v>
      </c>
      <c r="H69" s="174">
        <v>1</v>
      </c>
      <c r="I69" s="174">
        <v>0</v>
      </c>
      <c r="J69" s="174">
        <v>0</v>
      </c>
      <c r="K69" s="174">
        <v>1</v>
      </c>
      <c r="L69" s="174">
        <v>0</v>
      </c>
      <c r="M69" s="174">
        <v>0</v>
      </c>
      <c r="N69" s="174">
        <v>0</v>
      </c>
      <c r="O69" s="175">
        <v>133</v>
      </c>
    </row>
    <row r="70" spans="1:15" ht="13.2" x14ac:dyDescent="0.2">
      <c r="A70" s="61" t="s">
        <v>67</v>
      </c>
      <c r="B70" s="212">
        <f t="shared" si="11"/>
        <v>484</v>
      </c>
      <c r="C70" s="177">
        <v>106</v>
      </c>
      <c r="D70" s="178">
        <v>108</v>
      </c>
      <c r="E70" s="178">
        <v>5</v>
      </c>
      <c r="F70" s="178">
        <v>0</v>
      </c>
      <c r="G70" s="178">
        <v>114</v>
      </c>
      <c r="H70" s="178">
        <v>6</v>
      </c>
      <c r="I70" s="178">
        <v>0</v>
      </c>
      <c r="J70" s="178">
        <v>0</v>
      </c>
      <c r="K70" s="178">
        <v>2</v>
      </c>
      <c r="L70" s="178">
        <v>0</v>
      </c>
      <c r="M70" s="178">
        <v>0</v>
      </c>
      <c r="N70" s="178">
        <v>0</v>
      </c>
      <c r="O70" s="179">
        <v>143</v>
      </c>
    </row>
    <row r="71" spans="1:15" ht="13.2" x14ac:dyDescent="0.2">
      <c r="A71" s="43" t="s">
        <v>68</v>
      </c>
      <c r="B71" s="216">
        <f>SUM(B72:B83)</f>
        <v>10323</v>
      </c>
      <c r="C71" s="224">
        <f t="shared" ref="C71:O71" si="12">SUM(C72:C83)</f>
        <v>2538</v>
      </c>
      <c r="D71" s="225">
        <f t="shared" si="12"/>
        <v>512</v>
      </c>
      <c r="E71" s="225">
        <f t="shared" si="12"/>
        <v>15</v>
      </c>
      <c r="F71" s="225">
        <f t="shared" si="12"/>
        <v>107</v>
      </c>
      <c r="G71" s="225">
        <f t="shared" si="12"/>
        <v>3188</v>
      </c>
      <c r="H71" s="225">
        <f t="shared" si="12"/>
        <v>14</v>
      </c>
      <c r="I71" s="225">
        <f t="shared" si="12"/>
        <v>37</v>
      </c>
      <c r="J71" s="225">
        <f t="shared" si="12"/>
        <v>4</v>
      </c>
      <c r="K71" s="225">
        <f t="shared" si="12"/>
        <v>338</v>
      </c>
      <c r="L71" s="225">
        <f t="shared" si="12"/>
        <v>1</v>
      </c>
      <c r="M71" s="225">
        <f t="shared" si="12"/>
        <v>18</v>
      </c>
      <c r="N71" s="225">
        <f t="shared" si="12"/>
        <v>0</v>
      </c>
      <c r="O71" s="191">
        <f t="shared" si="12"/>
        <v>3551</v>
      </c>
    </row>
    <row r="72" spans="1:15" ht="13.2" x14ac:dyDescent="0.2">
      <c r="A72" s="65" t="s">
        <v>244</v>
      </c>
      <c r="B72" s="212">
        <f>SUM(C72:O72)</f>
        <v>3088</v>
      </c>
      <c r="C72" s="201">
        <v>978</v>
      </c>
      <c r="D72" s="174">
        <v>119</v>
      </c>
      <c r="E72" s="174">
        <v>4</v>
      </c>
      <c r="F72" s="174">
        <v>10</v>
      </c>
      <c r="G72" s="174">
        <v>861</v>
      </c>
      <c r="H72" s="174">
        <v>2</v>
      </c>
      <c r="I72" s="174">
        <v>0</v>
      </c>
      <c r="J72" s="174">
        <v>0</v>
      </c>
      <c r="K72" s="174">
        <v>138</v>
      </c>
      <c r="L72" s="174">
        <v>0</v>
      </c>
      <c r="M72" s="174">
        <v>7</v>
      </c>
      <c r="N72" s="174">
        <v>0</v>
      </c>
      <c r="O72" s="175">
        <v>969</v>
      </c>
    </row>
    <row r="73" spans="1:15" ht="13.2" x14ac:dyDescent="0.2">
      <c r="A73" s="66" t="s">
        <v>243</v>
      </c>
      <c r="B73" s="212">
        <f t="shared" ref="B73:B83" si="13">SUM(C73:O73)</f>
        <v>1438</v>
      </c>
      <c r="C73" s="201">
        <v>270</v>
      </c>
      <c r="D73" s="174">
        <v>75</v>
      </c>
      <c r="E73" s="174">
        <v>0</v>
      </c>
      <c r="F73" s="174">
        <v>3</v>
      </c>
      <c r="G73" s="174">
        <v>444</v>
      </c>
      <c r="H73" s="174">
        <v>0</v>
      </c>
      <c r="I73" s="174">
        <v>0</v>
      </c>
      <c r="J73" s="174">
        <v>0</v>
      </c>
      <c r="K73" s="174">
        <v>45</v>
      </c>
      <c r="L73" s="174">
        <v>0</v>
      </c>
      <c r="M73" s="174">
        <v>1</v>
      </c>
      <c r="N73" s="174">
        <v>0</v>
      </c>
      <c r="O73" s="175">
        <v>600</v>
      </c>
    </row>
    <row r="74" spans="1:15" ht="13.2" x14ac:dyDescent="0.2">
      <c r="A74" s="42" t="s">
        <v>69</v>
      </c>
      <c r="B74" s="212">
        <f t="shared" si="13"/>
        <v>521</v>
      </c>
      <c r="C74" s="201">
        <v>178</v>
      </c>
      <c r="D74" s="174">
        <v>23</v>
      </c>
      <c r="E74" s="174">
        <v>0</v>
      </c>
      <c r="F74" s="174">
        <v>0</v>
      </c>
      <c r="G74" s="174">
        <v>172</v>
      </c>
      <c r="H74" s="174">
        <v>1</v>
      </c>
      <c r="I74" s="174">
        <v>0</v>
      </c>
      <c r="J74" s="174">
        <v>0</v>
      </c>
      <c r="K74" s="174">
        <v>5</v>
      </c>
      <c r="L74" s="174">
        <v>0</v>
      </c>
      <c r="M74" s="174">
        <v>0</v>
      </c>
      <c r="N74" s="174">
        <v>0</v>
      </c>
      <c r="O74" s="175">
        <v>142</v>
      </c>
    </row>
    <row r="75" spans="1:15" ht="13.2" x14ac:dyDescent="0.2">
      <c r="A75" s="42" t="s">
        <v>70</v>
      </c>
      <c r="B75" s="212">
        <f t="shared" si="13"/>
        <v>2074</v>
      </c>
      <c r="C75" s="201">
        <v>157</v>
      </c>
      <c r="D75" s="174">
        <v>153</v>
      </c>
      <c r="E75" s="174">
        <v>9</v>
      </c>
      <c r="F75" s="174">
        <v>21</v>
      </c>
      <c r="G75" s="174">
        <v>777</v>
      </c>
      <c r="H75" s="174">
        <v>0</v>
      </c>
      <c r="I75" s="174">
        <v>36</v>
      </c>
      <c r="J75" s="174">
        <v>0</v>
      </c>
      <c r="K75" s="174">
        <v>100</v>
      </c>
      <c r="L75" s="174">
        <v>1</v>
      </c>
      <c r="M75" s="174">
        <v>3</v>
      </c>
      <c r="N75" s="174">
        <v>0</v>
      </c>
      <c r="O75" s="175">
        <v>817</v>
      </c>
    </row>
    <row r="76" spans="1:15" ht="13.2" x14ac:dyDescent="0.2">
      <c r="A76" s="42" t="s">
        <v>71</v>
      </c>
      <c r="B76" s="212">
        <f t="shared" si="13"/>
        <v>172</v>
      </c>
      <c r="C76" s="201">
        <v>48</v>
      </c>
      <c r="D76" s="174">
        <v>0</v>
      </c>
      <c r="E76" s="174">
        <v>0</v>
      </c>
      <c r="F76" s="174">
        <v>0</v>
      </c>
      <c r="G76" s="174">
        <v>88</v>
      </c>
      <c r="H76" s="174">
        <v>0</v>
      </c>
      <c r="I76" s="174">
        <v>0</v>
      </c>
      <c r="J76" s="174">
        <v>0</v>
      </c>
      <c r="K76" s="174">
        <v>5</v>
      </c>
      <c r="L76" s="174">
        <v>0</v>
      </c>
      <c r="M76" s="174">
        <v>0</v>
      </c>
      <c r="N76" s="174">
        <v>0</v>
      </c>
      <c r="O76" s="175">
        <v>31</v>
      </c>
    </row>
    <row r="77" spans="1:15" ht="13.2" x14ac:dyDescent="0.2">
      <c r="A77" s="42" t="s">
        <v>72</v>
      </c>
      <c r="B77" s="212">
        <f t="shared" si="13"/>
        <v>62</v>
      </c>
      <c r="C77" s="201">
        <v>3</v>
      </c>
      <c r="D77" s="174">
        <v>1</v>
      </c>
      <c r="E77" s="174">
        <v>0</v>
      </c>
      <c r="F77" s="174">
        <v>1</v>
      </c>
      <c r="G77" s="174">
        <v>10</v>
      </c>
      <c r="H77" s="174">
        <v>2</v>
      </c>
      <c r="I77" s="174">
        <v>0</v>
      </c>
      <c r="J77" s="174">
        <v>0</v>
      </c>
      <c r="K77" s="174">
        <v>3</v>
      </c>
      <c r="L77" s="174">
        <v>0</v>
      </c>
      <c r="M77" s="174">
        <v>0</v>
      </c>
      <c r="N77" s="174">
        <v>0</v>
      </c>
      <c r="O77" s="175">
        <v>42</v>
      </c>
    </row>
    <row r="78" spans="1:15" ht="13.2" x14ac:dyDescent="0.2">
      <c r="A78" s="42" t="s">
        <v>73</v>
      </c>
      <c r="B78" s="212">
        <f t="shared" si="13"/>
        <v>589</v>
      </c>
      <c r="C78" s="201">
        <v>231</v>
      </c>
      <c r="D78" s="174">
        <v>29</v>
      </c>
      <c r="E78" s="174">
        <v>0</v>
      </c>
      <c r="F78" s="174">
        <v>51</v>
      </c>
      <c r="G78" s="174">
        <v>135</v>
      </c>
      <c r="H78" s="174">
        <v>1</v>
      </c>
      <c r="I78" s="174">
        <v>0</v>
      </c>
      <c r="J78" s="174">
        <v>0</v>
      </c>
      <c r="K78" s="174">
        <v>4</v>
      </c>
      <c r="L78" s="174">
        <v>0</v>
      </c>
      <c r="M78" s="174">
        <v>0</v>
      </c>
      <c r="N78" s="174">
        <v>0</v>
      </c>
      <c r="O78" s="175">
        <v>138</v>
      </c>
    </row>
    <row r="79" spans="1:15" ht="13.2" x14ac:dyDescent="0.2">
      <c r="A79" s="42" t="s">
        <v>74</v>
      </c>
      <c r="B79" s="212">
        <f t="shared" si="13"/>
        <v>377</v>
      </c>
      <c r="C79" s="201">
        <v>109</v>
      </c>
      <c r="D79" s="174">
        <v>38</v>
      </c>
      <c r="E79" s="174">
        <v>0</v>
      </c>
      <c r="F79" s="174">
        <v>0</v>
      </c>
      <c r="G79" s="174">
        <v>99</v>
      </c>
      <c r="H79" s="174">
        <v>3</v>
      </c>
      <c r="I79" s="174">
        <v>0</v>
      </c>
      <c r="J79" s="174">
        <v>1</v>
      </c>
      <c r="K79" s="174">
        <v>3</v>
      </c>
      <c r="L79" s="174">
        <v>0</v>
      </c>
      <c r="M79" s="174">
        <v>0</v>
      </c>
      <c r="N79" s="174">
        <v>0</v>
      </c>
      <c r="O79" s="175">
        <v>124</v>
      </c>
    </row>
    <row r="80" spans="1:15" ht="13.2" x14ac:dyDescent="0.2">
      <c r="A80" s="42" t="s">
        <v>75</v>
      </c>
      <c r="B80" s="212">
        <f t="shared" si="13"/>
        <v>68</v>
      </c>
      <c r="C80" s="201">
        <v>7</v>
      </c>
      <c r="D80" s="174">
        <v>8</v>
      </c>
      <c r="E80" s="174">
        <v>1</v>
      </c>
      <c r="F80" s="174">
        <v>0</v>
      </c>
      <c r="G80" s="174">
        <v>23</v>
      </c>
      <c r="H80" s="174">
        <v>2</v>
      </c>
      <c r="I80" s="174">
        <v>0</v>
      </c>
      <c r="J80" s="174">
        <v>0</v>
      </c>
      <c r="K80" s="174">
        <v>0</v>
      </c>
      <c r="L80" s="174">
        <v>0</v>
      </c>
      <c r="M80" s="174">
        <v>0</v>
      </c>
      <c r="N80" s="174">
        <v>0</v>
      </c>
      <c r="O80" s="175">
        <v>27</v>
      </c>
    </row>
    <row r="81" spans="1:15" ht="13.2" x14ac:dyDescent="0.2">
      <c r="A81" s="42" t="s">
        <v>76</v>
      </c>
      <c r="B81" s="212">
        <f t="shared" si="13"/>
        <v>77</v>
      </c>
      <c r="C81" s="201">
        <v>75</v>
      </c>
      <c r="D81" s="174">
        <v>0</v>
      </c>
      <c r="E81" s="174">
        <v>0</v>
      </c>
      <c r="F81" s="174">
        <v>0</v>
      </c>
      <c r="G81" s="174">
        <v>1</v>
      </c>
      <c r="H81" s="174">
        <v>0</v>
      </c>
      <c r="I81" s="174">
        <v>0</v>
      </c>
      <c r="J81" s="174">
        <v>0</v>
      </c>
      <c r="K81" s="174">
        <v>0</v>
      </c>
      <c r="L81" s="174">
        <v>0</v>
      </c>
      <c r="M81" s="174">
        <v>0</v>
      </c>
      <c r="N81" s="174">
        <v>0</v>
      </c>
      <c r="O81" s="175">
        <v>1</v>
      </c>
    </row>
    <row r="82" spans="1:15" ht="13.2" x14ac:dyDescent="0.2">
      <c r="A82" s="42" t="s">
        <v>77</v>
      </c>
      <c r="B82" s="212">
        <f t="shared" si="13"/>
        <v>1856</v>
      </c>
      <c r="C82" s="201">
        <v>481</v>
      </c>
      <c r="D82" s="174">
        <v>66</v>
      </c>
      <c r="E82" s="174">
        <v>1</v>
      </c>
      <c r="F82" s="174">
        <v>21</v>
      </c>
      <c r="G82" s="174">
        <v>578</v>
      </c>
      <c r="H82" s="174">
        <v>3</v>
      </c>
      <c r="I82" s="174">
        <v>1</v>
      </c>
      <c r="J82" s="174">
        <v>3</v>
      </c>
      <c r="K82" s="174">
        <v>35</v>
      </c>
      <c r="L82" s="174">
        <v>0</v>
      </c>
      <c r="M82" s="174">
        <v>7</v>
      </c>
      <c r="N82" s="174">
        <v>0</v>
      </c>
      <c r="O82" s="175">
        <v>660</v>
      </c>
    </row>
    <row r="83" spans="1:15" ht="13.2" x14ac:dyDescent="0.2">
      <c r="A83" s="61" t="s">
        <v>78</v>
      </c>
      <c r="B83" s="212">
        <f t="shared" si="13"/>
        <v>1</v>
      </c>
      <c r="C83" s="177">
        <v>1</v>
      </c>
      <c r="D83" s="178">
        <v>0</v>
      </c>
      <c r="E83" s="178">
        <v>0</v>
      </c>
      <c r="F83" s="178">
        <v>0</v>
      </c>
      <c r="G83" s="178">
        <v>0</v>
      </c>
      <c r="H83" s="178">
        <v>0</v>
      </c>
      <c r="I83" s="178">
        <v>0</v>
      </c>
      <c r="J83" s="178">
        <v>0</v>
      </c>
      <c r="K83" s="178">
        <v>0</v>
      </c>
      <c r="L83" s="178">
        <v>0</v>
      </c>
      <c r="M83" s="178">
        <v>0</v>
      </c>
      <c r="N83" s="174">
        <v>0</v>
      </c>
      <c r="O83" s="179">
        <v>0</v>
      </c>
    </row>
    <row r="84" spans="1:15" ht="13.2" x14ac:dyDescent="0.2">
      <c r="A84" s="43" t="s">
        <v>79</v>
      </c>
      <c r="B84" s="216">
        <f>SUM(B85:B90)</f>
        <v>1043</v>
      </c>
      <c r="C84" s="192">
        <f t="shared" ref="C84:O84" si="14">SUM(C85:C90)</f>
        <v>305</v>
      </c>
      <c r="D84" s="189">
        <f t="shared" si="14"/>
        <v>178</v>
      </c>
      <c r="E84" s="189">
        <f t="shared" si="14"/>
        <v>9</v>
      </c>
      <c r="F84" s="189">
        <f t="shared" si="14"/>
        <v>1</v>
      </c>
      <c r="G84" s="189">
        <f t="shared" si="14"/>
        <v>302</v>
      </c>
      <c r="H84" s="189">
        <f t="shared" si="14"/>
        <v>1</v>
      </c>
      <c r="I84" s="189">
        <f t="shared" si="14"/>
        <v>1</v>
      </c>
      <c r="J84" s="189">
        <f t="shared" si="14"/>
        <v>1</v>
      </c>
      <c r="K84" s="189">
        <f t="shared" si="14"/>
        <v>1</v>
      </c>
      <c r="L84" s="189">
        <f t="shared" si="14"/>
        <v>0</v>
      </c>
      <c r="M84" s="189">
        <f t="shared" si="14"/>
        <v>0</v>
      </c>
      <c r="N84" s="189">
        <f t="shared" si="14"/>
        <v>0</v>
      </c>
      <c r="O84" s="191">
        <f t="shared" si="14"/>
        <v>244</v>
      </c>
    </row>
    <row r="85" spans="1:15" ht="13.2" x14ac:dyDescent="0.2">
      <c r="A85" s="42" t="s">
        <v>80</v>
      </c>
      <c r="B85" s="212">
        <f t="shared" ref="B85:B90" si="15">SUM(C85:O85)</f>
        <v>359</v>
      </c>
      <c r="C85" s="201">
        <v>62</v>
      </c>
      <c r="D85" s="174">
        <v>75</v>
      </c>
      <c r="E85" s="174">
        <v>8</v>
      </c>
      <c r="F85" s="174">
        <v>1</v>
      </c>
      <c r="G85" s="174">
        <v>144</v>
      </c>
      <c r="H85" s="174">
        <v>1</v>
      </c>
      <c r="I85" s="174">
        <v>0</v>
      </c>
      <c r="J85" s="174">
        <v>0</v>
      </c>
      <c r="K85" s="174">
        <v>0</v>
      </c>
      <c r="L85" s="174">
        <v>0</v>
      </c>
      <c r="M85" s="174">
        <v>0</v>
      </c>
      <c r="N85" s="174">
        <v>0</v>
      </c>
      <c r="O85" s="175">
        <v>68</v>
      </c>
    </row>
    <row r="86" spans="1:15" ht="13.2" x14ac:dyDescent="0.2">
      <c r="A86" s="42" t="s">
        <v>81</v>
      </c>
      <c r="B86" s="212">
        <f t="shared" si="15"/>
        <v>16</v>
      </c>
      <c r="C86" s="201">
        <v>0</v>
      </c>
      <c r="D86" s="174">
        <v>0</v>
      </c>
      <c r="E86" s="174">
        <v>0</v>
      </c>
      <c r="F86" s="174">
        <v>0</v>
      </c>
      <c r="G86" s="174">
        <v>6</v>
      </c>
      <c r="H86" s="174">
        <v>0</v>
      </c>
      <c r="I86" s="174">
        <v>0</v>
      </c>
      <c r="J86" s="174">
        <v>1</v>
      </c>
      <c r="K86" s="174">
        <v>0</v>
      </c>
      <c r="L86" s="174">
        <v>0</v>
      </c>
      <c r="M86" s="174">
        <v>0</v>
      </c>
      <c r="N86" s="174">
        <v>0</v>
      </c>
      <c r="O86" s="175">
        <v>9</v>
      </c>
    </row>
    <row r="87" spans="1:15" ht="13.2" x14ac:dyDescent="0.2">
      <c r="A87" s="42" t="s">
        <v>82</v>
      </c>
      <c r="B87" s="212">
        <f t="shared" si="15"/>
        <v>215</v>
      </c>
      <c r="C87" s="201">
        <v>132</v>
      </c>
      <c r="D87" s="174">
        <v>8</v>
      </c>
      <c r="E87" s="174">
        <v>0</v>
      </c>
      <c r="F87" s="174">
        <v>0</v>
      </c>
      <c r="G87" s="174">
        <v>50</v>
      </c>
      <c r="H87" s="174">
        <v>0</v>
      </c>
      <c r="I87" s="174">
        <v>0</v>
      </c>
      <c r="J87" s="174">
        <v>0</v>
      </c>
      <c r="K87" s="174">
        <v>0</v>
      </c>
      <c r="L87" s="174">
        <v>0</v>
      </c>
      <c r="M87" s="174">
        <v>0</v>
      </c>
      <c r="N87" s="174">
        <v>0</v>
      </c>
      <c r="O87" s="175">
        <v>25</v>
      </c>
    </row>
    <row r="88" spans="1:15" ht="13.2" x14ac:dyDescent="0.2">
      <c r="A88" s="42" t="s">
        <v>83</v>
      </c>
      <c r="B88" s="212">
        <f t="shared" si="15"/>
        <v>60</v>
      </c>
      <c r="C88" s="201">
        <v>2</v>
      </c>
      <c r="D88" s="174">
        <v>0</v>
      </c>
      <c r="E88" s="174">
        <v>1</v>
      </c>
      <c r="F88" s="174">
        <v>0</v>
      </c>
      <c r="G88" s="174">
        <v>28</v>
      </c>
      <c r="H88" s="174">
        <v>0</v>
      </c>
      <c r="I88" s="174">
        <v>0</v>
      </c>
      <c r="J88" s="174">
        <v>0</v>
      </c>
      <c r="K88" s="174">
        <v>1</v>
      </c>
      <c r="L88" s="174">
        <v>0</v>
      </c>
      <c r="M88" s="174">
        <v>0</v>
      </c>
      <c r="N88" s="174">
        <v>0</v>
      </c>
      <c r="O88" s="175">
        <v>28</v>
      </c>
    </row>
    <row r="89" spans="1:15" ht="13.2" x14ac:dyDescent="0.2">
      <c r="A89" s="42" t="s">
        <v>84</v>
      </c>
      <c r="B89" s="212">
        <f t="shared" si="15"/>
        <v>309</v>
      </c>
      <c r="C89" s="201">
        <v>93</v>
      </c>
      <c r="D89" s="174">
        <v>54</v>
      </c>
      <c r="E89" s="174">
        <v>0</v>
      </c>
      <c r="F89" s="174">
        <v>0</v>
      </c>
      <c r="G89" s="174">
        <v>57</v>
      </c>
      <c r="H89" s="174">
        <v>0</v>
      </c>
      <c r="I89" s="174">
        <v>0</v>
      </c>
      <c r="J89" s="174">
        <v>0</v>
      </c>
      <c r="K89" s="174">
        <v>0</v>
      </c>
      <c r="L89" s="174">
        <v>0</v>
      </c>
      <c r="M89" s="174">
        <v>0</v>
      </c>
      <c r="N89" s="174">
        <v>0</v>
      </c>
      <c r="O89" s="175">
        <v>105</v>
      </c>
    </row>
    <row r="90" spans="1:15" ht="13.2" x14ac:dyDescent="0.2">
      <c r="A90" s="61" t="s">
        <v>85</v>
      </c>
      <c r="B90" s="213">
        <f t="shared" si="15"/>
        <v>84</v>
      </c>
      <c r="C90" s="177">
        <v>16</v>
      </c>
      <c r="D90" s="178">
        <v>41</v>
      </c>
      <c r="E90" s="178">
        <v>0</v>
      </c>
      <c r="F90" s="178">
        <v>0</v>
      </c>
      <c r="G90" s="178">
        <v>17</v>
      </c>
      <c r="H90" s="178">
        <v>0</v>
      </c>
      <c r="I90" s="178">
        <v>1</v>
      </c>
      <c r="J90" s="178">
        <v>0</v>
      </c>
      <c r="K90" s="178">
        <v>0</v>
      </c>
      <c r="L90" s="178">
        <v>0</v>
      </c>
      <c r="M90" s="178">
        <v>0</v>
      </c>
      <c r="N90" s="178">
        <v>0</v>
      </c>
      <c r="O90" s="179">
        <v>9</v>
      </c>
    </row>
    <row r="91" spans="1:15" ht="13.2" x14ac:dyDescent="0.2">
      <c r="A91" s="43" t="s">
        <v>86</v>
      </c>
      <c r="B91" s="214">
        <f>SUM(B92:B97)</f>
        <v>2208</v>
      </c>
      <c r="C91" s="197">
        <f t="shared" ref="C91:O91" si="16">SUM(C92:C97)</f>
        <v>321</v>
      </c>
      <c r="D91" s="190">
        <f t="shared" si="16"/>
        <v>168</v>
      </c>
      <c r="E91" s="190">
        <f t="shared" si="16"/>
        <v>7</v>
      </c>
      <c r="F91" s="190">
        <f t="shared" si="16"/>
        <v>5</v>
      </c>
      <c r="G91" s="190">
        <f t="shared" si="16"/>
        <v>671</v>
      </c>
      <c r="H91" s="190">
        <f t="shared" si="16"/>
        <v>5</v>
      </c>
      <c r="I91" s="190">
        <f t="shared" si="16"/>
        <v>1</v>
      </c>
      <c r="J91" s="190">
        <f t="shared" si="16"/>
        <v>7</v>
      </c>
      <c r="K91" s="190">
        <f t="shared" si="16"/>
        <v>4</v>
      </c>
      <c r="L91" s="190">
        <f t="shared" si="16"/>
        <v>0</v>
      </c>
      <c r="M91" s="190">
        <f t="shared" si="16"/>
        <v>0</v>
      </c>
      <c r="N91" s="190">
        <f t="shared" si="16"/>
        <v>0</v>
      </c>
      <c r="O91" s="198">
        <f t="shared" si="16"/>
        <v>1019</v>
      </c>
    </row>
    <row r="92" spans="1:15" ht="13.2" x14ac:dyDescent="0.2">
      <c r="A92" s="42" t="s">
        <v>87</v>
      </c>
      <c r="B92" s="212">
        <f t="shared" ref="B92:B97" si="17">SUM(C92:O92)</f>
        <v>693</v>
      </c>
      <c r="C92" s="201">
        <v>86</v>
      </c>
      <c r="D92" s="174">
        <v>59</v>
      </c>
      <c r="E92" s="174">
        <v>2</v>
      </c>
      <c r="F92" s="174">
        <v>3</v>
      </c>
      <c r="G92" s="174">
        <v>228</v>
      </c>
      <c r="H92" s="174">
        <v>2</v>
      </c>
      <c r="I92" s="174">
        <v>1</v>
      </c>
      <c r="J92" s="174">
        <v>4</v>
      </c>
      <c r="K92" s="174">
        <v>0</v>
      </c>
      <c r="L92" s="174">
        <v>0</v>
      </c>
      <c r="M92" s="174">
        <v>0</v>
      </c>
      <c r="N92" s="174">
        <v>0</v>
      </c>
      <c r="O92" s="175">
        <v>308</v>
      </c>
    </row>
    <row r="93" spans="1:15" ht="13.2" x14ac:dyDescent="0.2">
      <c r="A93" s="42" t="s">
        <v>88</v>
      </c>
      <c r="B93" s="212">
        <f t="shared" si="17"/>
        <v>0</v>
      </c>
      <c r="C93" s="201">
        <v>0</v>
      </c>
      <c r="D93" s="174">
        <v>0</v>
      </c>
      <c r="E93" s="174">
        <v>0</v>
      </c>
      <c r="F93" s="174">
        <v>0</v>
      </c>
      <c r="G93" s="174">
        <v>0</v>
      </c>
      <c r="H93" s="174">
        <v>0</v>
      </c>
      <c r="I93" s="174">
        <v>0</v>
      </c>
      <c r="J93" s="174">
        <v>0</v>
      </c>
      <c r="K93" s="174">
        <v>0</v>
      </c>
      <c r="L93" s="174">
        <v>0</v>
      </c>
      <c r="M93" s="174">
        <v>0</v>
      </c>
      <c r="N93" s="174">
        <v>0</v>
      </c>
      <c r="O93" s="175">
        <v>0</v>
      </c>
    </row>
    <row r="94" spans="1:15" ht="13.2" x14ac:dyDescent="0.2">
      <c r="A94" s="42" t="s">
        <v>89</v>
      </c>
      <c r="B94" s="212">
        <f t="shared" si="17"/>
        <v>244</v>
      </c>
      <c r="C94" s="201">
        <v>27</v>
      </c>
      <c r="D94" s="174">
        <v>13</v>
      </c>
      <c r="E94" s="174">
        <v>2</v>
      </c>
      <c r="F94" s="174">
        <v>0</v>
      </c>
      <c r="G94" s="174">
        <v>81</v>
      </c>
      <c r="H94" s="174">
        <v>1</v>
      </c>
      <c r="I94" s="174">
        <v>0</v>
      </c>
      <c r="J94" s="174">
        <v>3</v>
      </c>
      <c r="K94" s="174">
        <v>1</v>
      </c>
      <c r="L94" s="174">
        <v>0</v>
      </c>
      <c r="M94" s="174">
        <v>0</v>
      </c>
      <c r="N94" s="174">
        <v>0</v>
      </c>
      <c r="O94" s="175">
        <v>116</v>
      </c>
    </row>
    <row r="95" spans="1:15" ht="13.2" x14ac:dyDescent="0.2">
      <c r="A95" s="42" t="s">
        <v>90</v>
      </c>
      <c r="B95" s="212">
        <f t="shared" si="17"/>
        <v>771</v>
      </c>
      <c r="C95" s="201">
        <v>36</v>
      </c>
      <c r="D95" s="174">
        <v>27</v>
      </c>
      <c r="E95" s="174">
        <v>2</v>
      </c>
      <c r="F95" s="174">
        <v>0</v>
      </c>
      <c r="G95" s="174">
        <v>229</v>
      </c>
      <c r="H95" s="174">
        <v>1</v>
      </c>
      <c r="I95" s="174">
        <v>0</v>
      </c>
      <c r="J95" s="174">
        <v>0</v>
      </c>
      <c r="K95" s="174">
        <v>3</v>
      </c>
      <c r="L95" s="174">
        <v>0</v>
      </c>
      <c r="M95" s="174">
        <v>0</v>
      </c>
      <c r="N95" s="174">
        <v>0</v>
      </c>
      <c r="O95" s="175">
        <v>473</v>
      </c>
    </row>
    <row r="96" spans="1:15" ht="13.2" x14ac:dyDescent="0.2">
      <c r="A96" s="42" t="s">
        <v>91</v>
      </c>
      <c r="B96" s="212">
        <f t="shared" si="17"/>
        <v>113</v>
      </c>
      <c r="C96" s="201">
        <v>10</v>
      </c>
      <c r="D96" s="174">
        <v>3</v>
      </c>
      <c r="E96" s="174">
        <v>1</v>
      </c>
      <c r="F96" s="174">
        <v>2</v>
      </c>
      <c r="G96" s="174">
        <v>63</v>
      </c>
      <c r="H96" s="174">
        <v>1</v>
      </c>
      <c r="I96" s="174">
        <v>0</v>
      </c>
      <c r="J96" s="174">
        <v>0</v>
      </c>
      <c r="K96" s="174">
        <v>0</v>
      </c>
      <c r="L96" s="174">
        <v>0</v>
      </c>
      <c r="M96" s="174">
        <v>0</v>
      </c>
      <c r="N96" s="174">
        <v>0</v>
      </c>
      <c r="O96" s="175">
        <v>33</v>
      </c>
    </row>
    <row r="97" spans="1:15" ht="13.2" x14ac:dyDescent="0.2">
      <c r="A97" s="61" t="s">
        <v>92</v>
      </c>
      <c r="B97" s="212">
        <f t="shared" si="17"/>
        <v>387</v>
      </c>
      <c r="C97" s="177">
        <v>162</v>
      </c>
      <c r="D97" s="178">
        <v>66</v>
      </c>
      <c r="E97" s="178">
        <v>0</v>
      </c>
      <c r="F97" s="178">
        <v>0</v>
      </c>
      <c r="G97" s="178">
        <v>70</v>
      </c>
      <c r="H97" s="178">
        <v>0</v>
      </c>
      <c r="I97" s="178">
        <v>0</v>
      </c>
      <c r="J97" s="178">
        <v>0</v>
      </c>
      <c r="K97" s="178">
        <v>0</v>
      </c>
      <c r="L97" s="178">
        <v>0</v>
      </c>
      <c r="M97" s="178">
        <v>0</v>
      </c>
      <c r="N97" s="178">
        <v>0</v>
      </c>
      <c r="O97" s="179">
        <v>89</v>
      </c>
    </row>
    <row r="98" spans="1:15" ht="13.2" x14ac:dyDescent="0.2">
      <c r="A98" s="43" t="s">
        <v>93</v>
      </c>
      <c r="B98" s="216">
        <f>SUM(B99:B104)</f>
        <v>1073</v>
      </c>
      <c r="C98" s="192">
        <f t="shared" ref="C98:O98" si="18">SUM(C99:C104)</f>
        <v>283</v>
      </c>
      <c r="D98" s="189">
        <f t="shared" si="18"/>
        <v>63</v>
      </c>
      <c r="E98" s="189">
        <f>SUM(E99:E104)</f>
        <v>1</v>
      </c>
      <c r="F98" s="189">
        <f t="shared" si="18"/>
        <v>41</v>
      </c>
      <c r="G98" s="189">
        <f t="shared" si="18"/>
        <v>329</v>
      </c>
      <c r="H98" s="189">
        <f t="shared" si="18"/>
        <v>3</v>
      </c>
      <c r="I98" s="189">
        <f t="shared" si="18"/>
        <v>1</v>
      </c>
      <c r="J98" s="189">
        <f t="shared" si="18"/>
        <v>5</v>
      </c>
      <c r="K98" s="189">
        <f t="shared" si="18"/>
        <v>20</v>
      </c>
      <c r="L98" s="189">
        <f t="shared" si="18"/>
        <v>0</v>
      </c>
      <c r="M98" s="189">
        <f t="shared" si="18"/>
        <v>1</v>
      </c>
      <c r="N98" s="189">
        <f t="shared" si="18"/>
        <v>0</v>
      </c>
      <c r="O98" s="191">
        <f t="shared" si="18"/>
        <v>326</v>
      </c>
    </row>
    <row r="99" spans="1:15" ht="13.2" x14ac:dyDescent="0.2">
      <c r="A99" s="42" t="s">
        <v>94</v>
      </c>
      <c r="B99" s="212">
        <f t="shared" ref="B99:B104" si="19">SUM(C99:O99)</f>
        <v>236</v>
      </c>
      <c r="C99" s="201">
        <v>8</v>
      </c>
      <c r="D99" s="174">
        <v>13</v>
      </c>
      <c r="E99" s="174">
        <v>0</v>
      </c>
      <c r="F99" s="174">
        <v>0</v>
      </c>
      <c r="G99" s="174">
        <v>81</v>
      </c>
      <c r="H99" s="174">
        <v>1</v>
      </c>
      <c r="I99" s="174">
        <v>0</v>
      </c>
      <c r="J99" s="174">
        <v>1</v>
      </c>
      <c r="K99" s="174">
        <v>3</v>
      </c>
      <c r="L99" s="174">
        <v>0</v>
      </c>
      <c r="M99" s="174">
        <v>1</v>
      </c>
      <c r="N99" s="174">
        <v>0</v>
      </c>
      <c r="O99" s="175">
        <v>128</v>
      </c>
    </row>
    <row r="100" spans="1:15" ht="13.2" x14ac:dyDescent="0.2">
      <c r="A100" s="42" t="s">
        <v>95</v>
      </c>
      <c r="B100" s="212">
        <f t="shared" si="19"/>
        <v>167</v>
      </c>
      <c r="C100" s="201">
        <v>0</v>
      </c>
      <c r="D100" s="174">
        <v>37</v>
      </c>
      <c r="E100" s="174">
        <v>0</v>
      </c>
      <c r="F100" s="174">
        <v>0</v>
      </c>
      <c r="G100" s="174">
        <v>84</v>
      </c>
      <c r="H100" s="174">
        <v>0</v>
      </c>
      <c r="I100" s="174">
        <v>1</v>
      </c>
      <c r="J100" s="174">
        <v>4</v>
      </c>
      <c r="K100" s="174">
        <v>5</v>
      </c>
      <c r="L100" s="174">
        <v>0</v>
      </c>
      <c r="M100" s="174">
        <v>0</v>
      </c>
      <c r="N100" s="174">
        <v>0</v>
      </c>
      <c r="O100" s="175">
        <v>36</v>
      </c>
    </row>
    <row r="101" spans="1:15" ht="13.2" x14ac:dyDescent="0.2">
      <c r="A101" s="42" t="s">
        <v>96</v>
      </c>
      <c r="B101" s="212">
        <f t="shared" si="19"/>
        <v>32</v>
      </c>
      <c r="C101" s="201">
        <v>9</v>
      </c>
      <c r="D101" s="174">
        <v>0</v>
      </c>
      <c r="E101" s="174">
        <v>0</v>
      </c>
      <c r="F101" s="174">
        <v>0</v>
      </c>
      <c r="G101" s="174">
        <v>7</v>
      </c>
      <c r="H101" s="174">
        <v>0</v>
      </c>
      <c r="I101" s="174">
        <v>0</v>
      </c>
      <c r="J101" s="174">
        <v>0</v>
      </c>
      <c r="K101" s="174">
        <v>2</v>
      </c>
      <c r="L101" s="174">
        <v>0</v>
      </c>
      <c r="M101" s="174">
        <v>0</v>
      </c>
      <c r="N101" s="174">
        <v>0</v>
      </c>
      <c r="O101" s="175">
        <v>14</v>
      </c>
    </row>
    <row r="102" spans="1:15" ht="13.2" x14ac:dyDescent="0.2">
      <c r="A102" s="42" t="s">
        <v>240</v>
      </c>
      <c r="B102" s="212">
        <f t="shared" si="19"/>
        <v>370</v>
      </c>
      <c r="C102" s="201">
        <v>136</v>
      </c>
      <c r="D102" s="174">
        <v>1</v>
      </c>
      <c r="E102" s="174">
        <v>1</v>
      </c>
      <c r="F102" s="174">
        <v>0</v>
      </c>
      <c r="G102" s="174">
        <v>87</v>
      </c>
      <c r="H102" s="174">
        <v>2</v>
      </c>
      <c r="I102" s="174">
        <v>0</v>
      </c>
      <c r="J102" s="174">
        <v>0</v>
      </c>
      <c r="K102" s="174">
        <v>7</v>
      </c>
      <c r="L102" s="174">
        <v>0</v>
      </c>
      <c r="M102" s="174">
        <v>0</v>
      </c>
      <c r="N102" s="174">
        <v>0</v>
      </c>
      <c r="O102" s="175">
        <v>136</v>
      </c>
    </row>
    <row r="103" spans="1:15" ht="13.2" x14ac:dyDescent="0.2">
      <c r="A103" s="42" t="s">
        <v>97</v>
      </c>
      <c r="B103" s="212">
        <f t="shared" si="19"/>
        <v>267</v>
      </c>
      <c r="C103" s="201">
        <v>130</v>
      </c>
      <c r="D103" s="174">
        <v>12</v>
      </c>
      <c r="E103" s="174">
        <v>0</v>
      </c>
      <c r="F103" s="174">
        <v>41</v>
      </c>
      <c r="G103" s="174">
        <v>70</v>
      </c>
      <c r="H103" s="174">
        <v>0</v>
      </c>
      <c r="I103" s="174">
        <v>0</v>
      </c>
      <c r="J103" s="174">
        <v>0</v>
      </c>
      <c r="K103" s="174">
        <v>3</v>
      </c>
      <c r="L103" s="174">
        <v>0</v>
      </c>
      <c r="M103" s="174">
        <v>0</v>
      </c>
      <c r="N103" s="174">
        <v>0</v>
      </c>
      <c r="O103" s="175">
        <v>11</v>
      </c>
    </row>
    <row r="104" spans="1:15" ht="13.2" x14ac:dyDescent="0.2">
      <c r="A104" s="61" t="s">
        <v>98</v>
      </c>
      <c r="B104" s="212">
        <f t="shared" si="19"/>
        <v>1</v>
      </c>
      <c r="C104" s="177">
        <v>0</v>
      </c>
      <c r="D104" s="178">
        <v>0</v>
      </c>
      <c r="E104" s="178">
        <v>0</v>
      </c>
      <c r="F104" s="178">
        <v>0</v>
      </c>
      <c r="G104" s="178">
        <v>0</v>
      </c>
      <c r="H104" s="178">
        <v>0</v>
      </c>
      <c r="I104" s="178">
        <v>0</v>
      </c>
      <c r="J104" s="178">
        <v>0</v>
      </c>
      <c r="K104" s="178">
        <v>0</v>
      </c>
      <c r="L104" s="178">
        <v>0</v>
      </c>
      <c r="M104" s="178">
        <v>0</v>
      </c>
      <c r="N104" s="178">
        <v>0</v>
      </c>
      <c r="O104" s="178">
        <v>1</v>
      </c>
    </row>
    <row r="105" spans="1:15" ht="13.2" x14ac:dyDescent="0.2">
      <c r="A105" s="43" t="s">
        <v>99</v>
      </c>
      <c r="B105" s="216">
        <f>SUM(B106:B107)</f>
        <v>393</v>
      </c>
      <c r="C105" s="192">
        <f t="shared" ref="C105:O105" si="20">SUM(C106:C107)</f>
        <v>5</v>
      </c>
      <c r="D105" s="189">
        <f t="shared" si="20"/>
        <v>5</v>
      </c>
      <c r="E105" s="189">
        <f t="shared" si="20"/>
        <v>0</v>
      </c>
      <c r="F105" s="189">
        <f t="shared" si="20"/>
        <v>0</v>
      </c>
      <c r="G105" s="189">
        <f t="shared" si="20"/>
        <v>95</v>
      </c>
      <c r="H105" s="189">
        <f t="shared" si="20"/>
        <v>0</v>
      </c>
      <c r="I105" s="189">
        <f t="shared" si="20"/>
        <v>85</v>
      </c>
      <c r="J105" s="189">
        <f t="shared" si="20"/>
        <v>0</v>
      </c>
      <c r="K105" s="189">
        <f t="shared" si="20"/>
        <v>0</v>
      </c>
      <c r="L105" s="189">
        <f t="shared" si="20"/>
        <v>0</v>
      </c>
      <c r="M105" s="189">
        <f t="shared" si="20"/>
        <v>0</v>
      </c>
      <c r="N105" s="189">
        <f t="shared" si="20"/>
        <v>0</v>
      </c>
      <c r="O105" s="191">
        <f t="shared" si="20"/>
        <v>203</v>
      </c>
    </row>
    <row r="106" spans="1:15" ht="13.2" x14ac:dyDescent="0.2">
      <c r="A106" s="42" t="s">
        <v>100</v>
      </c>
      <c r="B106" s="212">
        <f>SUM(C106:O106)</f>
        <v>311</v>
      </c>
      <c r="C106" s="201">
        <v>1</v>
      </c>
      <c r="D106" s="174">
        <v>0</v>
      </c>
      <c r="E106" s="174">
        <v>0</v>
      </c>
      <c r="F106" s="174">
        <v>0</v>
      </c>
      <c r="G106" s="174">
        <v>49</v>
      </c>
      <c r="H106" s="174">
        <v>0</v>
      </c>
      <c r="I106" s="174">
        <v>84</v>
      </c>
      <c r="J106" s="174">
        <v>0</v>
      </c>
      <c r="K106" s="174">
        <v>0</v>
      </c>
      <c r="L106" s="174">
        <v>0</v>
      </c>
      <c r="M106" s="174">
        <v>0</v>
      </c>
      <c r="N106" s="174">
        <v>0</v>
      </c>
      <c r="O106" s="175">
        <v>177</v>
      </c>
    </row>
    <row r="107" spans="1:15" ht="13.8" thickBot="1" x14ac:dyDescent="0.25">
      <c r="A107" s="44" t="s">
        <v>101</v>
      </c>
      <c r="B107" s="217">
        <f>SUM(C107:O107)</f>
        <v>82</v>
      </c>
      <c r="C107" s="222">
        <v>4</v>
      </c>
      <c r="D107" s="182">
        <v>5</v>
      </c>
      <c r="E107" s="182">
        <v>0</v>
      </c>
      <c r="F107" s="182">
        <v>0</v>
      </c>
      <c r="G107" s="182">
        <v>46</v>
      </c>
      <c r="H107" s="182">
        <v>0</v>
      </c>
      <c r="I107" s="182">
        <v>1</v>
      </c>
      <c r="J107" s="182">
        <v>0</v>
      </c>
      <c r="K107" s="182">
        <v>0</v>
      </c>
      <c r="L107" s="182">
        <v>0</v>
      </c>
      <c r="M107" s="182">
        <v>0</v>
      </c>
      <c r="N107" s="182">
        <v>0</v>
      </c>
      <c r="O107" s="183">
        <v>26</v>
      </c>
    </row>
  </sheetData>
  <phoneticPr fontId="2"/>
  <pageMargins left="1.0629921259842521" right="0.78740157480314965" top="1.4566929133858268" bottom="0.98425196850393704" header="0.78740157480314965" footer="0.51181102362204722"/>
  <pageSetup paperSize="9" scale="91" orientation="portrait" r:id="rId1"/>
  <headerFooter alignWithMargins="0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"/>
  <sheetViews>
    <sheetView view="pageBreakPreview" topLeftCell="A208" zoomScale="130" zoomScaleNormal="130" zoomScaleSheetLayoutView="130" workbookViewId="0">
      <selection activeCell="H77" sqref="H77"/>
    </sheetView>
  </sheetViews>
  <sheetFormatPr defaultColWidth="5.21875" defaultRowHeight="8.4" x14ac:dyDescent="0.15"/>
  <cols>
    <col min="1" max="1" width="0.33203125" style="29" customWidth="1"/>
    <col min="2" max="2" width="0.44140625" style="29" customWidth="1"/>
    <col min="3" max="3" width="11" style="29" customWidth="1"/>
    <col min="4" max="4" width="0.33203125" style="29" customWidth="1"/>
    <col min="5" max="5" width="4.77734375" style="29" customWidth="1"/>
    <col min="6" max="6" width="6.77734375" style="29" customWidth="1"/>
    <col min="7" max="7" width="4.77734375" style="29" customWidth="1"/>
    <col min="8" max="8" width="6.77734375" style="29" customWidth="1"/>
    <col min="9" max="9" width="4.77734375" style="29" customWidth="1"/>
    <col min="10" max="10" width="6.77734375" style="29" customWidth="1"/>
    <col min="11" max="11" width="4.77734375" style="29" customWidth="1"/>
    <col min="12" max="12" width="6.77734375" style="29" customWidth="1"/>
    <col min="13" max="13" width="4.77734375" style="29" customWidth="1"/>
    <col min="14" max="14" width="6.77734375" style="29" customWidth="1"/>
    <col min="15" max="15" width="4.77734375" style="29" customWidth="1"/>
    <col min="16" max="16" width="6.77734375" style="29" customWidth="1"/>
    <col min="17" max="17" width="4.77734375" style="29" customWidth="1"/>
    <col min="18" max="18" width="6.77734375" style="29" customWidth="1"/>
    <col min="19" max="16384" width="5.21875" style="29"/>
  </cols>
  <sheetData>
    <row r="1" spans="1:18" s="26" customFormat="1" ht="18.75" customHeight="1" thickBot="1" x14ac:dyDescent="0.3">
      <c r="C1" s="27" t="s">
        <v>109</v>
      </c>
      <c r="R1" s="28" t="s">
        <v>110</v>
      </c>
    </row>
    <row r="2" spans="1:18" ht="20.399999999999999" customHeight="1" x14ac:dyDescent="0.15">
      <c r="A2" s="281" t="s">
        <v>111</v>
      </c>
      <c r="B2" s="297"/>
      <c r="C2" s="297"/>
      <c r="D2" s="297"/>
      <c r="E2" s="273" t="s">
        <v>284</v>
      </c>
      <c r="F2" s="274"/>
      <c r="G2" s="275" t="s">
        <v>285</v>
      </c>
      <c r="H2" s="276"/>
      <c r="I2" s="276" t="s">
        <v>251</v>
      </c>
      <c r="J2" s="276"/>
      <c r="K2" s="294" t="s">
        <v>286</v>
      </c>
      <c r="L2" s="295"/>
      <c r="M2" s="294" t="s">
        <v>287</v>
      </c>
      <c r="N2" s="295"/>
      <c r="O2" s="296" t="s">
        <v>288</v>
      </c>
      <c r="P2" s="276"/>
      <c r="Q2" s="276" t="s">
        <v>289</v>
      </c>
      <c r="R2" s="274"/>
    </row>
    <row r="3" spans="1:18" ht="10.5" customHeight="1" thickBot="1" x14ac:dyDescent="0.2">
      <c r="A3" s="298"/>
      <c r="B3" s="299"/>
      <c r="C3" s="299"/>
      <c r="D3" s="299"/>
      <c r="E3" s="30" t="s">
        <v>112</v>
      </c>
      <c r="F3" s="31" t="s">
        <v>113</v>
      </c>
      <c r="G3" s="32" t="s">
        <v>112</v>
      </c>
      <c r="H3" s="33" t="s">
        <v>113</v>
      </c>
      <c r="I3" s="33" t="s">
        <v>112</v>
      </c>
      <c r="J3" s="33" t="s">
        <v>113</v>
      </c>
      <c r="K3" s="33" t="s">
        <v>112</v>
      </c>
      <c r="L3" s="33" t="s">
        <v>113</v>
      </c>
      <c r="M3" s="33" t="s">
        <v>112</v>
      </c>
      <c r="N3" s="33" t="s">
        <v>113</v>
      </c>
      <c r="O3" s="33" t="s">
        <v>112</v>
      </c>
      <c r="P3" s="33" t="s">
        <v>113</v>
      </c>
      <c r="Q3" s="33" t="s">
        <v>112</v>
      </c>
      <c r="R3" s="31" t="s">
        <v>113</v>
      </c>
    </row>
    <row r="4" spans="1:18" ht="10.5" customHeight="1" x14ac:dyDescent="0.15">
      <c r="A4" s="34"/>
      <c r="B4" s="288" t="s">
        <v>114</v>
      </c>
      <c r="C4" s="288"/>
      <c r="D4" s="35"/>
      <c r="E4" s="106">
        <f>SUM(E6+E26+E48+E82+E92+E118+E156+E182+E196+E210+E234)</f>
        <v>265069</v>
      </c>
      <c r="F4" s="107">
        <f t="shared" ref="F4:R4" si="0">SUM(F6+F26+F48+F82+F92+F118+F156+F182+F196+F210+F234)</f>
        <v>25040581.624099132</v>
      </c>
      <c r="G4" s="108">
        <f t="shared" si="0"/>
        <v>36717</v>
      </c>
      <c r="H4" s="109">
        <f t="shared" si="0"/>
        <v>1826557.7813517505</v>
      </c>
      <c r="I4" s="109">
        <f t="shared" si="0"/>
        <v>51854</v>
      </c>
      <c r="J4" s="109">
        <f t="shared" si="0"/>
        <v>470820.29665445292</v>
      </c>
      <c r="K4" s="109">
        <f t="shared" si="0"/>
        <v>11888</v>
      </c>
      <c r="L4" s="109">
        <f t="shared" si="0"/>
        <v>7309314.6913423082</v>
      </c>
      <c r="M4" s="109">
        <f t="shared" si="0"/>
        <v>56954</v>
      </c>
      <c r="N4" s="109">
        <f t="shared" si="0"/>
        <v>7622701.142924238</v>
      </c>
      <c r="O4" s="109">
        <f t="shared" si="0"/>
        <v>62899</v>
      </c>
      <c r="P4" s="109">
        <f t="shared" si="0"/>
        <v>7417506.3625336317</v>
      </c>
      <c r="Q4" s="109">
        <f t="shared" si="0"/>
        <v>44757</v>
      </c>
      <c r="R4" s="107">
        <f t="shared" si="0"/>
        <v>393681.34929275129</v>
      </c>
    </row>
    <row r="5" spans="1:18" ht="10.5" customHeight="1" thickBot="1" x14ac:dyDescent="0.2">
      <c r="A5" s="36"/>
      <c r="B5" s="301"/>
      <c r="C5" s="301"/>
      <c r="D5" s="37"/>
      <c r="E5" s="110">
        <f t="shared" ref="E5:R5" si="1">SUM(E7+E27+E49+E83+E93+E119+E157+E183+E197+E211+E235)</f>
        <v>176875</v>
      </c>
      <c r="F5" s="111">
        <f t="shared" si="1"/>
        <v>398129726.57199216</v>
      </c>
      <c r="G5" s="112">
        <f t="shared" si="1"/>
        <v>33828</v>
      </c>
      <c r="H5" s="113">
        <f t="shared" si="1"/>
        <v>102762212.24648435</v>
      </c>
      <c r="I5" s="113">
        <f t="shared" si="1"/>
        <v>30020</v>
      </c>
      <c r="J5" s="113">
        <f t="shared" si="1"/>
        <v>14270097.162781803</v>
      </c>
      <c r="K5" s="113">
        <f t="shared" si="1"/>
        <v>9324</v>
      </c>
      <c r="L5" s="113">
        <f t="shared" si="1"/>
        <v>161729459.33967513</v>
      </c>
      <c r="M5" s="113">
        <f t="shared" si="1"/>
        <v>50386</v>
      </c>
      <c r="N5" s="113">
        <f t="shared" si="1"/>
        <v>66439768.594573796</v>
      </c>
      <c r="O5" s="113">
        <f t="shared" si="1"/>
        <v>38890</v>
      </c>
      <c r="P5" s="113">
        <f t="shared" si="1"/>
        <v>49210746.309567429</v>
      </c>
      <c r="Q5" s="113">
        <f t="shared" si="1"/>
        <v>14427</v>
      </c>
      <c r="R5" s="111">
        <f t="shared" si="1"/>
        <v>3717442.9189096652</v>
      </c>
    </row>
    <row r="6" spans="1:18" ht="10.5" customHeight="1" x14ac:dyDescent="0.15">
      <c r="A6" s="38"/>
      <c r="B6" s="280" t="s">
        <v>290</v>
      </c>
      <c r="C6" s="280"/>
      <c r="D6" s="49"/>
      <c r="E6" s="114">
        <f>SUM(E8+E10+E12+E14+E16+E18+E20+E22+E24)</f>
        <v>3351</v>
      </c>
      <c r="F6" s="115">
        <f t="shared" ref="F6:R7" si="2">SUM(F8+F10+F12+F14+F16+F18+F20+F22+F24)</f>
        <v>1508738.345</v>
      </c>
      <c r="G6" s="106">
        <f>SUM(G8+G10+G12+G14+G16+G18+G20+G22+G24)</f>
        <v>300</v>
      </c>
      <c r="H6" s="109">
        <f t="shared" si="2"/>
        <v>1951.864</v>
      </c>
      <c r="I6" s="109">
        <f t="shared" si="2"/>
        <v>236</v>
      </c>
      <c r="J6" s="109">
        <f t="shared" si="2"/>
        <v>2401.9920000000002</v>
      </c>
      <c r="K6" s="109">
        <f t="shared" si="2"/>
        <v>209</v>
      </c>
      <c r="L6" s="109">
        <f t="shared" si="2"/>
        <v>26961.632000000001</v>
      </c>
      <c r="M6" s="109">
        <f t="shared" si="2"/>
        <v>1458</v>
      </c>
      <c r="N6" s="109">
        <f t="shared" si="2"/>
        <v>1062045.4400000002</v>
      </c>
      <c r="O6" s="109">
        <f t="shared" si="2"/>
        <v>529</v>
      </c>
      <c r="P6" s="109">
        <f t="shared" si="2"/>
        <v>412240.63999999996</v>
      </c>
      <c r="Q6" s="109">
        <f t="shared" si="2"/>
        <v>619</v>
      </c>
      <c r="R6" s="169">
        <f>SUM(R8+R10+R12+R14+R16+R18+R20+R22+R24)</f>
        <v>3136.7769999999996</v>
      </c>
    </row>
    <row r="7" spans="1:18" ht="10.5" customHeight="1" x14ac:dyDescent="0.15">
      <c r="A7" s="38"/>
      <c r="B7" s="302"/>
      <c r="C7" s="302"/>
      <c r="D7" s="49"/>
      <c r="E7" s="117">
        <f>SUM(E9+E11+E13+E15+E17+E19+E21+E23+E25)</f>
        <v>6863</v>
      </c>
      <c r="F7" s="118">
        <f t="shared" si="2"/>
        <v>17844482.512000002</v>
      </c>
      <c r="G7" s="119">
        <f t="shared" si="2"/>
        <v>1420</v>
      </c>
      <c r="H7" s="120">
        <f t="shared" si="2"/>
        <v>1712456.666</v>
      </c>
      <c r="I7" s="120">
        <f t="shared" si="2"/>
        <v>422</v>
      </c>
      <c r="J7" s="120">
        <f t="shared" si="2"/>
        <v>122269.31600000001</v>
      </c>
      <c r="K7" s="120">
        <f t="shared" si="2"/>
        <v>195</v>
      </c>
      <c r="L7" s="120">
        <f t="shared" si="2"/>
        <v>1485148.31</v>
      </c>
      <c r="M7" s="120">
        <f t="shared" si="2"/>
        <v>1185</v>
      </c>
      <c r="N7" s="120">
        <f t="shared" si="2"/>
        <v>7964499.1399999997</v>
      </c>
      <c r="O7" s="120">
        <f t="shared" si="2"/>
        <v>3082</v>
      </c>
      <c r="P7" s="120">
        <f t="shared" si="2"/>
        <v>6454263.2980000004</v>
      </c>
      <c r="Q7" s="120">
        <f t="shared" si="2"/>
        <v>559</v>
      </c>
      <c r="R7" s="170">
        <f t="shared" si="2"/>
        <v>105845.78200000001</v>
      </c>
    </row>
    <row r="8" spans="1:18" ht="10.5" customHeight="1" x14ac:dyDescent="0.15">
      <c r="A8" s="38"/>
      <c r="B8" s="39"/>
      <c r="C8" s="277" t="s">
        <v>115</v>
      </c>
      <c r="D8" s="39"/>
      <c r="E8" s="122">
        <f t="shared" ref="E8:F14" si="3">SUM(G8+I8+K8+M8+O8+Q8)</f>
        <v>1</v>
      </c>
      <c r="F8" s="123">
        <f t="shared" si="3"/>
        <v>3</v>
      </c>
      <c r="G8" s="124">
        <v>0</v>
      </c>
      <c r="H8" s="125">
        <v>0</v>
      </c>
      <c r="I8" s="126">
        <v>0</v>
      </c>
      <c r="J8" s="125">
        <v>0</v>
      </c>
      <c r="K8" s="126">
        <v>0</v>
      </c>
      <c r="L8" s="125">
        <v>0</v>
      </c>
      <c r="M8" s="126">
        <v>0</v>
      </c>
      <c r="N8" s="125">
        <v>0</v>
      </c>
      <c r="O8" s="126">
        <v>1</v>
      </c>
      <c r="P8" s="125">
        <v>3</v>
      </c>
      <c r="Q8" s="125">
        <v>0</v>
      </c>
      <c r="R8" s="127">
        <v>0</v>
      </c>
    </row>
    <row r="9" spans="1:18" ht="10.5" customHeight="1" x14ac:dyDescent="0.15">
      <c r="A9" s="38"/>
      <c r="B9" s="39"/>
      <c r="C9" s="277"/>
      <c r="D9" s="39"/>
      <c r="E9" s="128">
        <f t="shared" si="3"/>
        <v>114</v>
      </c>
      <c r="F9" s="129">
        <f t="shared" si="3"/>
        <v>25585</v>
      </c>
      <c r="G9" s="130">
        <v>2</v>
      </c>
      <c r="H9" s="131">
        <v>12</v>
      </c>
      <c r="I9" s="131">
        <v>5</v>
      </c>
      <c r="J9" s="131">
        <v>77</v>
      </c>
      <c r="K9" s="131">
        <v>0</v>
      </c>
      <c r="L9" s="131">
        <v>0</v>
      </c>
      <c r="M9" s="131">
        <v>0</v>
      </c>
      <c r="N9" s="131">
        <v>0</v>
      </c>
      <c r="O9" s="131">
        <v>94</v>
      </c>
      <c r="P9" s="131">
        <v>25245</v>
      </c>
      <c r="Q9" s="131">
        <v>13</v>
      </c>
      <c r="R9" s="132">
        <v>251</v>
      </c>
    </row>
    <row r="10" spans="1:18" ht="10.5" customHeight="1" x14ac:dyDescent="0.15">
      <c r="A10" s="38"/>
      <c r="B10" s="39"/>
      <c r="C10" s="277" t="s">
        <v>239</v>
      </c>
      <c r="D10" s="39"/>
      <c r="E10" s="122">
        <f>SUM(G10+I10+K10+M10+O10+Q10)</f>
        <v>74</v>
      </c>
      <c r="F10" s="123">
        <f>SUM(H10+J10+L10+N10+P10+R10)</f>
        <v>83669</v>
      </c>
      <c r="G10" s="124">
        <v>0</v>
      </c>
      <c r="H10" s="125">
        <v>0</v>
      </c>
      <c r="I10" s="126">
        <v>0</v>
      </c>
      <c r="J10" s="125">
        <v>0</v>
      </c>
      <c r="K10" s="126">
        <v>0</v>
      </c>
      <c r="L10" s="125">
        <v>0</v>
      </c>
      <c r="M10" s="126">
        <v>47</v>
      </c>
      <c r="N10" s="125">
        <v>50348</v>
      </c>
      <c r="O10" s="126">
        <v>27</v>
      </c>
      <c r="P10" s="125">
        <v>33321</v>
      </c>
      <c r="Q10" s="125">
        <v>0</v>
      </c>
      <c r="R10" s="127">
        <v>0</v>
      </c>
    </row>
    <row r="11" spans="1:18" ht="10.5" customHeight="1" x14ac:dyDescent="0.15">
      <c r="A11" s="38"/>
      <c r="B11" s="39"/>
      <c r="C11" s="277"/>
      <c r="D11" s="39"/>
      <c r="E11" s="128">
        <f>SUM(G11+I11+K11+M11+O11+Q11)</f>
        <v>466</v>
      </c>
      <c r="F11" s="129">
        <f>SUM(H11+J11+L11+N11+P11+R11)</f>
        <v>1872273</v>
      </c>
      <c r="G11" s="130">
        <v>262</v>
      </c>
      <c r="H11" s="131">
        <v>1285395</v>
      </c>
      <c r="I11" s="131">
        <v>1</v>
      </c>
      <c r="J11" s="131">
        <v>188</v>
      </c>
      <c r="K11" s="131">
        <v>0</v>
      </c>
      <c r="L11" s="131">
        <v>0</v>
      </c>
      <c r="M11" s="131">
        <v>48</v>
      </c>
      <c r="N11" s="131">
        <v>73894</v>
      </c>
      <c r="O11" s="131">
        <v>154</v>
      </c>
      <c r="P11" s="131">
        <v>512796</v>
      </c>
      <c r="Q11" s="131">
        <v>1</v>
      </c>
      <c r="R11" s="132">
        <v>0</v>
      </c>
    </row>
    <row r="12" spans="1:18" ht="10.5" customHeight="1" x14ac:dyDescent="0.15">
      <c r="A12" s="38"/>
      <c r="B12" s="39"/>
      <c r="C12" s="277" t="s">
        <v>116</v>
      </c>
      <c r="D12" s="39"/>
      <c r="E12" s="122">
        <f t="shared" si="3"/>
        <v>48</v>
      </c>
      <c r="F12" s="123">
        <f t="shared" si="3"/>
        <v>67484</v>
      </c>
      <c r="G12" s="124">
        <v>0</v>
      </c>
      <c r="H12" s="125">
        <v>0</v>
      </c>
      <c r="I12" s="126">
        <v>0</v>
      </c>
      <c r="J12" s="125">
        <v>0</v>
      </c>
      <c r="K12" s="126">
        <v>0</v>
      </c>
      <c r="L12" s="125">
        <v>0</v>
      </c>
      <c r="M12" s="126">
        <v>40</v>
      </c>
      <c r="N12" s="125">
        <v>55617</v>
      </c>
      <c r="O12" s="126">
        <v>8</v>
      </c>
      <c r="P12" s="125">
        <v>11867</v>
      </c>
      <c r="Q12" s="125">
        <v>0</v>
      </c>
      <c r="R12" s="127">
        <v>0</v>
      </c>
    </row>
    <row r="13" spans="1:18" ht="10.5" customHeight="1" x14ac:dyDescent="0.15">
      <c r="A13" s="38"/>
      <c r="B13" s="39"/>
      <c r="C13" s="277"/>
      <c r="D13" s="39"/>
      <c r="E13" s="128">
        <f t="shared" si="3"/>
        <v>119</v>
      </c>
      <c r="F13" s="129">
        <f t="shared" si="3"/>
        <v>316951</v>
      </c>
      <c r="G13" s="130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20</v>
      </c>
      <c r="N13" s="131">
        <v>35034</v>
      </c>
      <c r="O13" s="131">
        <v>97</v>
      </c>
      <c r="P13" s="131">
        <v>281570</v>
      </c>
      <c r="Q13" s="131">
        <v>2</v>
      </c>
      <c r="R13" s="132">
        <v>347</v>
      </c>
    </row>
    <row r="14" spans="1:18" ht="10.5" customHeight="1" x14ac:dyDescent="0.15">
      <c r="A14" s="38"/>
      <c r="B14" s="39"/>
      <c r="C14" s="277" t="s">
        <v>117</v>
      </c>
      <c r="D14" s="39"/>
      <c r="E14" s="122">
        <f t="shared" si="3"/>
        <v>242</v>
      </c>
      <c r="F14" s="123">
        <f t="shared" si="3"/>
        <v>19170.976000000002</v>
      </c>
      <c r="G14" s="124">
        <v>98</v>
      </c>
      <c r="H14" s="125">
        <v>66.896000000000001</v>
      </c>
      <c r="I14" s="126">
        <v>0</v>
      </c>
      <c r="J14" s="125">
        <v>0</v>
      </c>
      <c r="K14" s="126">
        <v>0</v>
      </c>
      <c r="L14" s="125">
        <v>0</v>
      </c>
      <c r="M14" s="126">
        <v>118</v>
      </c>
      <c r="N14" s="125">
        <v>18984.560000000001</v>
      </c>
      <c r="O14" s="126">
        <v>26</v>
      </c>
      <c r="P14" s="125">
        <v>119.52</v>
      </c>
      <c r="Q14" s="125">
        <v>0</v>
      </c>
      <c r="R14" s="127">
        <v>0</v>
      </c>
    </row>
    <row r="15" spans="1:18" ht="10.5" customHeight="1" x14ac:dyDescent="0.15">
      <c r="A15" s="38"/>
      <c r="B15" s="39"/>
      <c r="C15" s="277"/>
      <c r="D15" s="39"/>
      <c r="E15" s="128">
        <f>SUM(G15+I15+K15+M15+O15+Q15)</f>
        <v>894</v>
      </c>
      <c r="F15" s="129">
        <f>0+SUM(H15+J15+L15+N15+P15+R15)</f>
        <v>98603.055999999997</v>
      </c>
      <c r="G15" s="130">
        <v>413</v>
      </c>
      <c r="H15" s="131">
        <v>5726.5860000000002</v>
      </c>
      <c r="I15" s="131">
        <v>0</v>
      </c>
      <c r="J15" s="131">
        <v>0</v>
      </c>
      <c r="K15" s="131">
        <v>0</v>
      </c>
      <c r="L15" s="131">
        <v>0</v>
      </c>
      <c r="M15" s="131">
        <v>57</v>
      </c>
      <c r="N15" s="131">
        <v>2345.64</v>
      </c>
      <c r="O15" s="131">
        <v>418</v>
      </c>
      <c r="P15" s="131">
        <v>90527.948000000004</v>
      </c>
      <c r="Q15" s="131">
        <v>6</v>
      </c>
      <c r="R15" s="132">
        <v>2.8820000000000001</v>
      </c>
    </row>
    <row r="16" spans="1:18" ht="10.5" customHeight="1" x14ac:dyDescent="0.15">
      <c r="A16" s="38"/>
      <c r="B16" s="39"/>
      <c r="C16" s="277" t="s">
        <v>118</v>
      </c>
      <c r="D16" s="39"/>
      <c r="E16" s="122">
        <f>SUM(G16+I16+K16+M16+O16+Q16)</f>
        <v>756</v>
      </c>
      <c r="F16" s="123">
        <f t="shared" ref="F16:F25" si="4">SUM(H16+J16+L16+N16+P16+R16)</f>
        <v>216146.872</v>
      </c>
      <c r="G16" s="124">
        <v>3</v>
      </c>
      <c r="H16" s="125">
        <v>10.343</v>
      </c>
      <c r="I16" s="126">
        <v>48</v>
      </c>
      <c r="J16" s="125">
        <v>93.971999999999994</v>
      </c>
      <c r="K16" s="126">
        <v>0</v>
      </c>
      <c r="L16" s="125">
        <v>0</v>
      </c>
      <c r="M16" s="126">
        <v>244</v>
      </c>
      <c r="N16" s="125">
        <v>61374.2</v>
      </c>
      <c r="O16" s="133">
        <v>109</v>
      </c>
      <c r="P16" s="125">
        <v>154446.79999999999</v>
      </c>
      <c r="Q16" s="125">
        <v>352</v>
      </c>
      <c r="R16" s="127">
        <v>221.55699999999999</v>
      </c>
    </row>
    <row r="17" spans="1:18" ht="10.5" customHeight="1" x14ac:dyDescent="0.15">
      <c r="A17" s="38"/>
      <c r="B17" s="39"/>
      <c r="C17" s="277"/>
      <c r="D17" s="39"/>
      <c r="E17" s="128">
        <f>0+SUM(G17+I17+K17+M17+O17+Q17)</f>
        <v>1124</v>
      </c>
      <c r="F17" s="129">
        <f t="shared" si="4"/>
        <v>459041</v>
      </c>
      <c r="G17" s="130">
        <v>157</v>
      </c>
      <c r="H17" s="134">
        <v>70279</v>
      </c>
      <c r="I17" s="131">
        <v>136</v>
      </c>
      <c r="J17" s="134">
        <v>427</v>
      </c>
      <c r="K17" s="131">
        <v>0</v>
      </c>
      <c r="L17" s="134">
        <v>0</v>
      </c>
      <c r="M17" s="131">
        <v>348</v>
      </c>
      <c r="N17" s="134">
        <v>46037</v>
      </c>
      <c r="O17" s="131">
        <v>194</v>
      </c>
      <c r="P17" s="134">
        <v>339634</v>
      </c>
      <c r="Q17" s="134">
        <v>289</v>
      </c>
      <c r="R17" s="132">
        <v>2664</v>
      </c>
    </row>
    <row r="18" spans="1:18" ht="10.5" customHeight="1" x14ac:dyDescent="0.15">
      <c r="A18" s="38"/>
      <c r="B18" s="39"/>
      <c r="C18" s="277" t="s">
        <v>119</v>
      </c>
      <c r="D18" s="39"/>
      <c r="E18" s="122">
        <f t="shared" ref="E18:E25" si="5">SUM(G18+I18+K18+M18+O18+Q18)</f>
        <v>10</v>
      </c>
      <c r="F18" s="123">
        <f t="shared" si="4"/>
        <v>6074</v>
      </c>
      <c r="G18" s="124">
        <v>2</v>
      </c>
      <c r="H18" s="125">
        <v>786</v>
      </c>
      <c r="I18" s="126">
        <v>0</v>
      </c>
      <c r="J18" s="125">
        <v>0</v>
      </c>
      <c r="K18" s="126">
        <v>0</v>
      </c>
      <c r="L18" s="125">
        <v>0</v>
      </c>
      <c r="M18" s="126">
        <v>7</v>
      </c>
      <c r="N18" s="125">
        <v>4440</v>
      </c>
      <c r="O18" s="126">
        <v>1</v>
      </c>
      <c r="P18" s="125">
        <v>848</v>
      </c>
      <c r="Q18" s="125">
        <v>0</v>
      </c>
      <c r="R18" s="127">
        <v>0</v>
      </c>
    </row>
    <row r="19" spans="1:18" ht="10.5" customHeight="1" x14ac:dyDescent="0.15">
      <c r="A19" s="38"/>
      <c r="B19" s="39"/>
      <c r="C19" s="277"/>
      <c r="D19" s="39"/>
      <c r="E19" s="128">
        <f t="shared" si="5"/>
        <v>227</v>
      </c>
      <c r="F19" s="129">
        <f t="shared" si="4"/>
        <v>645888.9</v>
      </c>
      <c r="G19" s="130">
        <v>35</v>
      </c>
      <c r="H19" s="131">
        <v>25286</v>
      </c>
      <c r="I19" s="131">
        <v>7</v>
      </c>
      <c r="J19" s="131">
        <v>4200</v>
      </c>
      <c r="K19" s="131">
        <v>1</v>
      </c>
      <c r="L19" s="131">
        <v>2405</v>
      </c>
      <c r="M19" s="131">
        <v>37</v>
      </c>
      <c r="N19" s="131">
        <v>32968</v>
      </c>
      <c r="O19" s="131">
        <v>146</v>
      </c>
      <c r="P19" s="131">
        <v>581029</v>
      </c>
      <c r="Q19" s="131">
        <v>1</v>
      </c>
      <c r="R19" s="132">
        <v>0.9</v>
      </c>
    </row>
    <row r="20" spans="1:18" ht="10.5" customHeight="1" x14ac:dyDescent="0.15">
      <c r="A20" s="38"/>
      <c r="B20" s="39"/>
      <c r="C20" s="277" t="s">
        <v>120</v>
      </c>
      <c r="D20" s="39"/>
      <c r="E20" s="122">
        <f t="shared" si="5"/>
        <v>1883</v>
      </c>
      <c r="F20" s="123">
        <f t="shared" si="4"/>
        <v>829424</v>
      </c>
      <c r="G20" s="124">
        <v>196</v>
      </c>
      <c r="H20" s="125">
        <v>1086</v>
      </c>
      <c r="I20" s="126">
        <v>181</v>
      </c>
      <c r="J20" s="125">
        <v>2268</v>
      </c>
      <c r="K20" s="126">
        <v>203</v>
      </c>
      <c r="L20" s="125">
        <v>26935</v>
      </c>
      <c r="M20" s="126">
        <v>741</v>
      </c>
      <c r="N20" s="125">
        <v>651025</v>
      </c>
      <c r="O20" s="126">
        <v>303</v>
      </c>
      <c r="P20" s="125">
        <v>145298</v>
      </c>
      <c r="Q20" s="125">
        <v>259</v>
      </c>
      <c r="R20" s="127">
        <v>2812</v>
      </c>
    </row>
    <row r="21" spans="1:18" ht="10.5" customHeight="1" x14ac:dyDescent="0.15">
      <c r="A21" s="38"/>
      <c r="B21" s="39"/>
      <c r="C21" s="277"/>
      <c r="D21" s="39"/>
      <c r="E21" s="128">
        <f t="shared" si="5"/>
        <v>2983</v>
      </c>
      <c r="F21" s="129">
        <f t="shared" si="4"/>
        <v>13219699</v>
      </c>
      <c r="G21" s="130">
        <v>414</v>
      </c>
      <c r="H21" s="131">
        <v>215032</v>
      </c>
      <c r="I21" s="131">
        <v>225</v>
      </c>
      <c r="J21" s="131">
        <v>84614</v>
      </c>
      <c r="K21" s="131">
        <v>188</v>
      </c>
      <c r="L21" s="131">
        <v>1482715</v>
      </c>
      <c r="M21" s="131">
        <v>590</v>
      </c>
      <c r="N21" s="131">
        <v>7639725</v>
      </c>
      <c r="O21" s="131">
        <v>1370</v>
      </c>
      <c r="P21" s="131">
        <v>3695084</v>
      </c>
      <c r="Q21" s="131">
        <v>196</v>
      </c>
      <c r="R21" s="132">
        <v>102529</v>
      </c>
    </row>
    <row r="22" spans="1:18" ht="10.5" customHeight="1" x14ac:dyDescent="0.15">
      <c r="A22" s="38"/>
      <c r="B22" s="39"/>
      <c r="C22" s="277" t="s">
        <v>121</v>
      </c>
      <c r="D22" s="39"/>
      <c r="E22" s="122">
        <f t="shared" si="5"/>
        <v>337</v>
      </c>
      <c r="F22" s="123">
        <f t="shared" si="4"/>
        <v>286766.49700000003</v>
      </c>
      <c r="G22" s="124">
        <v>1</v>
      </c>
      <c r="H22" s="125">
        <v>2.625</v>
      </c>
      <c r="I22" s="126">
        <v>7</v>
      </c>
      <c r="J22" s="125">
        <v>40.020000000000003</v>
      </c>
      <c r="K22" s="126">
        <v>6</v>
      </c>
      <c r="L22" s="125">
        <v>26.631999999999998</v>
      </c>
      <c r="M22" s="126">
        <v>261</v>
      </c>
      <c r="N22" s="125">
        <v>220256.68000000008</v>
      </c>
      <c r="O22" s="126">
        <v>54</v>
      </c>
      <c r="P22" s="125">
        <v>66337.319999999992</v>
      </c>
      <c r="Q22" s="125">
        <v>8</v>
      </c>
      <c r="R22" s="127">
        <v>103.22</v>
      </c>
    </row>
    <row r="23" spans="1:18" ht="10.5" customHeight="1" x14ac:dyDescent="0.15">
      <c r="A23" s="38"/>
      <c r="B23" s="39"/>
      <c r="C23" s="277"/>
      <c r="D23" s="39"/>
      <c r="E23" s="128">
        <f t="shared" si="5"/>
        <v>936</v>
      </c>
      <c r="F23" s="129">
        <f t="shared" si="4"/>
        <v>1206441.5560000001</v>
      </c>
      <c r="G23" s="130">
        <v>137</v>
      </c>
      <c r="H23" s="131">
        <v>110726.07999999999</v>
      </c>
      <c r="I23" s="131">
        <v>48</v>
      </c>
      <c r="J23" s="131">
        <v>32763.316000000003</v>
      </c>
      <c r="K23" s="131">
        <v>6</v>
      </c>
      <c r="L23" s="131">
        <v>28.31</v>
      </c>
      <c r="M23" s="131">
        <v>85</v>
      </c>
      <c r="N23" s="131">
        <v>134495.49999999994</v>
      </c>
      <c r="O23" s="131">
        <v>609</v>
      </c>
      <c r="P23" s="131">
        <v>928377.35000000021</v>
      </c>
      <c r="Q23" s="131">
        <v>51</v>
      </c>
      <c r="R23" s="132">
        <v>51</v>
      </c>
    </row>
    <row r="24" spans="1:18" ht="10.5" customHeight="1" x14ac:dyDescent="0.15">
      <c r="A24" s="38"/>
      <c r="B24" s="39"/>
      <c r="C24" s="277" t="s">
        <v>122</v>
      </c>
      <c r="D24" s="39"/>
      <c r="E24" s="122">
        <f t="shared" si="5"/>
        <v>0</v>
      </c>
      <c r="F24" s="123">
        <f t="shared" si="4"/>
        <v>0</v>
      </c>
      <c r="G24" s="124">
        <v>0</v>
      </c>
      <c r="H24" s="125">
        <v>0</v>
      </c>
      <c r="I24" s="126">
        <v>0</v>
      </c>
      <c r="J24" s="125">
        <v>0</v>
      </c>
      <c r="K24" s="126">
        <v>0</v>
      </c>
      <c r="L24" s="125">
        <v>0</v>
      </c>
      <c r="M24" s="126">
        <v>0</v>
      </c>
      <c r="N24" s="125">
        <v>0</v>
      </c>
      <c r="O24" s="126">
        <v>0</v>
      </c>
      <c r="P24" s="125">
        <v>0</v>
      </c>
      <c r="Q24" s="125">
        <v>0</v>
      </c>
      <c r="R24" s="127">
        <v>0</v>
      </c>
    </row>
    <row r="25" spans="1:18" ht="10.5" customHeight="1" x14ac:dyDescent="0.15">
      <c r="A25" s="50"/>
      <c r="B25" s="51"/>
      <c r="C25" s="278"/>
      <c r="D25" s="51"/>
      <c r="E25" s="135">
        <f t="shared" si="5"/>
        <v>0</v>
      </c>
      <c r="F25" s="136">
        <f t="shared" si="4"/>
        <v>0</v>
      </c>
      <c r="G25" s="137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9">
        <v>0</v>
      </c>
    </row>
    <row r="26" spans="1:18" s="40" customFormat="1" ht="10.5" customHeight="1" x14ac:dyDescent="0.15">
      <c r="A26" s="52"/>
      <c r="B26" s="279" t="s">
        <v>123</v>
      </c>
      <c r="C26" s="291"/>
      <c r="D26" s="49"/>
      <c r="E26" s="140">
        <f t="shared" ref="E26:R26" si="6">SUM(E28+E30+E32+E34+E36+E38+E40+E42+E44+E46)</f>
        <v>1808</v>
      </c>
      <c r="F26" s="141">
        <f t="shared" si="6"/>
        <v>1989709</v>
      </c>
      <c r="G26" s="223">
        <f t="shared" si="6"/>
        <v>21</v>
      </c>
      <c r="H26" s="141">
        <f t="shared" si="6"/>
        <v>82436</v>
      </c>
      <c r="I26" s="141">
        <f t="shared" si="6"/>
        <v>2</v>
      </c>
      <c r="J26" s="141">
        <f t="shared" si="6"/>
        <v>21</v>
      </c>
      <c r="K26" s="141">
        <f t="shared" si="6"/>
        <v>1</v>
      </c>
      <c r="L26" s="141">
        <f t="shared" si="6"/>
        <v>1510</v>
      </c>
      <c r="M26" s="141">
        <f t="shared" si="6"/>
        <v>810</v>
      </c>
      <c r="N26" s="141">
        <f t="shared" si="6"/>
        <v>899812</v>
      </c>
      <c r="O26" s="141">
        <f t="shared" si="6"/>
        <v>965</v>
      </c>
      <c r="P26" s="141">
        <f t="shared" si="6"/>
        <v>997599</v>
      </c>
      <c r="Q26" s="141">
        <f t="shared" si="6"/>
        <v>9</v>
      </c>
      <c r="R26" s="171">
        <f t="shared" si="6"/>
        <v>8331</v>
      </c>
    </row>
    <row r="27" spans="1:18" s="40" customFormat="1" ht="10.5" customHeight="1" x14ac:dyDescent="0.15">
      <c r="A27" s="52"/>
      <c r="B27" s="292"/>
      <c r="C27" s="292"/>
      <c r="D27" s="49"/>
      <c r="E27" s="119">
        <f t="shared" ref="E27:R27" si="7">SUM(E29+E31+E33+E35+E37+E39+E41+E43+E45+E47)</f>
        <v>5842</v>
      </c>
      <c r="F27" s="118">
        <f t="shared" si="7"/>
        <v>15097692.52</v>
      </c>
      <c r="G27" s="119">
        <f t="shared" si="7"/>
        <v>1097</v>
      </c>
      <c r="H27" s="118">
        <f t="shared" si="7"/>
        <v>4332575.5199999996</v>
      </c>
      <c r="I27" s="118">
        <f t="shared" si="7"/>
        <v>746</v>
      </c>
      <c r="J27" s="118">
        <f t="shared" si="7"/>
        <v>821142</v>
      </c>
      <c r="K27" s="118">
        <f t="shared" si="7"/>
        <v>110</v>
      </c>
      <c r="L27" s="118">
        <f t="shared" si="7"/>
        <v>4332697</v>
      </c>
      <c r="M27" s="118">
        <f t="shared" si="7"/>
        <v>1754</v>
      </c>
      <c r="N27" s="118">
        <f t="shared" si="7"/>
        <v>2418070</v>
      </c>
      <c r="O27" s="118">
        <f t="shared" si="7"/>
        <v>1607</v>
      </c>
      <c r="P27" s="118">
        <f t="shared" si="7"/>
        <v>3093034</v>
      </c>
      <c r="Q27" s="118">
        <f t="shared" si="7"/>
        <v>528</v>
      </c>
      <c r="R27" s="146">
        <f t="shared" si="7"/>
        <v>100174</v>
      </c>
    </row>
    <row r="28" spans="1:18" ht="10.5" customHeight="1" x14ac:dyDescent="0.15">
      <c r="A28" s="38"/>
      <c r="B28" s="39"/>
      <c r="C28" s="277" t="s">
        <v>124</v>
      </c>
      <c r="D28" s="39"/>
      <c r="E28" s="122">
        <f t="shared" ref="E28:F45" si="8">SUM(G28+I28+K28+M28+O28+Q28)</f>
        <v>547</v>
      </c>
      <c r="F28" s="123">
        <f t="shared" si="8"/>
        <v>704504</v>
      </c>
      <c r="G28" s="124">
        <v>18</v>
      </c>
      <c r="H28" s="125">
        <v>82417</v>
      </c>
      <c r="I28" s="126">
        <v>1</v>
      </c>
      <c r="J28" s="125">
        <v>20</v>
      </c>
      <c r="K28" s="126">
        <v>1</v>
      </c>
      <c r="L28" s="125">
        <v>1510</v>
      </c>
      <c r="M28" s="126">
        <v>218</v>
      </c>
      <c r="N28" s="125">
        <v>258735</v>
      </c>
      <c r="O28" s="126">
        <v>304</v>
      </c>
      <c r="P28" s="125">
        <v>353612</v>
      </c>
      <c r="Q28" s="125">
        <v>5</v>
      </c>
      <c r="R28" s="127">
        <v>8210</v>
      </c>
    </row>
    <row r="29" spans="1:18" ht="10.5" customHeight="1" x14ac:dyDescent="0.15">
      <c r="A29" s="38"/>
      <c r="B29" s="39"/>
      <c r="C29" s="277"/>
      <c r="D29" s="39"/>
      <c r="E29" s="128">
        <f t="shared" si="8"/>
        <v>1488</v>
      </c>
      <c r="F29" s="129">
        <f t="shared" si="8"/>
        <v>8117547</v>
      </c>
      <c r="G29" s="130">
        <v>253</v>
      </c>
      <c r="H29" s="131">
        <v>1792476</v>
      </c>
      <c r="I29" s="131">
        <v>61</v>
      </c>
      <c r="J29" s="131">
        <v>30382</v>
      </c>
      <c r="K29" s="131">
        <v>103</v>
      </c>
      <c r="L29" s="131">
        <v>3727755</v>
      </c>
      <c r="M29" s="131">
        <v>536</v>
      </c>
      <c r="N29" s="131">
        <v>1345933</v>
      </c>
      <c r="O29" s="131">
        <v>499</v>
      </c>
      <c r="P29" s="131">
        <v>1161719</v>
      </c>
      <c r="Q29" s="131">
        <v>36</v>
      </c>
      <c r="R29" s="132">
        <v>59282</v>
      </c>
    </row>
    <row r="30" spans="1:18" ht="10.5" customHeight="1" x14ac:dyDescent="0.15">
      <c r="A30" s="38"/>
      <c r="B30" s="39"/>
      <c r="C30" s="277" t="s">
        <v>125</v>
      </c>
      <c r="D30" s="39"/>
      <c r="E30" s="122">
        <f t="shared" si="8"/>
        <v>0</v>
      </c>
      <c r="F30" s="123">
        <f t="shared" si="8"/>
        <v>0</v>
      </c>
      <c r="G30" s="124">
        <v>0</v>
      </c>
      <c r="H30" s="125">
        <v>0</v>
      </c>
      <c r="I30" s="126">
        <v>0</v>
      </c>
      <c r="J30" s="125">
        <v>0</v>
      </c>
      <c r="K30" s="126">
        <v>0</v>
      </c>
      <c r="L30" s="125">
        <v>0</v>
      </c>
      <c r="M30" s="126">
        <v>0</v>
      </c>
      <c r="N30" s="125">
        <v>0</v>
      </c>
      <c r="O30" s="126">
        <v>0</v>
      </c>
      <c r="P30" s="125">
        <v>0</v>
      </c>
      <c r="Q30" s="125">
        <v>0</v>
      </c>
      <c r="R30" s="127">
        <v>0</v>
      </c>
    </row>
    <row r="31" spans="1:18" ht="10.5" customHeight="1" x14ac:dyDescent="0.15">
      <c r="A31" s="38"/>
      <c r="B31" s="39"/>
      <c r="C31" s="277"/>
      <c r="D31" s="39"/>
      <c r="E31" s="128">
        <f t="shared" si="8"/>
        <v>134</v>
      </c>
      <c r="F31" s="129">
        <f t="shared" si="8"/>
        <v>49766</v>
      </c>
      <c r="G31" s="130">
        <v>12</v>
      </c>
      <c r="H31" s="131">
        <v>21</v>
      </c>
      <c r="I31" s="131">
        <v>50</v>
      </c>
      <c r="J31" s="131">
        <v>35510</v>
      </c>
      <c r="K31" s="131">
        <v>0</v>
      </c>
      <c r="L31" s="131">
        <v>0</v>
      </c>
      <c r="M31" s="131">
        <v>18</v>
      </c>
      <c r="N31" s="131">
        <v>51</v>
      </c>
      <c r="O31" s="131">
        <v>30</v>
      </c>
      <c r="P31" s="131">
        <v>6584</v>
      </c>
      <c r="Q31" s="131">
        <v>24</v>
      </c>
      <c r="R31" s="132">
        <v>7600</v>
      </c>
    </row>
    <row r="32" spans="1:18" ht="10.5" customHeight="1" x14ac:dyDescent="0.15">
      <c r="A32" s="38"/>
      <c r="B32" s="39"/>
      <c r="C32" s="277" t="s">
        <v>126</v>
      </c>
      <c r="D32" s="39"/>
      <c r="E32" s="122">
        <f t="shared" si="8"/>
        <v>169</v>
      </c>
      <c r="F32" s="123">
        <f t="shared" si="8"/>
        <v>175045</v>
      </c>
      <c r="G32" s="124">
        <v>0</v>
      </c>
      <c r="H32" s="125">
        <v>0</v>
      </c>
      <c r="I32" s="126">
        <v>0</v>
      </c>
      <c r="J32" s="125">
        <v>0</v>
      </c>
      <c r="K32" s="126">
        <v>0</v>
      </c>
      <c r="L32" s="125">
        <v>0</v>
      </c>
      <c r="M32" s="126">
        <v>112</v>
      </c>
      <c r="N32" s="125">
        <v>120737</v>
      </c>
      <c r="O32" s="126">
        <v>57</v>
      </c>
      <c r="P32" s="125">
        <v>54308</v>
      </c>
      <c r="Q32" s="125">
        <v>0</v>
      </c>
      <c r="R32" s="127">
        <v>0</v>
      </c>
    </row>
    <row r="33" spans="1:18" ht="10.5" customHeight="1" x14ac:dyDescent="0.15">
      <c r="A33" s="38"/>
      <c r="B33" s="39"/>
      <c r="C33" s="277"/>
      <c r="D33" s="39"/>
      <c r="E33" s="128">
        <f t="shared" si="8"/>
        <v>2074</v>
      </c>
      <c r="F33" s="129">
        <f t="shared" si="8"/>
        <v>1392349</v>
      </c>
      <c r="G33" s="130">
        <v>531</v>
      </c>
      <c r="H33" s="131">
        <v>712377</v>
      </c>
      <c r="I33" s="131">
        <v>179</v>
      </c>
      <c r="J33" s="131">
        <v>544</v>
      </c>
      <c r="K33" s="131">
        <v>0</v>
      </c>
      <c r="L33" s="131">
        <v>0</v>
      </c>
      <c r="M33" s="131">
        <v>673</v>
      </c>
      <c r="N33" s="131">
        <v>167029</v>
      </c>
      <c r="O33" s="131">
        <v>305</v>
      </c>
      <c r="P33" s="131">
        <v>508061</v>
      </c>
      <c r="Q33" s="131">
        <v>386</v>
      </c>
      <c r="R33" s="132">
        <v>4338</v>
      </c>
    </row>
    <row r="34" spans="1:18" ht="10.5" customHeight="1" x14ac:dyDescent="0.15">
      <c r="A34" s="38"/>
      <c r="B34" s="39"/>
      <c r="C34" s="277" t="s">
        <v>127</v>
      </c>
      <c r="D34" s="39"/>
      <c r="E34" s="122">
        <f t="shared" si="8"/>
        <v>274</v>
      </c>
      <c r="F34" s="123">
        <f t="shared" si="8"/>
        <v>343542</v>
      </c>
      <c r="G34" s="124">
        <v>0</v>
      </c>
      <c r="H34" s="125">
        <v>0</v>
      </c>
      <c r="I34" s="126">
        <v>0</v>
      </c>
      <c r="J34" s="125">
        <v>0</v>
      </c>
      <c r="K34" s="126">
        <v>0</v>
      </c>
      <c r="L34" s="125">
        <v>0</v>
      </c>
      <c r="M34" s="126">
        <v>140</v>
      </c>
      <c r="N34" s="125">
        <v>185991</v>
      </c>
      <c r="O34" s="126">
        <v>134</v>
      </c>
      <c r="P34" s="125">
        <v>157551</v>
      </c>
      <c r="Q34" s="125">
        <v>0</v>
      </c>
      <c r="R34" s="127">
        <v>0</v>
      </c>
    </row>
    <row r="35" spans="1:18" ht="10.5" customHeight="1" x14ac:dyDescent="0.15">
      <c r="A35" s="38"/>
      <c r="B35" s="39"/>
      <c r="C35" s="277"/>
      <c r="D35" s="39"/>
      <c r="E35" s="128">
        <f t="shared" si="8"/>
        <v>527</v>
      </c>
      <c r="F35" s="129">
        <f t="shared" si="8"/>
        <v>1153942</v>
      </c>
      <c r="G35" s="130">
        <v>85</v>
      </c>
      <c r="H35" s="131">
        <v>494491</v>
      </c>
      <c r="I35" s="131">
        <v>138</v>
      </c>
      <c r="J35" s="131">
        <v>111588</v>
      </c>
      <c r="K35" s="131">
        <v>0</v>
      </c>
      <c r="L35" s="131">
        <v>0</v>
      </c>
      <c r="M35" s="131">
        <v>72</v>
      </c>
      <c r="N35" s="131">
        <v>117112</v>
      </c>
      <c r="O35" s="131">
        <v>232</v>
      </c>
      <c r="P35" s="131">
        <v>430751</v>
      </c>
      <c r="Q35" s="131">
        <v>0</v>
      </c>
      <c r="R35" s="132">
        <v>0</v>
      </c>
    </row>
    <row r="36" spans="1:18" ht="10.5" customHeight="1" x14ac:dyDescent="0.15">
      <c r="A36" s="38"/>
      <c r="B36" s="39"/>
      <c r="C36" s="277" t="s">
        <v>128</v>
      </c>
      <c r="D36" s="39"/>
      <c r="E36" s="122">
        <f t="shared" si="8"/>
        <v>0</v>
      </c>
      <c r="F36" s="123">
        <f t="shared" si="8"/>
        <v>0</v>
      </c>
      <c r="G36" s="124">
        <v>0</v>
      </c>
      <c r="H36" s="125">
        <v>0</v>
      </c>
      <c r="I36" s="126">
        <v>0</v>
      </c>
      <c r="J36" s="125">
        <v>0</v>
      </c>
      <c r="K36" s="126">
        <v>0</v>
      </c>
      <c r="L36" s="125">
        <v>0</v>
      </c>
      <c r="M36" s="126">
        <v>0</v>
      </c>
      <c r="N36" s="125">
        <v>0</v>
      </c>
      <c r="O36" s="126">
        <v>0</v>
      </c>
      <c r="P36" s="125">
        <v>0</v>
      </c>
      <c r="Q36" s="125">
        <v>0</v>
      </c>
      <c r="R36" s="127">
        <v>0</v>
      </c>
    </row>
    <row r="37" spans="1:18" ht="10.5" customHeight="1" x14ac:dyDescent="0.15">
      <c r="A37" s="38"/>
      <c r="B37" s="39"/>
      <c r="C37" s="277"/>
      <c r="D37" s="39"/>
      <c r="E37" s="128">
        <f t="shared" si="8"/>
        <v>17</v>
      </c>
      <c r="F37" s="129">
        <f t="shared" si="8"/>
        <v>613187</v>
      </c>
      <c r="G37" s="130">
        <v>0</v>
      </c>
      <c r="H37" s="131">
        <v>0</v>
      </c>
      <c r="I37" s="131">
        <v>0</v>
      </c>
      <c r="J37" s="131">
        <v>0</v>
      </c>
      <c r="K37" s="131">
        <v>7</v>
      </c>
      <c r="L37" s="131">
        <v>604942</v>
      </c>
      <c r="M37" s="131">
        <v>0</v>
      </c>
      <c r="N37" s="131">
        <v>0</v>
      </c>
      <c r="O37" s="131">
        <v>0</v>
      </c>
      <c r="P37" s="131">
        <v>0</v>
      </c>
      <c r="Q37" s="131">
        <v>10</v>
      </c>
      <c r="R37" s="132">
        <v>8245</v>
      </c>
    </row>
    <row r="38" spans="1:18" ht="10.5" customHeight="1" x14ac:dyDescent="0.15">
      <c r="A38" s="38"/>
      <c r="B38" s="39"/>
      <c r="C38" s="277" t="s">
        <v>129</v>
      </c>
      <c r="D38" s="39"/>
      <c r="E38" s="122">
        <f t="shared" si="8"/>
        <v>59</v>
      </c>
      <c r="F38" s="123">
        <f t="shared" si="8"/>
        <v>78530</v>
      </c>
      <c r="G38" s="124">
        <v>0</v>
      </c>
      <c r="H38" s="125">
        <v>0</v>
      </c>
      <c r="I38" s="126">
        <v>0</v>
      </c>
      <c r="J38" s="125">
        <v>0</v>
      </c>
      <c r="K38" s="126">
        <v>0</v>
      </c>
      <c r="L38" s="125">
        <v>0</v>
      </c>
      <c r="M38" s="126">
        <v>59</v>
      </c>
      <c r="N38" s="125">
        <v>78530</v>
      </c>
      <c r="O38" s="126">
        <v>0</v>
      </c>
      <c r="P38" s="125">
        <v>0</v>
      </c>
      <c r="Q38" s="125">
        <v>0</v>
      </c>
      <c r="R38" s="127">
        <v>0</v>
      </c>
    </row>
    <row r="39" spans="1:18" ht="10.5" customHeight="1" x14ac:dyDescent="0.15">
      <c r="A39" s="38"/>
      <c r="B39" s="39"/>
      <c r="C39" s="277"/>
      <c r="D39" s="39"/>
      <c r="E39" s="128">
        <f t="shared" si="8"/>
        <v>106</v>
      </c>
      <c r="F39" s="129">
        <f t="shared" si="8"/>
        <v>139817.51999999999</v>
      </c>
      <c r="G39" s="130">
        <v>31</v>
      </c>
      <c r="H39" s="131">
        <v>9077.52</v>
      </c>
      <c r="I39" s="131">
        <v>0</v>
      </c>
      <c r="J39" s="131">
        <v>0</v>
      </c>
      <c r="K39" s="131">
        <v>0</v>
      </c>
      <c r="L39" s="131">
        <v>0</v>
      </c>
      <c r="M39" s="131">
        <v>8</v>
      </c>
      <c r="N39" s="131">
        <v>7370</v>
      </c>
      <c r="O39" s="131">
        <v>67</v>
      </c>
      <c r="P39" s="131">
        <v>123370</v>
      </c>
      <c r="Q39" s="131">
        <v>0</v>
      </c>
      <c r="R39" s="132">
        <v>0</v>
      </c>
    </row>
    <row r="40" spans="1:18" ht="10.5" customHeight="1" x14ac:dyDescent="0.15">
      <c r="A40" s="38"/>
      <c r="B40" s="39"/>
      <c r="C40" s="277" t="s">
        <v>130</v>
      </c>
      <c r="D40" s="39"/>
      <c r="E40" s="122">
        <f t="shared" si="8"/>
        <v>369</v>
      </c>
      <c r="F40" s="123">
        <f t="shared" si="8"/>
        <v>311040</v>
      </c>
      <c r="G40" s="124">
        <v>3</v>
      </c>
      <c r="H40" s="125">
        <v>19</v>
      </c>
      <c r="I40" s="126">
        <v>1</v>
      </c>
      <c r="J40" s="125">
        <v>1</v>
      </c>
      <c r="K40" s="126">
        <v>0</v>
      </c>
      <c r="L40" s="125">
        <v>0</v>
      </c>
      <c r="M40" s="126">
        <v>139</v>
      </c>
      <c r="N40" s="125">
        <v>124200</v>
      </c>
      <c r="O40" s="126">
        <v>222</v>
      </c>
      <c r="P40" s="125">
        <v>186699</v>
      </c>
      <c r="Q40" s="125">
        <v>4</v>
      </c>
      <c r="R40" s="127">
        <v>121</v>
      </c>
    </row>
    <row r="41" spans="1:18" ht="10.5" customHeight="1" x14ac:dyDescent="0.15">
      <c r="A41" s="38"/>
      <c r="B41" s="39"/>
      <c r="C41" s="277"/>
      <c r="D41" s="39"/>
      <c r="E41" s="128">
        <f t="shared" si="8"/>
        <v>675</v>
      </c>
      <c r="F41" s="129">
        <f t="shared" si="8"/>
        <v>1188681</v>
      </c>
      <c r="G41" s="130">
        <v>34</v>
      </c>
      <c r="H41" s="131">
        <v>26612</v>
      </c>
      <c r="I41" s="131">
        <v>164</v>
      </c>
      <c r="J41" s="131">
        <v>270646</v>
      </c>
      <c r="K41" s="131">
        <v>0</v>
      </c>
      <c r="L41" s="131">
        <v>0</v>
      </c>
      <c r="M41" s="131">
        <v>191</v>
      </c>
      <c r="N41" s="131">
        <v>511476</v>
      </c>
      <c r="O41" s="131">
        <v>229</v>
      </c>
      <c r="P41" s="131">
        <v>364958</v>
      </c>
      <c r="Q41" s="131">
        <v>57</v>
      </c>
      <c r="R41" s="132">
        <v>14989</v>
      </c>
    </row>
    <row r="42" spans="1:18" ht="10.5" customHeight="1" x14ac:dyDescent="0.15">
      <c r="A42" s="38"/>
      <c r="B42" s="39"/>
      <c r="C42" s="277" t="s">
        <v>131</v>
      </c>
      <c r="D42" s="39"/>
      <c r="E42" s="122">
        <f t="shared" si="8"/>
        <v>114</v>
      </c>
      <c r="F42" s="123">
        <f t="shared" si="8"/>
        <v>100220</v>
      </c>
      <c r="G42" s="124">
        <v>0</v>
      </c>
      <c r="H42" s="125">
        <v>0</v>
      </c>
      <c r="I42" s="126">
        <v>0</v>
      </c>
      <c r="J42" s="125">
        <v>0</v>
      </c>
      <c r="K42" s="126">
        <v>0</v>
      </c>
      <c r="L42" s="125">
        <v>0</v>
      </c>
      <c r="M42" s="126">
        <v>22</v>
      </c>
      <c r="N42" s="125">
        <v>11</v>
      </c>
      <c r="O42" s="126">
        <v>92</v>
      </c>
      <c r="P42" s="125">
        <v>100209</v>
      </c>
      <c r="Q42" s="125">
        <v>0</v>
      </c>
      <c r="R42" s="127">
        <v>0</v>
      </c>
    </row>
    <row r="43" spans="1:18" ht="10.5" customHeight="1" x14ac:dyDescent="0.15">
      <c r="A43" s="38"/>
      <c r="B43" s="39"/>
      <c r="C43" s="277"/>
      <c r="D43" s="39"/>
      <c r="E43" s="128">
        <f t="shared" si="8"/>
        <v>208</v>
      </c>
      <c r="F43" s="129">
        <f t="shared" si="8"/>
        <v>155772</v>
      </c>
      <c r="G43" s="130">
        <v>27</v>
      </c>
      <c r="H43" s="131">
        <v>12</v>
      </c>
      <c r="I43" s="131">
        <v>18</v>
      </c>
      <c r="J43" s="131">
        <v>17280</v>
      </c>
      <c r="K43" s="131">
        <v>0</v>
      </c>
      <c r="L43" s="131">
        <v>0</v>
      </c>
      <c r="M43" s="131">
        <v>107</v>
      </c>
      <c r="N43" s="131">
        <v>83564</v>
      </c>
      <c r="O43" s="131">
        <v>56</v>
      </c>
      <c r="P43" s="131">
        <v>54916</v>
      </c>
      <c r="Q43" s="131">
        <v>0</v>
      </c>
      <c r="R43" s="132">
        <v>0</v>
      </c>
    </row>
    <row r="44" spans="1:18" ht="10.5" customHeight="1" x14ac:dyDescent="0.15">
      <c r="A44" s="38"/>
      <c r="B44" s="39"/>
      <c r="C44" s="277" t="s">
        <v>132</v>
      </c>
      <c r="D44" s="39"/>
      <c r="E44" s="122">
        <f t="shared" si="8"/>
        <v>276</v>
      </c>
      <c r="F44" s="123">
        <f t="shared" si="8"/>
        <v>276828</v>
      </c>
      <c r="G44" s="124">
        <v>0</v>
      </c>
      <c r="H44" s="125">
        <v>0</v>
      </c>
      <c r="I44" s="126">
        <v>0</v>
      </c>
      <c r="J44" s="125">
        <v>0</v>
      </c>
      <c r="K44" s="126">
        <v>0</v>
      </c>
      <c r="L44" s="125">
        <v>0</v>
      </c>
      <c r="M44" s="126">
        <v>120</v>
      </c>
      <c r="N44" s="125">
        <v>131608</v>
      </c>
      <c r="O44" s="126">
        <v>156</v>
      </c>
      <c r="P44" s="125">
        <v>145220</v>
      </c>
      <c r="Q44" s="125">
        <v>0</v>
      </c>
      <c r="R44" s="127">
        <v>0</v>
      </c>
    </row>
    <row r="45" spans="1:18" ht="10.5" customHeight="1" x14ac:dyDescent="0.15">
      <c r="A45" s="38"/>
      <c r="B45" s="39"/>
      <c r="C45" s="277"/>
      <c r="D45" s="39"/>
      <c r="E45" s="128">
        <f t="shared" si="8"/>
        <v>515</v>
      </c>
      <c r="F45" s="129">
        <f t="shared" si="8"/>
        <v>1011142</v>
      </c>
      <c r="G45" s="130">
        <v>26</v>
      </c>
      <c r="H45" s="131">
        <v>22020</v>
      </c>
      <c r="I45" s="131">
        <v>136</v>
      </c>
      <c r="J45" s="131">
        <v>355192</v>
      </c>
      <c r="K45" s="131">
        <v>0</v>
      </c>
      <c r="L45" s="131">
        <v>0</v>
      </c>
      <c r="M45" s="131">
        <v>149</v>
      </c>
      <c r="N45" s="131">
        <v>185535</v>
      </c>
      <c r="O45" s="131">
        <v>189</v>
      </c>
      <c r="P45" s="131">
        <v>442675</v>
      </c>
      <c r="Q45" s="131">
        <v>15</v>
      </c>
      <c r="R45" s="132">
        <v>5720</v>
      </c>
    </row>
    <row r="46" spans="1:18" ht="10.5" customHeight="1" x14ac:dyDescent="0.15">
      <c r="A46" s="38"/>
      <c r="B46" s="39"/>
      <c r="C46" s="277" t="s">
        <v>248</v>
      </c>
      <c r="D46" s="39"/>
      <c r="E46" s="122">
        <f>SUM(G46+I46+K46+M46+O46+Q46)</f>
        <v>0</v>
      </c>
      <c r="F46" s="123">
        <f>SUM(H46+J46+L46+N46+P46+R46)</f>
        <v>0</v>
      </c>
      <c r="G46" s="124">
        <v>0</v>
      </c>
      <c r="H46" s="125">
        <v>0</v>
      </c>
      <c r="I46" s="126">
        <v>0</v>
      </c>
      <c r="J46" s="125">
        <v>0</v>
      </c>
      <c r="K46" s="126">
        <v>0</v>
      </c>
      <c r="L46" s="125">
        <v>0</v>
      </c>
      <c r="M46" s="126">
        <v>0</v>
      </c>
      <c r="N46" s="125">
        <v>0</v>
      </c>
      <c r="O46" s="126">
        <v>0</v>
      </c>
      <c r="P46" s="125">
        <v>0</v>
      </c>
      <c r="Q46" s="125">
        <v>0</v>
      </c>
      <c r="R46" s="127">
        <v>0</v>
      </c>
    </row>
    <row r="47" spans="1:18" ht="10.5" customHeight="1" x14ac:dyDescent="0.15">
      <c r="A47" s="50"/>
      <c r="B47" s="51"/>
      <c r="C47" s="278"/>
      <c r="D47" s="51"/>
      <c r="E47" s="135">
        <f>SUM(G47+I47+K47+M47+O47+Q47)</f>
        <v>98</v>
      </c>
      <c r="F47" s="136">
        <f>SUM(H47+J47+L47+N47+P47+R47)</f>
        <v>1275489</v>
      </c>
      <c r="G47" s="137">
        <v>98</v>
      </c>
      <c r="H47" s="138">
        <v>1275489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9">
        <v>0</v>
      </c>
    </row>
    <row r="48" spans="1:18" s="40" customFormat="1" ht="10.5" customHeight="1" x14ac:dyDescent="0.15">
      <c r="A48" s="52"/>
      <c r="B48" s="279" t="s">
        <v>133</v>
      </c>
      <c r="C48" s="291"/>
      <c r="D48" s="49"/>
      <c r="E48" s="114">
        <f>SUM(E50+E52+E54+E56+E58+E60+E62+E64+E66+E68)</f>
        <v>122283</v>
      </c>
      <c r="F48" s="142">
        <f t="shared" ref="F48:R48" si="9">SUM(F50+F52+F54+F56+F58+F60+F62+F64+F66+F68)</f>
        <v>9108197.3975816406</v>
      </c>
      <c r="G48" s="143">
        <f t="shared" si="9"/>
        <v>20673</v>
      </c>
      <c r="H48" s="142">
        <f t="shared" si="9"/>
        <v>892703.59855520725</v>
      </c>
      <c r="I48" s="144">
        <f t="shared" si="9"/>
        <v>21728</v>
      </c>
      <c r="J48" s="142">
        <f t="shared" si="9"/>
        <v>149667.20197618721</v>
      </c>
      <c r="K48" s="144">
        <f t="shared" si="9"/>
        <v>4755</v>
      </c>
      <c r="L48" s="142">
        <f t="shared" si="9"/>
        <v>3108590.1180017116</v>
      </c>
      <c r="M48" s="144">
        <f t="shared" si="9"/>
        <v>30061</v>
      </c>
      <c r="N48" s="142">
        <f t="shared" si="9"/>
        <v>2264645.7422985719</v>
      </c>
      <c r="O48" s="144">
        <f t="shared" si="9"/>
        <v>27867</v>
      </c>
      <c r="P48" s="142">
        <f t="shared" si="9"/>
        <v>2548730.7304630289</v>
      </c>
      <c r="Q48" s="142">
        <f t="shared" si="9"/>
        <v>17199</v>
      </c>
      <c r="R48" s="145">
        <f t="shared" si="9"/>
        <v>143860.00628693542</v>
      </c>
    </row>
    <row r="49" spans="1:18" s="40" customFormat="1" ht="10.5" customHeight="1" x14ac:dyDescent="0.15">
      <c r="A49" s="52"/>
      <c r="B49" s="292"/>
      <c r="C49" s="292"/>
      <c r="D49" s="49"/>
      <c r="E49" s="119">
        <f>SUM(E51+E53+E55+E57+E59+E61+E63+E65+E67+E69)</f>
        <v>49181</v>
      </c>
      <c r="F49" s="118">
        <f t="shared" ref="F49:R49" si="10">SUM(F51+F53+F55+F57+F59+F61+F63+F65+F67+F69)</f>
        <v>151483268.97257641</v>
      </c>
      <c r="G49" s="119">
        <f t="shared" si="10"/>
        <v>8857</v>
      </c>
      <c r="H49" s="120">
        <f t="shared" si="10"/>
        <v>44169973.097291492</v>
      </c>
      <c r="I49" s="120">
        <f t="shared" si="10"/>
        <v>4715</v>
      </c>
      <c r="J49" s="120">
        <f t="shared" si="10"/>
        <v>2331427.8879733584</v>
      </c>
      <c r="K49" s="120">
        <f t="shared" si="10"/>
        <v>2928</v>
      </c>
      <c r="L49" s="120">
        <f t="shared" si="10"/>
        <v>64893618.87593624</v>
      </c>
      <c r="M49" s="120">
        <f t="shared" si="10"/>
        <v>15876</v>
      </c>
      <c r="N49" s="120">
        <f t="shared" si="10"/>
        <v>20199304.118980527</v>
      </c>
      <c r="O49" s="120">
        <f t="shared" si="10"/>
        <v>12982</v>
      </c>
      <c r="P49" s="120">
        <f t="shared" si="10"/>
        <v>18672077.162389293</v>
      </c>
      <c r="Q49" s="120">
        <f t="shared" si="10"/>
        <v>3823</v>
      </c>
      <c r="R49" s="146">
        <f t="shared" si="10"/>
        <v>1216867.830005493</v>
      </c>
    </row>
    <row r="50" spans="1:18" ht="10.5" customHeight="1" x14ac:dyDescent="0.15">
      <c r="A50" s="38"/>
      <c r="B50" s="39"/>
      <c r="C50" s="277" t="s">
        <v>134</v>
      </c>
      <c r="D50" s="39"/>
      <c r="E50" s="122">
        <f>SUM(G50+I50+K50+M50+O50+Q50)</f>
        <v>41162</v>
      </c>
      <c r="F50" s="123">
        <f>SUM(H50+J50+L50+N50+P50+R50)</f>
        <v>376673.1</v>
      </c>
      <c r="G50" s="124">
        <v>4428</v>
      </c>
      <c r="H50" s="125">
        <v>20919</v>
      </c>
      <c r="I50" s="126">
        <v>8058</v>
      </c>
      <c r="J50" s="125">
        <v>64233.599999999999</v>
      </c>
      <c r="K50" s="126">
        <v>3431</v>
      </c>
      <c r="L50" s="125">
        <v>13230.1</v>
      </c>
      <c r="M50" s="126">
        <v>9592</v>
      </c>
      <c r="N50" s="125">
        <v>62427.4</v>
      </c>
      <c r="O50" s="126">
        <v>8795</v>
      </c>
      <c r="P50" s="125">
        <v>142030</v>
      </c>
      <c r="Q50" s="125">
        <v>6858</v>
      </c>
      <c r="R50" s="127">
        <v>73833</v>
      </c>
    </row>
    <row r="51" spans="1:18" ht="10.5" customHeight="1" x14ac:dyDescent="0.15">
      <c r="A51" s="38"/>
      <c r="B51" s="39"/>
      <c r="C51" s="277"/>
      <c r="D51" s="39"/>
      <c r="E51" s="128">
        <f>SUM(G51+I51+K51+M51+O51+Q51)</f>
        <v>5835</v>
      </c>
      <c r="F51" s="129">
        <f>SUM(H51+J51+L51+N51+P51+R51)</f>
        <v>2223378.7799999998</v>
      </c>
      <c r="G51" s="130">
        <v>454</v>
      </c>
      <c r="H51" s="131">
        <v>12255</v>
      </c>
      <c r="I51" s="131">
        <v>1082</v>
      </c>
      <c r="J51" s="131">
        <v>45514.43</v>
      </c>
      <c r="K51" s="131">
        <v>166</v>
      </c>
      <c r="L51" s="131">
        <v>3498.97</v>
      </c>
      <c r="M51" s="131">
        <v>1376</v>
      </c>
      <c r="N51" s="131">
        <v>587237</v>
      </c>
      <c r="O51" s="131">
        <v>1566</v>
      </c>
      <c r="P51" s="131">
        <v>1514615.08</v>
      </c>
      <c r="Q51" s="131">
        <v>1191</v>
      </c>
      <c r="R51" s="132">
        <v>60258.3</v>
      </c>
    </row>
    <row r="52" spans="1:18" ht="10.5" customHeight="1" x14ac:dyDescent="0.15">
      <c r="A52" s="38"/>
      <c r="B52" s="39"/>
      <c r="C52" s="277" t="s">
        <v>135</v>
      </c>
      <c r="D52" s="39"/>
      <c r="E52" s="122">
        <f t="shared" ref="E52:E69" si="11">SUM(G52+I52+K52+M52+O52+Q52)</f>
        <v>3621</v>
      </c>
      <c r="F52" s="123">
        <f t="shared" ref="F52:F69" si="12">SUM(H52+J52+L52+N52+P52+R52)</f>
        <v>599444.59758164175</v>
      </c>
      <c r="G52" s="124">
        <v>2052</v>
      </c>
      <c r="H52" s="125">
        <v>100261.89855520723</v>
      </c>
      <c r="I52" s="126">
        <v>125</v>
      </c>
      <c r="J52" s="125">
        <v>1924.6019761872012</v>
      </c>
      <c r="K52" s="126">
        <v>74</v>
      </c>
      <c r="L52" s="125">
        <v>1161.0180017114617</v>
      </c>
      <c r="M52" s="126">
        <v>518</v>
      </c>
      <c r="N52" s="125">
        <v>282273.14229857165</v>
      </c>
      <c r="O52" s="126">
        <v>778</v>
      </c>
      <c r="P52" s="125">
        <v>211724.73046302877</v>
      </c>
      <c r="Q52" s="125">
        <v>74</v>
      </c>
      <c r="R52" s="127">
        <v>2099.2062869354268</v>
      </c>
    </row>
    <row r="53" spans="1:18" ht="10.5" customHeight="1" x14ac:dyDescent="0.15">
      <c r="A53" s="38"/>
      <c r="B53" s="39"/>
      <c r="C53" s="277"/>
      <c r="D53" s="39"/>
      <c r="E53" s="128">
        <f t="shared" si="11"/>
        <v>8440</v>
      </c>
      <c r="F53" s="129">
        <f t="shared" si="12"/>
        <v>29124649.152576413</v>
      </c>
      <c r="G53" s="130">
        <v>1973</v>
      </c>
      <c r="H53" s="131">
        <v>8578181.0972914957</v>
      </c>
      <c r="I53" s="131">
        <v>340</v>
      </c>
      <c r="J53" s="131">
        <v>111704.89797335863</v>
      </c>
      <c r="K53" s="131">
        <v>678</v>
      </c>
      <c r="L53" s="131">
        <v>14442271.905936241</v>
      </c>
      <c r="M53" s="131">
        <v>3968</v>
      </c>
      <c r="N53" s="131">
        <v>4093720.8689805269</v>
      </c>
      <c r="O53" s="131">
        <v>1307</v>
      </c>
      <c r="P53" s="131">
        <v>1740731.3923892975</v>
      </c>
      <c r="Q53" s="131">
        <v>174</v>
      </c>
      <c r="R53" s="132">
        <v>158038.99000549316</v>
      </c>
    </row>
    <row r="54" spans="1:18" ht="10.5" customHeight="1" x14ac:dyDescent="0.15">
      <c r="A54" s="38"/>
      <c r="B54" s="39"/>
      <c r="C54" s="277" t="s">
        <v>136</v>
      </c>
      <c r="D54" s="39"/>
      <c r="E54" s="122">
        <f>SUM(G54+I54+K54+M54+O54+Q54)</f>
        <v>69890</v>
      </c>
      <c r="F54" s="123">
        <f>SUM(H54+J54+L54+N54+P54+R54)</f>
        <v>886891</v>
      </c>
      <c r="G54" s="124">
        <v>13532</v>
      </c>
      <c r="H54" s="125">
        <v>384106</v>
      </c>
      <c r="I54" s="126">
        <v>12650</v>
      </c>
      <c r="J54" s="125">
        <v>52126</v>
      </c>
      <c r="K54" s="126">
        <v>1064</v>
      </c>
      <c r="L54" s="125">
        <v>19566</v>
      </c>
      <c r="M54" s="126">
        <v>17420</v>
      </c>
      <c r="N54" s="125">
        <v>168045</v>
      </c>
      <c r="O54" s="126">
        <v>15698</v>
      </c>
      <c r="P54" s="125">
        <v>203507</v>
      </c>
      <c r="Q54" s="125">
        <v>9526</v>
      </c>
      <c r="R54" s="127">
        <v>59541</v>
      </c>
    </row>
    <row r="55" spans="1:18" ht="10.5" customHeight="1" x14ac:dyDescent="0.15">
      <c r="A55" s="38"/>
      <c r="B55" s="39"/>
      <c r="C55" s="277"/>
      <c r="D55" s="39"/>
      <c r="E55" s="128">
        <f>SUM(G55+I55+K55+M55+O55+Q55)</f>
        <v>9215</v>
      </c>
      <c r="F55" s="129">
        <f>SUM(H55+J55+L55+N55+P55+R55)</f>
        <v>23958785</v>
      </c>
      <c r="G55" s="130">
        <v>1632</v>
      </c>
      <c r="H55" s="131">
        <v>9141259</v>
      </c>
      <c r="I55" s="131">
        <v>1048</v>
      </c>
      <c r="J55" s="131">
        <v>140339</v>
      </c>
      <c r="K55" s="131">
        <v>451</v>
      </c>
      <c r="L55" s="131">
        <v>10493565</v>
      </c>
      <c r="M55" s="131">
        <v>2077</v>
      </c>
      <c r="N55" s="131">
        <v>1722483</v>
      </c>
      <c r="O55" s="131">
        <v>2825</v>
      </c>
      <c r="P55" s="131">
        <v>2262114</v>
      </c>
      <c r="Q55" s="131">
        <v>1182</v>
      </c>
      <c r="R55" s="132">
        <v>199025</v>
      </c>
    </row>
    <row r="56" spans="1:18" ht="10.5" customHeight="1" x14ac:dyDescent="0.15">
      <c r="A56" s="38"/>
      <c r="B56" s="39"/>
      <c r="C56" s="277" t="s">
        <v>137</v>
      </c>
      <c r="D56" s="39"/>
      <c r="E56" s="122">
        <f t="shared" si="11"/>
        <v>69</v>
      </c>
      <c r="F56" s="123">
        <f t="shared" si="12"/>
        <v>42458</v>
      </c>
      <c r="G56" s="124">
        <v>0</v>
      </c>
      <c r="H56" s="125">
        <v>0</v>
      </c>
      <c r="I56" s="126">
        <v>0</v>
      </c>
      <c r="J56" s="125">
        <v>0</v>
      </c>
      <c r="K56" s="126">
        <v>0</v>
      </c>
      <c r="L56" s="125">
        <v>0</v>
      </c>
      <c r="M56" s="126">
        <v>24</v>
      </c>
      <c r="N56" s="125">
        <v>19260</v>
      </c>
      <c r="O56" s="126">
        <v>45</v>
      </c>
      <c r="P56" s="125">
        <v>23198</v>
      </c>
      <c r="Q56" s="125">
        <v>0</v>
      </c>
      <c r="R56" s="127">
        <v>0</v>
      </c>
    </row>
    <row r="57" spans="1:18" ht="10.5" customHeight="1" x14ac:dyDescent="0.15">
      <c r="A57" s="38"/>
      <c r="B57" s="39"/>
      <c r="C57" s="277"/>
      <c r="D57" s="39"/>
      <c r="E57" s="128">
        <f t="shared" si="11"/>
        <v>185</v>
      </c>
      <c r="F57" s="129">
        <f t="shared" si="12"/>
        <v>1978513</v>
      </c>
      <c r="G57" s="130">
        <v>37</v>
      </c>
      <c r="H57" s="131">
        <v>1849460</v>
      </c>
      <c r="I57" s="131">
        <v>0</v>
      </c>
      <c r="J57" s="131">
        <v>0</v>
      </c>
      <c r="K57" s="131">
        <v>0</v>
      </c>
      <c r="L57" s="131">
        <v>0</v>
      </c>
      <c r="M57" s="131">
        <v>113</v>
      </c>
      <c r="N57" s="131">
        <v>104469</v>
      </c>
      <c r="O57" s="131">
        <v>27</v>
      </c>
      <c r="P57" s="131">
        <v>24507</v>
      </c>
      <c r="Q57" s="131">
        <v>8</v>
      </c>
      <c r="R57" s="132">
        <v>77</v>
      </c>
    </row>
    <row r="58" spans="1:18" ht="10.5" customHeight="1" x14ac:dyDescent="0.15">
      <c r="A58" s="38"/>
      <c r="B58" s="39"/>
      <c r="C58" s="277" t="s">
        <v>138</v>
      </c>
      <c r="D58" s="39"/>
      <c r="E58" s="122">
        <f t="shared" si="11"/>
        <v>585</v>
      </c>
      <c r="F58" s="123">
        <f t="shared" si="12"/>
        <v>3609768</v>
      </c>
      <c r="G58" s="124">
        <v>18</v>
      </c>
      <c r="H58" s="125">
        <v>42807</v>
      </c>
      <c r="I58" s="126">
        <v>4</v>
      </c>
      <c r="J58" s="125">
        <v>2105</v>
      </c>
      <c r="K58" s="126">
        <v>179</v>
      </c>
      <c r="L58" s="125">
        <v>3039850</v>
      </c>
      <c r="M58" s="126">
        <v>157</v>
      </c>
      <c r="N58" s="125">
        <v>261661</v>
      </c>
      <c r="O58" s="126">
        <v>199</v>
      </c>
      <c r="P58" s="125">
        <v>261550</v>
      </c>
      <c r="Q58" s="125">
        <v>28</v>
      </c>
      <c r="R58" s="127">
        <v>1795</v>
      </c>
    </row>
    <row r="59" spans="1:18" ht="10.5" customHeight="1" x14ac:dyDescent="0.15">
      <c r="A59" s="38"/>
      <c r="B59" s="39"/>
      <c r="C59" s="277"/>
      <c r="D59" s="39"/>
      <c r="E59" s="128">
        <f t="shared" si="11"/>
        <v>3542</v>
      </c>
      <c r="F59" s="129">
        <f t="shared" si="12"/>
        <v>11570239</v>
      </c>
      <c r="G59" s="130">
        <v>865</v>
      </c>
      <c r="H59" s="131">
        <v>1156958</v>
      </c>
      <c r="I59" s="131">
        <v>630</v>
      </c>
      <c r="J59" s="131">
        <v>1280354</v>
      </c>
      <c r="K59" s="131">
        <v>457</v>
      </c>
      <c r="L59" s="131">
        <v>6187832</v>
      </c>
      <c r="M59" s="131">
        <v>765</v>
      </c>
      <c r="N59" s="131">
        <v>1587360</v>
      </c>
      <c r="O59" s="131">
        <v>478</v>
      </c>
      <c r="P59" s="131">
        <v>1040543</v>
      </c>
      <c r="Q59" s="131">
        <v>347</v>
      </c>
      <c r="R59" s="132">
        <v>317192</v>
      </c>
    </row>
    <row r="60" spans="1:18" ht="10.5" customHeight="1" x14ac:dyDescent="0.15">
      <c r="A60" s="38"/>
      <c r="B60" s="39"/>
      <c r="C60" s="277" t="s">
        <v>139</v>
      </c>
      <c r="D60" s="39"/>
      <c r="E60" s="122">
        <f t="shared" si="11"/>
        <v>2584</v>
      </c>
      <c r="F60" s="123">
        <f t="shared" si="12"/>
        <v>3038002</v>
      </c>
      <c r="G60" s="124">
        <v>164</v>
      </c>
      <c r="H60" s="125">
        <v>340728</v>
      </c>
      <c r="I60" s="126">
        <v>144</v>
      </c>
      <c r="J60" s="125">
        <v>21164</v>
      </c>
      <c r="K60" s="126">
        <v>7</v>
      </c>
      <c r="L60" s="125">
        <v>34783</v>
      </c>
      <c r="M60" s="126">
        <v>1068</v>
      </c>
      <c r="N60" s="125">
        <v>1159314</v>
      </c>
      <c r="O60" s="126">
        <v>1132</v>
      </c>
      <c r="P60" s="125">
        <v>1480141</v>
      </c>
      <c r="Q60" s="125">
        <v>69</v>
      </c>
      <c r="R60" s="127">
        <v>1872</v>
      </c>
    </row>
    <row r="61" spans="1:18" ht="10.5" customHeight="1" x14ac:dyDescent="0.15">
      <c r="A61" s="38"/>
      <c r="B61" s="39"/>
      <c r="C61" s="277"/>
      <c r="D61" s="39"/>
      <c r="E61" s="128">
        <f t="shared" si="11"/>
        <v>19503</v>
      </c>
      <c r="F61" s="129">
        <f t="shared" si="12"/>
        <v>70388678</v>
      </c>
      <c r="G61" s="130">
        <v>3416</v>
      </c>
      <c r="H61" s="131">
        <v>12624422</v>
      </c>
      <c r="I61" s="131">
        <v>1229</v>
      </c>
      <c r="J61" s="131">
        <v>638507</v>
      </c>
      <c r="K61" s="131">
        <v>1175</v>
      </c>
      <c r="L61" s="131">
        <v>33766448</v>
      </c>
      <c r="M61" s="131">
        <v>6980</v>
      </c>
      <c r="N61" s="131">
        <v>11357573</v>
      </c>
      <c r="O61" s="131">
        <v>6241</v>
      </c>
      <c r="P61" s="131">
        <v>11553153</v>
      </c>
      <c r="Q61" s="131">
        <v>462</v>
      </c>
      <c r="R61" s="132">
        <v>448575</v>
      </c>
    </row>
    <row r="62" spans="1:18" ht="10.5" customHeight="1" x14ac:dyDescent="0.15">
      <c r="A62" s="38"/>
      <c r="B62" s="39"/>
      <c r="C62" s="277" t="s">
        <v>140</v>
      </c>
      <c r="D62" s="39"/>
      <c r="E62" s="122">
        <f t="shared" si="11"/>
        <v>0</v>
      </c>
      <c r="F62" s="123">
        <f t="shared" si="12"/>
        <v>0</v>
      </c>
      <c r="G62" s="124">
        <v>0</v>
      </c>
      <c r="H62" s="125">
        <v>0</v>
      </c>
      <c r="I62" s="126">
        <v>0</v>
      </c>
      <c r="J62" s="125">
        <v>0</v>
      </c>
      <c r="K62" s="126">
        <v>0</v>
      </c>
      <c r="L62" s="125">
        <v>0</v>
      </c>
      <c r="M62" s="126">
        <v>0</v>
      </c>
      <c r="N62" s="125">
        <v>0</v>
      </c>
      <c r="O62" s="126">
        <v>0</v>
      </c>
      <c r="P62" s="125">
        <v>0</v>
      </c>
      <c r="Q62" s="125">
        <v>0</v>
      </c>
      <c r="R62" s="127">
        <v>0</v>
      </c>
    </row>
    <row r="63" spans="1:18" ht="10.5" customHeight="1" x14ac:dyDescent="0.15">
      <c r="A63" s="38"/>
      <c r="B63" s="39"/>
      <c r="C63" s="277"/>
      <c r="D63" s="39"/>
      <c r="E63" s="128">
        <f t="shared" si="11"/>
        <v>316</v>
      </c>
      <c r="F63" s="129">
        <f t="shared" si="12"/>
        <v>9514722.9000000004</v>
      </c>
      <c r="G63" s="130">
        <v>138</v>
      </c>
      <c r="H63" s="131">
        <v>9378619.5999999996</v>
      </c>
      <c r="I63" s="131">
        <v>2</v>
      </c>
      <c r="J63" s="131">
        <v>0.56000000000000005</v>
      </c>
      <c r="K63" s="131">
        <v>0</v>
      </c>
      <c r="L63" s="131">
        <v>0</v>
      </c>
      <c r="M63" s="131">
        <v>42</v>
      </c>
      <c r="N63" s="131">
        <v>36070</v>
      </c>
      <c r="O63" s="131">
        <v>134</v>
      </c>
      <c r="P63" s="131">
        <v>100032.74</v>
      </c>
      <c r="Q63" s="131">
        <v>0</v>
      </c>
      <c r="R63" s="132">
        <v>0</v>
      </c>
    </row>
    <row r="64" spans="1:18" ht="10.5" customHeight="1" x14ac:dyDescent="0.15">
      <c r="A64" s="38"/>
      <c r="B64" s="39"/>
      <c r="C64" s="277" t="s">
        <v>141</v>
      </c>
      <c r="D64" s="39"/>
      <c r="E64" s="122">
        <f t="shared" si="11"/>
        <v>15</v>
      </c>
      <c r="F64" s="123">
        <f t="shared" si="12"/>
        <v>39</v>
      </c>
      <c r="G64" s="124">
        <v>5</v>
      </c>
      <c r="H64" s="125">
        <v>7</v>
      </c>
      <c r="I64" s="126">
        <v>0</v>
      </c>
      <c r="J64" s="125">
        <v>0</v>
      </c>
      <c r="K64" s="126">
        <v>0</v>
      </c>
      <c r="L64" s="125">
        <v>0</v>
      </c>
      <c r="M64" s="126">
        <v>2</v>
      </c>
      <c r="N64" s="125">
        <v>7</v>
      </c>
      <c r="O64" s="126">
        <v>2</v>
      </c>
      <c r="P64" s="125">
        <v>5</v>
      </c>
      <c r="Q64" s="125">
        <v>6</v>
      </c>
      <c r="R64" s="127">
        <v>20</v>
      </c>
    </row>
    <row r="65" spans="1:18" ht="10.5" customHeight="1" x14ac:dyDescent="0.15">
      <c r="A65" s="38"/>
      <c r="B65" s="39"/>
      <c r="C65" s="277"/>
      <c r="D65" s="39"/>
      <c r="E65" s="128">
        <f t="shared" si="11"/>
        <v>194</v>
      </c>
      <c r="F65" s="129">
        <f t="shared" si="12"/>
        <v>169</v>
      </c>
      <c r="G65" s="130">
        <v>5</v>
      </c>
      <c r="H65" s="131">
        <v>3</v>
      </c>
      <c r="I65" s="131">
        <v>0</v>
      </c>
      <c r="J65" s="131">
        <v>0</v>
      </c>
      <c r="K65" s="131">
        <v>1</v>
      </c>
      <c r="L65" s="131">
        <v>3</v>
      </c>
      <c r="M65" s="131">
        <v>3</v>
      </c>
      <c r="N65" s="131">
        <v>5</v>
      </c>
      <c r="O65" s="131">
        <v>2</v>
      </c>
      <c r="P65" s="131">
        <v>2</v>
      </c>
      <c r="Q65" s="131">
        <v>183</v>
      </c>
      <c r="R65" s="132">
        <v>156</v>
      </c>
    </row>
    <row r="66" spans="1:18" ht="10.5" customHeight="1" x14ac:dyDescent="0.15">
      <c r="A66" s="38"/>
      <c r="B66" s="39"/>
      <c r="C66" s="277" t="s">
        <v>142</v>
      </c>
      <c r="D66" s="39"/>
      <c r="E66" s="122">
        <f t="shared" si="11"/>
        <v>4259</v>
      </c>
      <c r="F66" s="123">
        <f t="shared" si="12"/>
        <v>417335.7</v>
      </c>
      <c r="G66" s="124">
        <v>474</v>
      </c>
      <c r="H66" s="125">
        <v>3874.7</v>
      </c>
      <c r="I66" s="126">
        <v>747</v>
      </c>
      <c r="J66" s="125">
        <v>8114</v>
      </c>
      <c r="K66" s="126">
        <v>0</v>
      </c>
      <c r="L66" s="125">
        <v>0</v>
      </c>
      <c r="M66" s="126">
        <v>1228</v>
      </c>
      <c r="N66" s="125">
        <v>237318.2</v>
      </c>
      <c r="O66" s="126">
        <v>1172</v>
      </c>
      <c r="P66" s="125">
        <v>163329</v>
      </c>
      <c r="Q66" s="125">
        <v>638</v>
      </c>
      <c r="R66" s="127">
        <v>4699.8</v>
      </c>
    </row>
    <row r="67" spans="1:18" ht="10.5" customHeight="1" x14ac:dyDescent="0.15">
      <c r="A67" s="38"/>
      <c r="B67" s="39"/>
      <c r="C67" s="277"/>
      <c r="D67" s="39"/>
      <c r="E67" s="128">
        <f t="shared" si="11"/>
        <v>1672</v>
      </c>
      <c r="F67" s="129">
        <f t="shared" si="12"/>
        <v>2399047.9999999995</v>
      </c>
      <c r="G67" s="130">
        <v>320</v>
      </c>
      <c r="H67" s="131">
        <v>1422235.4</v>
      </c>
      <c r="I67" s="131">
        <v>300</v>
      </c>
      <c r="J67" s="131">
        <v>54917</v>
      </c>
      <c r="K67" s="131">
        <v>0</v>
      </c>
      <c r="L67" s="131">
        <v>0</v>
      </c>
      <c r="M67" s="131">
        <v>480</v>
      </c>
      <c r="N67" s="131">
        <v>598289.19999999995</v>
      </c>
      <c r="O67" s="131">
        <v>317</v>
      </c>
      <c r="P67" s="131">
        <v>298839.5</v>
      </c>
      <c r="Q67" s="131">
        <v>255</v>
      </c>
      <c r="R67" s="132">
        <v>24766.9</v>
      </c>
    </row>
    <row r="68" spans="1:18" s="39" customFormat="1" ht="10.5" customHeight="1" x14ac:dyDescent="0.15">
      <c r="A68" s="38"/>
      <c r="C68" s="277" t="s">
        <v>143</v>
      </c>
      <c r="E68" s="122">
        <f t="shared" si="11"/>
        <v>98</v>
      </c>
      <c r="F68" s="123">
        <f t="shared" si="12"/>
        <v>137586</v>
      </c>
      <c r="G68" s="124">
        <v>0</v>
      </c>
      <c r="H68" s="125">
        <v>0</v>
      </c>
      <c r="I68" s="126">
        <v>0</v>
      </c>
      <c r="J68" s="125">
        <v>0</v>
      </c>
      <c r="K68" s="126">
        <v>0</v>
      </c>
      <c r="L68" s="125">
        <v>0</v>
      </c>
      <c r="M68" s="126">
        <v>52</v>
      </c>
      <c r="N68" s="125">
        <v>74340</v>
      </c>
      <c r="O68" s="126">
        <v>46</v>
      </c>
      <c r="P68" s="125">
        <v>63246</v>
      </c>
      <c r="Q68" s="125">
        <v>0</v>
      </c>
      <c r="R68" s="127">
        <v>0</v>
      </c>
    </row>
    <row r="69" spans="1:18" s="39" customFormat="1" ht="10.5" customHeight="1" thickBot="1" x14ac:dyDescent="0.2">
      <c r="A69" s="36"/>
      <c r="B69" s="53"/>
      <c r="C69" s="287"/>
      <c r="D69" s="53"/>
      <c r="E69" s="135">
        <f t="shared" si="11"/>
        <v>279</v>
      </c>
      <c r="F69" s="136">
        <f t="shared" si="12"/>
        <v>325086.14</v>
      </c>
      <c r="G69" s="137">
        <v>17</v>
      </c>
      <c r="H69" s="138">
        <v>6580</v>
      </c>
      <c r="I69" s="138">
        <v>84</v>
      </c>
      <c r="J69" s="138">
        <v>60091</v>
      </c>
      <c r="K69" s="138">
        <v>0</v>
      </c>
      <c r="L69" s="138">
        <v>0</v>
      </c>
      <c r="M69" s="138">
        <v>72</v>
      </c>
      <c r="N69" s="138">
        <v>112097.05</v>
      </c>
      <c r="O69" s="138">
        <v>85</v>
      </c>
      <c r="P69" s="138">
        <v>137539.45000000001</v>
      </c>
      <c r="Q69" s="138">
        <v>21</v>
      </c>
      <c r="R69" s="139">
        <v>8778.64</v>
      </c>
    </row>
    <row r="70" spans="1:18" ht="10.5" customHeight="1" x14ac:dyDescent="0.15">
      <c r="C70" s="300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</row>
    <row r="71" spans="1:18" ht="10.5" customHeight="1" x14ac:dyDescent="0.15">
      <c r="C71" s="300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</row>
    <row r="72" spans="1:18" ht="10.5" customHeight="1" x14ac:dyDescent="0.15">
      <c r="C72" s="300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</row>
    <row r="73" spans="1:18" ht="10.5" customHeight="1" x14ac:dyDescent="0.15">
      <c r="C73" s="300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</row>
    <row r="74" spans="1:18" ht="10.5" customHeight="1" x14ac:dyDescent="0.15">
      <c r="C74" s="300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</row>
    <row r="75" spans="1:18" ht="10.5" customHeight="1" x14ac:dyDescent="0.15">
      <c r="C75" s="300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</row>
    <row r="76" spans="1:18" ht="10.5" customHeight="1" x14ac:dyDescent="0.15">
      <c r="C76" s="300"/>
      <c r="E76" s="227"/>
      <c r="F76" s="227"/>
      <c r="G76" s="227"/>
      <c r="H76" s="227"/>
      <c r="I76" s="227"/>
      <c r="J76" s="227"/>
      <c r="K76" s="229"/>
      <c r="L76" s="227"/>
      <c r="M76" s="227"/>
      <c r="N76" s="227"/>
      <c r="O76" s="227"/>
      <c r="P76" s="227"/>
      <c r="Q76" s="227"/>
      <c r="R76" s="227"/>
    </row>
    <row r="77" spans="1:18" ht="10.5" customHeight="1" x14ac:dyDescent="0.15">
      <c r="C77" s="300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</row>
    <row r="78" spans="1:18" ht="10.5" customHeight="1" x14ac:dyDescent="0.15"/>
    <row r="79" spans="1:18" s="26" customFormat="1" ht="10.5" customHeight="1" thickBot="1" x14ac:dyDescent="0.3"/>
    <row r="80" spans="1:18" ht="20.399999999999999" customHeight="1" x14ac:dyDescent="0.15">
      <c r="A80" s="281" t="s">
        <v>111</v>
      </c>
      <c r="B80" s="297"/>
      <c r="C80" s="297"/>
      <c r="D80" s="297"/>
      <c r="E80" s="271" t="s">
        <v>284</v>
      </c>
      <c r="F80" s="270"/>
      <c r="G80" s="272" t="s">
        <v>285</v>
      </c>
      <c r="H80" s="269"/>
      <c r="I80" s="269" t="s">
        <v>251</v>
      </c>
      <c r="J80" s="269"/>
      <c r="K80" s="266" t="s">
        <v>286</v>
      </c>
      <c r="L80" s="267"/>
      <c r="M80" s="266" t="s">
        <v>287</v>
      </c>
      <c r="N80" s="267"/>
      <c r="O80" s="268" t="s">
        <v>288</v>
      </c>
      <c r="P80" s="269"/>
      <c r="Q80" s="269" t="s">
        <v>289</v>
      </c>
      <c r="R80" s="270"/>
    </row>
    <row r="81" spans="1:18" ht="10.5" customHeight="1" thickBot="1" x14ac:dyDescent="0.2">
      <c r="A81" s="298"/>
      <c r="B81" s="299"/>
      <c r="C81" s="299"/>
      <c r="D81" s="299"/>
      <c r="E81" s="230" t="s">
        <v>112</v>
      </c>
      <c r="F81" s="231" t="s">
        <v>113</v>
      </c>
      <c r="G81" s="232" t="s">
        <v>112</v>
      </c>
      <c r="H81" s="233" t="s">
        <v>113</v>
      </c>
      <c r="I81" s="233" t="s">
        <v>112</v>
      </c>
      <c r="J81" s="233" t="s">
        <v>113</v>
      </c>
      <c r="K81" s="233" t="s">
        <v>112</v>
      </c>
      <c r="L81" s="233" t="s">
        <v>113</v>
      </c>
      <c r="M81" s="233" t="s">
        <v>112</v>
      </c>
      <c r="N81" s="233" t="s">
        <v>113</v>
      </c>
      <c r="O81" s="233" t="s">
        <v>112</v>
      </c>
      <c r="P81" s="233" t="s">
        <v>113</v>
      </c>
      <c r="Q81" s="233" t="s">
        <v>112</v>
      </c>
      <c r="R81" s="231" t="s">
        <v>113</v>
      </c>
    </row>
    <row r="82" spans="1:18" s="40" customFormat="1" ht="10.5" customHeight="1" x14ac:dyDescent="0.15">
      <c r="A82" s="52"/>
      <c r="B82" s="280" t="s">
        <v>144</v>
      </c>
      <c r="C82" s="280"/>
      <c r="D82" s="49"/>
      <c r="E82" s="114">
        <f>SUM(E84+E86+E88+E90)</f>
        <v>42966</v>
      </c>
      <c r="F82" s="145">
        <f>SUM(F84+F86+F88+F90)</f>
        <v>4151599.636998984</v>
      </c>
      <c r="G82" s="114">
        <f t="shared" ref="G82:R82" si="13">SUM(G84+G86+G88+G90)</f>
        <v>2889</v>
      </c>
      <c r="H82" s="142">
        <f t="shared" si="13"/>
        <v>428602</v>
      </c>
      <c r="I82" s="144">
        <f t="shared" si="13"/>
        <v>10034</v>
      </c>
      <c r="J82" s="142">
        <f t="shared" si="13"/>
        <v>82052.752999999997</v>
      </c>
      <c r="K82" s="142">
        <f t="shared" si="13"/>
        <v>1930</v>
      </c>
      <c r="L82" s="142">
        <f t="shared" si="13"/>
        <v>2484117</v>
      </c>
      <c r="M82" s="144">
        <f t="shared" si="13"/>
        <v>8504</v>
      </c>
      <c r="N82" s="142">
        <f t="shared" si="13"/>
        <v>608373.95699898433</v>
      </c>
      <c r="O82" s="142">
        <f t="shared" si="13"/>
        <v>10870</v>
      </c>
      <c r="P82" s="142">
        <f t="shared" si="13"/>
        <v>481315.4</v>
      </c>
      <c r="Q82" s="144">
        <f t="shared" si="13"/>
        <v>8739</v>
      </c>
      <c r="R82" s="145">
        <f t="shared" si="13"/>
        <v>67138.527000000002</v>
      </c>
    </row>
    <row r="83" spans="1:18" s="40" customFormat="1" ht="10.5" customHeight="1" x14ac:dyDescent="0.15">
      <c r="A83" s="52"/>
      <c r="B83" s="302"/>
      <c r="C83" s="302"/>
      <c r="D83" s="49"/>
      <c r="E83" s="117">
        <f>SUM(E85+E87+E89+E91)</f>
        <v>21209</v>
      </c>
      <c r="F83" s="146">
        <f t="shared" ref="F83:R83" si="14">SUM(F85+F87+F89+F91)</f>
        <v>41551134.105596945</v>
      </c>
      <c r="G83" s="117">
        <f t="shared" si="14"/>
        <v>3670</v>
      </c>
      <c r="H83" s="118">
        <f t="shared" si="14"/>
        <v>14548959.467</v>
      </c>
      <c r="I83" s="120">
        <f t="shared" si="14"/>
        <v>3322</v>
      </c>
      <c r="J83" s="118">
        <f t="shared" si="14"/>
        <v>1224837.9225999999</v>
      </c>
      <c r="K83" s="118">
        <f t="shared" si="14"/>
        <v>944</v>
      </c>
      <c r="L83" s="118">
        <f t="shared" si="14"/>
        <v>12590695.23</v>
      </c>
      <c r="M83" s="120">
        <f t="shared" si="14"/>
        <v>5934</v>
      </c>
      <c r="N83" s="118">
        <f t="shared" si="14"/>
        <v>7917790.6030000001</v>
      </c>
      <c r="O83" s="118">
        <f t="shared" si="14"/>
        <v>5016</v>
      </c>
      <c r="P83" s="118">
        <f t="shared" si="14"/>
        <v>4719284.1089969482</v>
      </c>
      <c r="Q83" s="120">
        <f t="shared" si="14"/>
        <v>2323</v>
      </c>
      <c r="R83" s="146">
        <f t="shared" si="14"/>
        <v>549566.77399999998</v>
      </c>
    </row>
    <row r="84" spans="1:18" ht="10.5" customHeight="1" x14ac:dyDescent="0.15">
      <c r="A84" s="38"/>
      <c r="B84" s="39"/>
      <c r="C84" s="277" t="s">
        <v>145</v>
      </c>
      <c r="D84" s="39"/>
      <c r="E84" s="122">
        <f t="shared" ref="E84:F89" si="15">SUM(G84+I84+K84+M84+O84+Q84)</f>
        <v>41276</v>
      </c>
      <c r="F84" s="150">
        <f t="shared" si="15"/>
        <v>893028</v>
      </c>
      <c r="G84" s="151">
        <v>2341</v>
      </c>
      <c r="H84" s="125">
        <v>143231</v>
      </c>
      <c r="I84" s="126">
        <v>9886</v>
      </c>
      <c r="J84" s="125">
        <v>81284</v>
      </c>
      <c r="K84" s="126">
        <v>1571</v>
      </c>
      <c r="L84" s="125">
        <v>24493</v>
      </c>
      <c r="M84" s="126">
        <v>8283</v>
      </c>
      <c r="N84" s="125">
        <v>303162</v>
      </c>
      <c r="O84" s="126">
        <v>10516</v>
      </c>
      <c r="P84" s="125">
        <v>274006</v>
      </c>
      <c r="Q84" s="126">
        <v>8679</v>
      </c>
      <c r="R84" s="127">
        <v>66852</v>
      </c>
    </row>
    <row r="85" spans="1:18" ht="10.5" customHeight="1" x14ac:dyDescent="0.15">
      <c r="A85" s="38"/>
      <c r="B85" s="39"/>
      <c r="C85" s="277"/>
      <c r="D85" s="39"/>
      <c r="E85" s="152">
        <f t="shared" si="15"/>
        <v>12326</v>
      </c>
      <c r="F85" s="153">
        <f t="shared" si="15"/>
        <v>15541011</v>
      </c>
      <c r="G85" s="154">
        <v>1040</v>
      </c>
      <c r="H85" s="134">
        <v>7495610</v>
      </c>
      <c r="I85" s="131">
        <v>2632</v>
      </c>
      <c r="J85" s="134">
        <v>892346</v>
      </c>
      <c r="K85" s="131">
        <v>544</v>
      </c>
      <c r="L85" s="134">
        <v>1669621</v>
      </c>
      <c r="M85" s="131">
        <v>3455</v>
      </c>
      <c r="N85" s="134">
        <v>3090352</v>
      </c>
      <c r="O85" s="131">
        <v>2558</v>
      </c>
      <c r="P85" s="134">
        <v>2007590</v>
      </c>
      <c r="Q85" s="131">
        <v>2097</v>
      </c>
      <c r="R85" s="132">
        <v>385492</v>
      </c>
    </row>
    <row r="86" spans="1:18" ht="10.5" customHeight="1" x14ac:dyDescent="0.15">
      <c r="A86" s="38"/>
      <c r="B86" s="39"/>
      <c r="C86" s="277" t="s">
        <v>146</v>
      </c>
      <c r="D86" s="39"/>
      <c r="E86" s="122">
        <f t="shared" si="15"/>
        <v>1</v>
      </c>
      <c r="F86" s="150">
        <f t="shared" si="15"/>
        <v>500</v>
      </c>
      <c r="G86" s="151">
        <v>1</v>
      </c>
      <c r="H86" s="125">
        <v>500</v>
      </c>
      <c r="I86" s="126">
        <v>0</v>
      </c>
      <c r="J86" s="125">
        <v>0</v>
      </c>
      <c r="K86" s="126">
        <v>0</v>
      </c>
      <c r="L86" s="125">
        <v>0</v>
      </c>
      <c r="M86" s="126">
        <v>0</v>
      </c>
      <c r="N86" s="125">
        <v>0</v>
      </c>
      <c r="O86" s="126">
        <v>0</v>
      </c>
      <c r="P86" s="125">
        <v>0</v>
      </c>
      <c r="Q86" s="126">
        <v>0</v>
      </c>
      <c r="R86" s="127">
        <v>0</v>
      </c>
    </row>
    <row r="87" spans="1:18" ht="10.5" customHeight="1" x14ac:dyDescent="0.15">
      <c r="A87" s="38"/>
      <c r="B87" s="39"/>
      <c r="C87" s="277"/>
      <c r="D87" s="39"/>
      <c r="E87" s="152">
        <f t="shared" si="15"/>
        <v>239</v>
      </c>
      <c r="F87" s="153">
        <f t="shared" si="15"/>
        <v>630674</v>
      </c>
      <c r="G87" s="154">
        <v>157</v>
      </c>
      <c r="H87" s="134">
        <v>571194</v>
      </c>
      <c r="I87" s="131">
        <v>0</v>
      </c>
      <c r="J87" s="134">
        <v>0</v>
      </c>
      <c r="K87" s="131">
        <v>82</v>
      </c>
      <c r="L87" s="134">
        <v>59480</v>
      </c>
      <c r="M87" s="131">
        <v>0</v>
      </c>
      <c r="N87" s="134">
        <v>0</v>
      </c>
      <c r="O87" s="131">
        <v>0</v>
      </c>
      <c r="P87" s="134">
        <v>0</v>
      </c>
      <c r="Q87" s="131">
        <v>0</v>
      </c>
      <c r="R87" s="132">
        <v>0</v>
      </c>
    </row>
    <row r="88" spans="1:18" ht="10.5" customHeight="1" x14ac:dyDescent="0.15">
      <c r="A88" s="38"/>
      <c r="B88" s="39"/>
      <c r="C88" s="277" t="s">
        <v>147</v>
      </c>
      <c r="D88" s="39"/>
      <c r="E88" s="122">
        <f t="shared" si="15"/>
        <v>52</v>
      </c>
      <c r="F88" s="150">
        <f t="shared" si="15"/>
        <v>5731.6569989843292</v>
      </c>
      <c r="G88" s="151">
        <v>5</v>
      </c>
      <c r="H88" s="125">
        <v>1750</v>
      </c>
      <c r="I88" s="126">
        <v>0</v>
      </c>
      <c r="J88" s="125">
        <v>0</v>
      </c>
      <c r="K88" s="126">
        <v>0</v>
      </c>
      <c r="L88" s="125">
        <v>0</v>
      </c>
      <c r="M88" s="126">
        <v>12</v>
      </c>
      <c r="N88" s="125">
        <v>1175.9569989843294</v>
      </c>
      <c r="O88" s="126">
        <v>24</v>
      </c>
      <c r="P88" s="125">
        <v>2701.4</v>
      </c>
      <c r="Q88" s="126">
        <v>11</v>
      </c>
      <c r="R88" s="127">
        <v>104.3</v>
      </c>
    </row>
    <row r="89" spans="1:18" ht="10.5" customHeight="1" x14ac:dyDescent="0.15">
      <c r="A89" s="38"/>
      <c r="B89" s="39"/>
      <c r="C89" s="277"/>
      <c r="D89" s="39"/>
      <c r="E89" s="152">
        <f t="shared" si="15"/>
        <v>480</v>
      </c>
      <c r="F89" s="153">
        <f t="shared" si="15"/>
        <v>189775.89999694825</v>
      </c>
      <c r="G89" s="154">
        <v>127</v>
      </c>
      <c r="H89" s="134">
        <v>90263</v>
      </c>
      <c r="I89" s="131">
        <v>0</v>
      </c>
      <c r="J89" s="134">
        <v>0</v>
      </c>
      <c r="K89" s="131">
        <v>0</v>
      </c>
      <c r="L89" s="134">
        <v>0</v>
      </c>
      <c r="M89" s="131">
        <v>110</v>
      </c>
      <c r="N89" s="134">
        <v>54018.6</v>
      </c>
      <c r="O89" s="131">
        <v>220</v>
      </c>
      <c r="P89" s="134">
        <v>45075.699996948242</v>
      </c>
      <c r="Q89" s="131">
        <v>23</v>
      </c>
      <c r="R89" s="132">
        <v>418.6</v>
      </c>
    </row>
    <row r="90" spans="1:18" ht="10.5" customHeight="1" x14ac:dyDescent="0.15">
      <c r="A90" s="38"/>
      <c r="B90" s="39"/>
      <c r="C90" s="277" t="s">
        <v>148</v>
      </c>
      <c r="D90" s="39"/>
      <c r="E90" s="122">
        <f>SUM(G90+I90+K90+M90+O90+Q90)</f>
        <v>1637</v>
      </c>
      <c r="F90" s="150">
        <f>SUM(H90+J90+L90+N90+P90+R90)</f>
        <v>3252339.98</v>
      </c>
      <c r="G90" s="151">
        <v>542</v>
      </c>
      <c r="H90" s="125">
        <v>283121</v>
      </c>
      <c r="I90" s="126">
        <v>148</v>
      </c>
      <c r="J90" s="125">
        <v>768.75300000000004</v>
      </c>
      <c r="K90" s="126">
        <v>359</v>
      </c>
      <c r="L90" s="125">
        <v>2459624</v>
      </c>
      <c r="M90" s="126">
        <v>209</v>
      </c>
      <c r="N90" s="125">
        <v>304036</v>
      </c>
      <c r="O90" s="126">
        <v>330</v>
      </c>
      <c r="P90" s="125">
        <v>204608</v>
      </c>
      <c r="Q90" s="126">
        <v>49</v>
      </c>
      <c r="R90" s="127">
        <v>182.227</v>
      </c>
    </row>
    <row r="91" spans="1:18" ht="10.5" customHeight="1" x14ac:dyDescent="0.15">
      <c r="A91" s="50"/>
      <c r="B91" s="51"/>
      <c r="C91" s="278"/>
      <c r="D91" s="51"/>
      <c r="E91" s="155">
        <f>SUM(G91+I91+K91+M91+O91+Q91)</f>
        <v>8164</v>
      </c>
      <c r="F91" s="156">
        <f>SUM(H91+J91+L91+N91+P91+R91)</f>
        <v>25189673.205599997</v>
      </c>
      <c r="G91" s="157">
        <v>2346</v>
      </c>
      <c r="H91" s="158">
        <v>6391892.4670000002</v>
      </c>
      <c r="I91" s="138">
        <v>690</v>
      </c>
      <c r="J91" s="158">
        <v>332491.92259999999</v>
      </c>
      <c r="K91" s="138">
        <v>318</v>
      </c>
      <c r="L91" s="158">
        <v>10861594.23</v>
      </c>
      <c r="M91" s="138">
        <v>2369</v>
      </c>
      <c r="N91" s="158">
        <v>4773420.0029999996</v>
      </c>
      <c r="O91" s="138">
        <v>2238</v>
      </c>
      <c r="P91" s="158">
        <v>2666618.409</v>
      </c>
      <c r="Q91" s="138">
        <v>203</v>
      </c>
      <c r="R91" s="139">
        <v>163656.174</v>
      </c>
    </row>
    <row r="92" spans="1:18" s="40" customFormat="1" ht="10.5" customHeight="1" x14ac:dyDescent="0.15">
      <c r="A92" s="52"/>
      <c r="B92" s="279" t="s">
        <v>149</v>
      </c>
      <c r="C92" s="291"/>
      <c r="D92" s="49"/>
      <c r="E92" s="114">
        <f>SUM(E94+E96+E98+E100+E102+E104+E106+E108+E110+E112+E114+E116)</f>
        <v>62682</v>
      </c>
      <c r="F92" s="145">
        <f t="shared" ref="F92:R93" si="16">SUM(F94+F96+F98+F100+F102+F104+F106+F108+F110+F112+F114+F116)</f>
        <v>2496821.9933185065</v>
      </c>
      <c r="G92" s="114">
        <f t="shared" si="16"/>
        <v>6012</v>
      </c>
      <c r="H92" s="142">
        <f t="shared" si="16"/>
        <v>115673.81499654279</v>
      </c>
      <c r="I92" s="144">
        <f t="shared" si="16"/>
        <v>14541</v>
      </c>
      <c r="J92" s="142">
        <f t="shared" si="16"/>
        <v>153453.08007826572</v>
      </c>
      <c r="K92" s="142">
        <f t="shared" si="16"/>
        <v>2504</v>
      </c>
      <c r="L92" s="142">
        <f t="shared" si="16"/>
        <v>1007747.1673405964</v>
      </c>
      <c r="M92" s="144">
        <f t="shared" si="16"/>
        <v>10788</v>
      </c>
      <c r="N92" s="142">
        <f t="shared" si="16"/>
        <v>523698.13362668199</v>
      </c>
      <c r="O92" s="142">
        <f t="shared" si="16"/>
        <v>16828</v>
      </c>
      <c r="P92" s="142">
        <f t="shared" si="16"/>
        <v>585185.23207060352</v>
      </c>
      <c r="Q92" s="144">
        <f t="shared" si="16"/>
        <v>12009</v>
      </c>
      <c r="R92" s="145">
        <f t="shared" si="16"/>
        <v>111064.5652058158</v>
      </c>
    </row>
    <row r="93" spans="1:18" s="40" customFormat="1" ht="10.5" customHeight="1" x14ac:dyDescent="0.15">
      <c r="A93" s="52"/>
      <c r="B93" s="292"/>
      <c r="C93" s="292"/>
      <c r="D93" s="49"/>
      <c r="E93" s="117">
        <f>SUM(E95+E97+E99+E101+E103+E105+E107+E109+E111+E113+E115+E117)</f>
        <v>28484</v>
      </c>
      <c r="F93" s="146">
        <f t="shared" si="16"/>
        <v>44975550.568058833</v>
      </c>
      <c r="G93" s="117">
        <f t="shared" si="16"/>
        <v>3856</v>
      </c>
      <c r="H93" s="118">
        <f t="shared" si="16"/>
        <v>16076656.786392882</v>
      </c>
      <c r="I93" s="120">
        <f t="shared" si="16"/>
        <v>6951</v>
      </c>
      <c r="J93" s="118">
        <f t="shared" si="16"/>
        <v>3445162.6060084454</v>
      </c>
      <c r="K93" s="118">
        <f t="shared" si="16"/>
        <v>1893</v>
      </c>
      <c r="L93" s="118">
        <f t="shared" si="16"/>
        <v>11977517.24493888</v>
      </c>
      <c r="M93" s="120">
        <f t="shared" si="16"/>
        <v>8621</v>
      </c>
      <c r="N93" s="118">
        <f t="shared" si="16"/>
        <v>8908224.8974932674</v>
      </c>
      <c r="O93" s="118">
        <f t="shared" si="16"/>
        <v>4317</v>
      </c>
      <c r="P93" s="118">
        <f t="shared" si="16"/>
        <v>3975917.6891811839</v>
      </c>
      <c r="Q93" s="120">
        <f t="shared" si="16"/>
        <v>2846</v>
      </c>
      <c r="R93" s="146">
        <f t="shared" si="16"/>
        <v>592071.34404417232</v>
      </c>
    </row>
    <row r="94" spans="1:18" ht="10.5" customHeight="1" x14ac:dyDescent="0.15">
      <c r="A94" s="38"/>
      <c r="B94" s="39"/>
      <c r="C94" s="277" t="s">
        <v>236</v>
      </c>
      <c r="D94" s="39"/>
      <c r="E94" s="122">
        <f t="shared" ref="E94:F117" si="17">SUM(G94+I94+K94+M94+O94+Q94)</f>
        <v>1259</v>
      </c>
      <c r="F94" s="150">
        <f t="shared" si="17"/>
        <v>934552.87030029297</v>
      </c>
      <c r="G94" s="151">
        <v>73</v>
      </c>
      <c r="H94" s="125">
        <v>55061.349609375</v>
      </c>
      <c r="I94" s="126">
        <v>7</v>
      </c>
      <c r="J94" s="125">
        <v>2821</v>
      </c>
      <c r="K94" s="126">
        <v>104</v>
      </c>
      <c r="L94" s="125">
        <v>286030.83056640625</v>
      </c>
      <c r="M94" s="126">
        <v>313</v>
      </c>
      <c r="N94" s="125">
        <v>251637.79016113281</v>
      </c>
      <c r="O94" s="126">
        <v>762</v>
      </c>
      <c r="P94" s="125">
        <v>339001.89996337891</v>
      </c>
      <c r="Q94" s="126">
        <v>0</v>
      </c>
      <c r="R94" s="127">
        <v>0</v>
      </c>
    </row>
    <row r="95" spans="1:18" ht="10.5" customHeight="1" x14ac:dyDescent="0.15">
      <c r="A95" s="38"/>
      <c r="B95" s="39"/>
      <c r="C95" s="277"/>
      <c r="D95" s="39"/>
      <c r="E95" s="152">
        <f t="shared" si="17"/>
        <v>7513</v>
      </c>
      <c r="F95" s="153">
        <f t="shared" si="17"/>
        <v>26109261.858299226</v>
      </c>
      <c r="G95" s="154">
        <v>1705</v>
      </c>
      <c r="H95" s="134">
        <v>9213477.3994140625</v>
      </c>
      <c r="I95" s="131">
        <v>971</v>
      </c>
      <c r="J95" s="134">
        <v>830424.21997070313</v>
      </c>
      <c r="K95" s="131">
        <v>479</v>
      </c>
      <c r="L95" s="134">
        <v>9154498.9809570313</v>
      </c>
      <c r="M95" s="131">
        <v>2783</v>
      </c>
      <c r="N95" s="134">
        <v>4554863.9219207764</v>
      </c>
      <c r="O95" s="131">
        <v>1350</v>
      </c>
      <c r="P95" s="134">
        <v>2177387.3760366142</v>
      </c>
      <c r="Q95" s="131">
        <v>225</v>
      </c>
      <c r="R95" s="132">
        <v>178609.96000003815</v>
      </c>
    </row>
    <row r="96" spans="1:18" ht="10.5" customHeight="1" x14ac:dyDescent="0.15">
      <c r="A96" s="38"/>
      <c r="B96" s="39"/>
      <c r="C96" s="277" t="s">
        <v>235</v>
      </c>
      <c r="D96" s="39"/>
      <c r="E96" s="122">
        <f t="shared" si="17"/>
        <v>20109</v>
      </c>
      <c r="F96" s="150">
        <f t="shared" si="17"/>
        <v>127446</v>
      </c>
      <c r="G96" s="151">
        <v>1245</v>
      </c>
      <c r="H96" s="125">
        <v>8562</v>
      </c>
      <c r="I96" s="126">
        <v>6782</v>
      </c>
      <c r="J96" s="125">
        <v>43691</v>
      </c>
      <c r="K96" s="126">
        <v>413</v>
      </c>
      <c r="L96" s="125">
        <v>4295</v>
      </c>
      <c r="M96" s="126">
        <v>3209</v>
      </c>
      <c r="N96" s="125">
        <v>21522</v>
      </c>
      <c r="O96" s="126">
        <v>4222</v>
      </c>
      <c r="P96" s="125">
        <v>15543</v>
      </c>
      <c r="Q96" s="126">
        <v>4238</v>
      </c>
      <c r="R96" s="127">
        <v>33833</v>
      </c>
    </row>
    <row r="97" spans="1:18" ht="10.5" customHeight="1" x14ac:dyDescent="0.15">
      <c r="A97" s="38"/>
      <c r="B97" s="39"/>
      <c r="C97" s="277"/>
      <c r="D97" s="39"/>
      <c r="E97" s="152">
        <f t="shared" si="17"/>
        <v>6625</v>
      </c>
      <c r="F97" s="153">
        <f t="shared" si="17"/>
        <v>1287751</v>
      </c>
      <c r="G97" s="154">
        <v>330</v>
      </c>
      <c r="H97" s="134">
        <v>12489</v>
      </c>
      <c r="I97" s="131">
        <v>1980</v>
      </c>
      <c r="J97" s="134">
        <v>704053</v>
      </c>
      <c r="K97" s="131">
        <v>384</v>
      </c>
      <c r="L97" s="134">
        <v>216850</v>
      </c>
      <c r="M97" s="131">
        <v>1694</v>
      </c>
      <c r="N97" s="134">
        <v>154189</v>
      </c>
      <c r="O97" s="131">
        <v>888</v>
      </c>
      <c r="P97" s="134">
        <v>149401</v>
      </c>
      <c r="Q97" s="131">
        <v>1349</v>
      </c>
      <c r="R97" s="132">
        <v>50769</v>
      </c>
    </row>
    <row r="98" spans="1:18" ht="10.5" customHeight="1" x14ac:dyDescent="0.15">
      <c r="A98" s="38"/>
      <c r="B98" s="39"/>
      <c r="C98" s="293" t="s">
        <v>237</v>
      </c>
      <c r="D98" s="39"/>
      <c r="E98" s="122">
        <f t="shared" si="17"/>
        <v>7</v>
      </c>
      <c r="F98" s="150">
        <f t="shared" si="17"/>
        <v>4396</v>
      </c>
      <c r="G98" s="151">
        <v>0</v>
      </c>
      <c r="H98" s="125">
        <v>0</v>
      </c>
      <c r="I98" s="126">
        <v>1</v>
      </c>
      <c r="J98" s="125">
        <v>351</v>
      </c>
      <c r="K98" s="126">
        <v>6</v>
      </c>
      <c r="L98" s="125">
        <v>4045</v>
      </c>
      <c r="M98" s="126">
        <v>0</v>
      </c>
      <c r="N98" s="125">
        <v>0</v>
      </c>
      <c r="O98" s="126">
        <v>0</v>
      </c>
      <c r="P98" s="125">
        <v>0</v>
      </c>
      <c r="Q98" s="126">
        <v>0</v>
      </c>
      <c r="R98" s="127">
        <v>0</v>
      </c>
    </row>
    <row r="99" spans="1:18" ht="10.5" customHeight="1" x14ac:dyDescent="0.15">
      <c r="A99" s="38"/>
      <c r="B99" s="39"/>
      <c r="C99" s="293"/>
      <c r="D99" s="39"/>
      <c r="E99" s="152">
        <f t="shared" si="17"/>
        <v>866</v>
      </c>
      <c r="F99" s="153">
        <f t="shared" si="17"/>
        <v>417332</v>
      </c>
      <c r="G99" s="154">
        <v>0</v>
      </c>
      <c r="H99" s="134">
        <v>0</v>
      </c>
      <c r="I99" s="131">
        <v>136</v>
      </c>
      <c r="J99" s="134">
        <v>54190</v>
      </c>
      <c r="K99" s="131">
        <v>488</v>
      </c>
      <c r="L99" s="134">
        <v>279187</v>
      </c>
      <c r="M99" s="131">
        <v>60</v>
      </c>
      <c r="N99" s="134">
        <v>20579</v>
      </c>
      <c r="O99" s="131">
        <v>112</v>
      </c>
      <c r="P99" s="134">
        <v>42468</v>
      </c>
      <c r="Q99" s="131">
        <v>70</v>
      </c>
      <c r="R99" s="132">
        <v>20908</v>
      </c>
    </row>
    <row r="100" spans="1:18" s="39" customFormat="1" ht="10.5" customHeight="1" x14ac:dyDescent="0.15">
      <c r="A100" s="38"/>
      <c r="C100" s="277" t="s">
        <v>238</v>
      </c>
      <c r="E100" s="122">
        <f t="shared" si="17"/>
        <v>40551</v>
      </c>
      <c r="F100" s="150">
        <f t="shared" si="17"/>
        <v>475994.71301821334</v>
      </c>
      <c r="G100" s="151">
        <v>4560</v>
      </c>
      <c r="H100" s="125">
        <v>51922.655387167797</v>
      </c>
      <c r="I100" s="126">
        <v>7679</v>
      </c>
      <c r="J100" s="125">
        <v>88705.080078265717</v>
      </c>
      <c r="K100" s="126">
        <v>1965</v>
      </c>
      <c r="L100" s="125">
        <v>10152.336774190206</v>
      </c>
      <c r="M100" s="126">
        <v>7136</v>
      </c>
      <c r="N100" s="125">
        <v>156726.94346554918</v>
      </c>
      <c r="O100" s="126">
        <v>11443</v>
      </c>
      <c r="P100" s="125">
        <v>101191.33210722462</v>
      </c>
      <c r="Q100" s="126">
        <v>7768</v>
      </c>
      <c r="R100" s="127">
        <v>67296.365205815804</v>
      </c>
    </row>
    <row r="101" spans="1:18" ht="10.5" customHeight="1" x14ac:dyDescent="0.15">
      <c r="A101" s="38"/>
      <c r="B101" s="39"/>
      <c r="C101" s="277"/>
      <c r="D101" s="39"/>
      <c r="E101" s="152">
        <f t="shared" si="17"/>
        <v>6006</v>
      </c>
      <c r="F101" s="153">
        <f t="shared" si="17"/>
        <v>2286936.9397596056</v>
      </c>
      <c r="G101" s="154">
        <v>349</v>
      </c>
      <c r="H101" s="134">
        <v>223626.5769788191</v>
      </c>
      <c r="I101" s="131">
        <v>1261</v>
      </c>
      <c r="J101" s="134">
        <v>206535.13603774234</v>
      </c>
      <c r="K101" s="131">
        <v>220</v>
      </c>
      <c r="L101" s="134">
        <v>47598.663981848978</v>
      </c>
      <c r="M101" s="131">
        <v>1826</v>
      </c>
      <c r="N101" s="134">
        <v>1364050.4455724908</v>
      </c>
      <c r="O101" s="131">
        <v>1238</v>
      </c>
      <c r="P101" s="134">
        <v>328940.31314456987</v>
      </c>
      <c r="Q101" s="131">
        <v>1112</v>
      </c>
      <c r="R101" s="132">
        <v>116185.80404413425</v>
      </c>
    </row>
    <row r="102" spans="1:18" ht="10.5" customHeight="1" x14ac:dyDescent="0.15">
      <c r="A102" s="38"/>
      <c r="B102" s="39"/>
      <c r="C102" s="277" t="s">
        <v>150</v>
      </c>
      <c r="D102" s="39"/>
      <c r="E102" s="122">
        <f t="shared" si="17"/>
        <v>6</v>
      </c>
      <c r="F102" s="150">
        <f t="shared" si="17"/>
        <v>4313</v>
      </c>
      <c r="G102" s="151">
        <v>0</v>
      </c>
      <c r="H102" s="125">
        <v>0</v>
      </c>
      <c r="I102" s="126">
        <v>0</v>
      </c>
      <c r="J102" s="125">
        <v>0</v>
      </c>
      <c r="K102" s="126">
        <v>0</v>
      </c>
      <c r="L102" s="125">
        <v>0</v>
      </c>
      <c r="M102" s="126">
        <v>6</v>
      </c>
      <c r="N102" s="125">
        <v>4313</v>
      </c>
      <c r="O102" s="126">
        <v>0</v>
      </c>
      <c r="P102" s="125">
        <v>0</v>
      </c>
      <c r="Q102" s="126">
        <v>0</v>
      </c>
      <c r="R102" s="127">
        <v>0</v>
      </c>
    </row>
    <row r="103" spans="1:18" ht="10.5" customHeight="1" x14ac:dyDescent="0.15">
      <c r="A103" s="38"/>
      <c r="B103" s="39"/>
      <c r="C103" s="277"/>
      <c r="D103" s="39"/>
      <c r="E103" s="152">
        <f t="shared" si="17"/>
        <v>125</v>
      </c>
      <c r="F103" s="153">
        <f t="shared" si="17"/>
        <v>224626</v>
      </c>
      <c r="G103" s="154">
        <v>0</v>
      </c>
      <c r="H103" s="134">
        <v>0</v>
      </c>
      <c r="I103" s="131">
        <v>0</v>
      </c>
      <c r="J103" s="134">
        <v>0</v>
      </c>
      <c r="K103" s="131">
        <v>0</v>
      </c>
      <c r="L103" s="134">
        <v>0</v>
      </c>
      <c r="M103" s="131">
        <v>103</v>
      </c>
      <c r="N103" s="134">
        <v>208391</v>
      </c>
      <c r="O103" s="131">
        <v>22</v>
      </c>
      <c r="P103" s="134">
        <v>16235</v>
      </c>
      <c r="Q103" s="131">
        <v>0</v>
      </c>
      <c r="R103" s="132">
        <v>0</v>
      </c>
    </row>
    <row r="104" spans="1:18" ht="10.5" customHeight="1" x14ac:dyDescent="0.15">
      <c r="A104" s="38"/>
      <c r="B104" s="39"/>
      <c r="C104" s="277" t="s">
        <v>151</v>
      </c>
      <c r="D104" s="39"/>
      <c r="E104" s="122">
        <f t="shared" si="17"/>
        <v>0</v>
      </c>
      <c r="F104" s="150">
        <f t="shared" si="17"/>
        <v>0</v>
      </c>
      <c r="G104" s="151">
        <v>0</v>
      </c>
      <c r="H104" s="125">
        <v>0</v>
      </c>
      <c r="I104" s="126">
        <v>0</v>
      </c>
      <c r="J104" s="125">
        <v>0</v>
      </c>
      <c r="K104" s="126">
        <v>0</v>
      </c>
      <c r="L104" s="125">
        <v>0</v>
      </c>
      <c r="M104" s="126">
        <v>0</v>
      </c>
      <c r="N104" s="125">
        <v>0</v>
      </c>
      <c r="O104" s="126">
        <v>0</v>
      </c>
      <c r="P104" s="125">
        <v>0</v>
      </c>
      <c r="Q104" s="126">
        <v>0</v>
      </c>
      <c r="R104" s="127">
        <v>0</v>
      </c>
    </row>
    <row r="105" spans="1:18" ht="10.5" customHeight="1" x14ac:dyDescent="0.15">
      <c r="A105" s="38"/>
      <c r="B105" s="39"/>
      <c r="C105" s="277"/>
      <c r="D105" s="39"/>
      <c r="E105" s="152">
        <f t="shared" si="17"/>
        <v>123</v>
      </c>
      <c r="F105" s="153">
        <f t="shared" si="17"/>
        <v>545258</v>
      </c>
      <c r="G105" s="154">
        <v>0</v>
      </c>
      <c r="H105" s="134">
        <v>0</v>
      </c>
      <c r="I105" s="131">
        <v>0</v>
      </c>
      <c r="J105" s="134">
        <v>0</v>
      </c>
      <c r="K105" s="131">
        <v>0</v>
      </c>
      <c r="L105" s="134">
        <v>0</v>
      </c>
      <c r="M105" s="131">
        <v>0</v>
      </c>
      <c r="N105" s="134">
        <v>0</v>
      </c>
      <c r="O105" s="131">
        <v>123</v>
      </c>
      <c r="P105" s="134">
        <v>545258</v>
      </c>
      <c r="Q105" s="131">
        <v>0</v>
      </c>
      <c r="R105" s="132">
        <v>0</v>
      </c>
    </row>
    <row r="106" spans="1:18" ht="10.5" customHeight="1" x14ac:dyDescent="0.15">
      <c r="A106" s="38"/>
      <c r="B106" s="39"/>
      <c r="C106" s="277" t="s">
        <v>152</v>
      </c>
      <c r="D106" s="39"/>
      <c r="E106" s="122">
        <f t="shared" si="17"/>
        <v>412</v>
      </c>
      <c r="F106" s="150">
        <f t="shared" si="17"/>
        <v>117455.81</v>
      </c>
      <c r="G106" s="151">
        <v>134</v>
      </c>
      <c r="H106" s="125">
        <v>127.81</v>
      </c>
      <c r="I106" s="126">
        <v>27</v>
      </c>
      <c r="J106" s="125">
        <v>7725</v>
      </c>
      <c r="K106" s="126">
        <v>0</v>
      </c>
      <c r="L106" s="125">
        <v>0</v>
      </c>
      <c r="M106" s="126">
        <v>96</v>
      </c>
      <c r="N106" s="125">
        <v>35145</v>
      </c>
      <c r="O106" s="126">
        <v>153</v>
      </c>
      <c r="P106" s="125">
        <v>64558</v>
      </c>
      <c r="Q106" s="126">
        <v>2</v>
      </c>
      <c r="R106" s="127">
        <v>9900</v>
      </c>
    </row>
    <row r="107" spans="1:18" ht="10.5" customHeight="1" x14ac:dyDescent="0.15">
      <c r="A107" s="38"/>
      <c r="B107" s="39"/>
      <c r="C107" s="277"/>
      <c r="D107" s="39"/>
      <c r="E107" s="152">
        <f t="shared" si="17"/>
        <v>3055</v>
      </c>
      <c r="F107" s="153">
        <f t="shared" si="17"/>
        <v>7684957.6699999999</v>
      </c>
      <c r="G107" s="154">
        <v>878</v>
      </c>
      <c r="H107" s="134">
        <v>6019413.8099999996</v>
      </c>
      <c r="I107" s="131">
        <v>1295</v>
      </c>
      <c r="J107" s="134">
        <v>923618.25</v>
      </c>
      <c r="K107" s="131">
        <v>31</v>
      </c>
      <c r="L107" s="134">
        <v>5068</v>
      </c>
      <c r="M107" s="131">
        <v>559</v>
      </c>
      <c r="N107" s="134">
        <v>390801.83</v>
      </c>
      <c r="O107" s="131">
        <v>260</v>
      </c>
      <c r="P107" s="134">
        <v>163241</v>
      </c>
      <c r="Q107" s="131">
        <v>32</v>
      </c>
      <c r="R107" s="132">
        <v>182814.78</v>
      </c>
    </row>
    <row r="108" spans="1:18" ht="10.5" customHeight="1" x14ac:dyDescent="0.15">
      <c r="A108" s="38"/>
      <c r="B108" s="39"/>
      <c r="C108" s="277" t="s">
        <v>153</v>
      </c>
      <c r="D108" s="39"/>
      <c r="E108" s="122">
        <f t="shared" si="17"/>
        <v>5</v>
      </c>
      <c r="F108" s="150">
        <f t="shared" si="17"/>
        <v>1930.4</v>
      </c>
      <c r="G108" s="151">
        <v>0</v>
      </c>
      <c r="H108" s="125">
        <v>0</v>
      </c>
      <c r="I108" s="126">
        <v>0</v>
      </c>
      <c r="J108" s="125">
        <v>0</v>
      </c>
      <c r="K108" s="126">
        <v>0</v>
      </c>
      <c r="L108" s="125">
        <v>0</v>
      </c>
      <c r="M108" s="126">
        <v>4</v>
      </c>
      <c r="N108" s="125">
        <v>1680.4</v>
      </c>
      <c r="O108" s="126">
        <v>1</v>
      </c>
      <c r="P108" s="125">
        <v>250</v>
      </c>
      <c r="Q108" s="126">
        <v>0</v>
      </c>
      <c r="R108" s="127">
        <v>0</v>
      </c>
    </row>
    <row r="109" spans="1:18" ht="10.5" customHeight="1" x14ac:dyDescent="0.15">
      <c r="A109" s="38"/>
      <c r="B109" s="39"/>
      <c r="C109" s="277"/>
      <c r="D109" s="39"/>
      <c r="E109" s="152">
        <f t="shared" si="17"/>
        <v>1966</v>
      </c>
      <c r="F109" s="153">
        <f t="shared" si="17"/>
        <v>1449048</v>
      </c>
      <c r="G109" s="154">
        <v>422</v>
      </c>
      <c r="H109" s="134">
        <v>474260</v>
      </c>
      <c r="I109" s="131">
        <v>1119</v>
      </c>
      <c r="J109" s="134">
        <v>667330</v>
      </c>
      <c r="K109" s="131">
        <v>0</v>
      </c>
      <c r="L109" s="134">
        <v>0</v>
      </c>
      <c r="M109" s="131">
        <v>347</v>
      </c>
      <c r="N109" s="134">
        <v>256676</v>
      </c>
      <c r="O109" s="131">
        <v>78</v>
      </c>
      <c r="P109" s="134">
        <v>50782</v>
      </c>
      <c r="Q109" s="131">
        <v>0</v>
      </c>
      <c r="R109" s="132">
        <v>0</v>
      </c>
    </row>
    <row r="110" spans="1:18" ht="10.5" customHeight="1" x14ac:dyDescent="0.15">
      <c r="A110" s="38"/>
      <c r="B110" s="39"/>
      <c r="C110" s="277" t="s">
        <v>154</v>
      </c>
      <c r="D110" s="39"/>
      <c r="E110" s="122">
        <f t="shared" si="17"/>
        <v>0</v>
      </c>
      <c r="F110" s="150">
        <f t="shared" si="17"/>
        <v>0</v>
      </c>
      <c r="G110" s="151">
        <v>0</v>
      </c>
      <c r="H110" s="125">
        <v>0</v>
      </c>
      <c r="I110" s="126">
        <v>0</v>
      </c>
      <c r="J110" s="125">
        <v>0</v>
      </c>
      <c r="K110" s="126">
        <v>0</v>
      </c>
      <c r="L110" s="125">
        <v>0</v>
      </c>
      <c r="M110" s="126">
        <v>0</v>
      </c>
      <c r="N110" s="125">
        <v>0</v>
      </c>
      <c r="O110" s="126">
        <v>0</v>
      </c>
      <c r="P110" s="125">
        <v>0</v>
      </c>
      <c r="Q110" s="126">
        <v>0</v>
      </c>
      <c r="R110" s="127">
        <v>0</v>
      </c>
    </row>
    <row r="111" spans="1:18" ht="10.5" customHeight="1" x14ac:dyDescent="0.15">
      <c r="A111" s="38"/>
      <c r="B111" s="39"/>
      <c r="C111" s="277"/>
      <c r="D111" s="39"/>
      <c r="E111" s="152">
        <f t="shared" si="17"/>
        <v>0</v>
      </c>
      <c r="F111" s="153">
        <f t="shared" si="17"/>
        <v>0</v>
      </c>
      <c r="G111" s="154">
        <v>0</v>
      </c>
      <c r="H111" s="134">
        <v>0</v>
      </c>
      <c r="I111" s="131">
        <v>0</v>
      </c>
      <c r="J111" s="134">
        <v>0</v>
      </c>
      <c r="K111" s="131">
        <v>0</v>
      </c>
      <c r="L111" s="134">
        <v>0</v>
      </c>
      <c r="M111" s="131">
        <v>0</v>
      </c>
      <c r="N111" s="134">
        <v>0</v>
      </c>
      <c r="O111" s="131">
        <v>0</v>
      </c>
      <c r="P111" s="134">
        <v>0</v>
      </c>
      <c r="Q111" s="131">
        <v>0</v>
      </c>
      <c r="R111" s="132">
        <v>0</v>
      </c>
    </row>
    <row r="112" spans="1:18" ht="10.5" customHeight="1" x14ac:dyDescent="0.15">
      <c r="A112" s="38"/>
      <c r="B112" s="226"/>
      <c r="C112" s="277" t="s">
        <v>155</v>
      </c>
      <c r="D112" s="39"/>
      <c r="E112" s="122">
        <f t="shared" si="17"/>
        <v>113</v>
      </c>
      <c r="F112" s="150">
        <f t="shared" si="17"/>
        <v>775238.2</v>
      </c>
      <c r="G112" s="151">
        <v>0</v>
      </c>
      <c r="H112" s="125">
        <v>0</v>
      </c>
      <c r="I112" s="126">
        <v>45</v>
      </c>
      <c r="J112" s="125">
        <v>10160</v>
      </c>
      <c r="K112" s="126">
        <v>16</v>
      </c>
      <c r="L112" s="125">
        <v>703224</v>
      </c>
      <c r="M112" s="126">
        <v>21</v>
      </c>
      <c r="N112" s="125">
        <v>52138</v>
      </c>
      <c r="O112" s="126">
        <v>30</v>
      </c>
      <c r="P112" s="125">
        <v>9681</v>
      </c>
      <c r="Q112" s="126">
        <v>1</v>
      </c>
      <c r="R112" s="127">
        <v>35.200000000000003</v>
      </c>
    </row>
    <row r="113" spans="1:18" ht="10.5" customHeight="1" x14ac:dyDescent="0.2">
      <c r="A113" s="38"/>
      <c r="B113" s="54"/>
      <c r="C113" s="277"/>
      <c r="D113" s="39"/>
      <c r="E113" s="152">
        <f t="shared" si="17"/>
        <v>1578</v>
      </c>
      <c r="F113" s="153">
        <f t="shared" si="17"/>
        <v>4595518.0999999996</v>
      </c>
      <c r="G113" s="154">
        <v>81</v>
      </c>
      <c r="H113" s="134">
        <v>46390</v>
      </c>
      <c r="I113" s="131">
        <v>189</v>
      </c>
      <c r="J113" s="134">
        <v>59012</v>
      </c>
      <c r="K113" s="131">
        <v>39</v>
      </c>
      <c r="L113" s="134">
        <v>2082979.6</v>
      </c>
      <c r="M113" s="131">
        <v>976</v>
      </c>
      <c r="N113" s="134">
        <v>1864892.7</v>
      </c>
      <c r="O113" s="131">
        <v>237</v>
      </c>
      <c r="P113" s="134">
        <v>499460.2</v>
      </c>
      <c r="Q113" s="131">
        <v>56</v>
      </c>
      <c r="R113" s="132">
        <v>42783.6</v>
      </c>
    </row>
    <row r="114" spans="1:18" ht="10.5" customHeight="1" x14ac:dyDescent="0.15">
      <c r="A114" s="38"/>
      <c r="B114" s="39"/>
      <c r="C114" s="277" t="s">
        <v>208</v>
      </c>
      <c r="D114" s="39"/>
      <c r="E114" s="122">
        <f t="shared" si="17"/>
        <v>102</v>
      </c>
      <c r="F114" s="150">
        <f t="shared" si="17"/>
        <v>18997</v>
      </c>
      <c r="G114" s="151">
        <v>0</v>
      </c>
      <c r="H114" s="125">
        <v>0</v>
      </c>
      <c r="I114" s="126">
        <v>0</v>
      </c>
      <c r="J114" s="125">
        <v>0</v>
      </c>
      <c r="K114" s="126">
        <v>0</v>
      </c>
      <c r="L114" s="125">
        <v>0</v>
      </c>
      <c r="M114" s="126">
        <v>3</v>
      </c>
      <c r="N114" s="125">
        <v>535</v>
      </c>
      <c r="O114" s="126">
        <v>99</v>
      </c>
      <c r="P114" s="125">
        <v>18462</v>
      </c>
      <c r="Q114" s="126">
        <v>0</v>
      </c>
      <c r="R114" s="127">
        <v>0</v>
      </c>
    </row>
    <row r="115" spans="1:18" ht="10.5" customHeight="1" x14ac:dyDescent="0.15">
      <c r="A115" s="38"/>
      <c r="B115" s="39"/>
      <c r="C115" s="277"/>
      <c r="D115" s="39"/>
      <c r="E115" s="152">
        <f t="shared" si="17"/>
        <v>327</v>
      </c>
      <c r="F115" s="153">
        <f t="shared" si="17"/>
        <v>170067.8</v>
      </c>
      <c r="G115" s="154">
        <v>73</v>
      </c>
      <c r="H115" s="134">
        <v>76750</v>
      </c>
      <c r="I115" s="131">
        <v>0</v>
      </c>
      <c r="J115" s="134">
        <v>0</v>
      </c>
      <c r="K115" s="131">
        <v>0</v>
      </c>
      <c r="L115" s="134">
        <v>0</v>
      </c>
      <c r="M115" s="131">
        <v>250</v>
      </c>
      <c r="N115" s="134">
        <v>92677</v>
      </c>
      <c r="O115" s="131">
        <v>4</v>
      </c>
      <c r="P115" s="134">
        <v>640.79999999999995</v>
      </c>
      <c r="Q115" s="131">
        <v>0</v>
      </c>
      <c r="R115" s="132">
        <v>0</v>
      </c>
    </row>
    <row r="116" spans="1:18" ht="10.5" customHeight="1" x14ac:dyDescent="0.15">
      <c r="A116" s="38"/>
      <c r="B116" s="39"/>
      <c r="C116" s="277" t="s">
        <v>156</v>
      </c>
      <c r="D116" s="39"/>
      <c r="E116" s="122">
        <f t="shared" si="17"/>
        <v>118</v>
      </c>
      <c r="F116" s="150">
        <f t="shared" si="17"/>
        <v>36498</v>
      </c>
      <c r="G116" s="151">
        <v>0</v>
      </c>
      <c r="H116" s="125">
        <v>0</v>
      </c>
      <c r="I116" s="126">
        <v>0</v>
      </c>
      <c r="J116" s="125">
        <v>0</v>
      </c>
      <c r="K116" s="126">
        <v>0</v>
      </c>
      <c r="L116" s="125">
        <v>0</v>
      </c>
      <c r="M116" s="126">
        <v>0</v>
      </c>
      <c r="N116" s="125">
        <v>0</v>
      </c>
      <c r="O116" s="126">
        <v>118</v>
      </c>
      <c r="P116" s="125">
        <v>36498</v>
      </c>
      <c r="Q116" s="126">
        <v>0</v>
      </c>
      <c r="R116" s="127">
        <v>0</v>
      </c>
    </row>
    <row r="117" spans="1:18" ht="10.5" customHeight="1" x14ac:dyDescent="0.15">
      <c r="A117" s="50"/>
      <c r="B117" s="51"/>
      <c r="C117" s="278"/>
      <c r="D117" s="51"/>
      <c r="E117" s="155">
        <f t="shared" si="17"/>
        <v>300</v>
      </c>
      <c r="F117" s="156">
        <f t="shared" si="17"/>
        <v>204793.2</v>
      </c>
      <c r="G117" s="157">
        <v>18</v>
      </c>
      <c r="H117" s="158">
        <v>10250</v>
      </c>
      <c r="I117" s="138">
        <v>0</v>
      </c>
      <c r="J117" s="158">
        <v>0</v>
      </c>
      <c r="K117" s="138">
        <v>252</v>
      </c>
      <c r="L117" s="158">
        <v>191335</v>
      </c>
      <c r="M117" s="138">
        <v>23</v>
      </c>
      <c r="N117" s="158">
        <v>1104</v>
      </c>
      <c r="O117" s="138">
        <v>5</v>
      </c>
      <c r="P117" s="158">
        <v>2104</v>
      </c>
      <c r="Q117" s="138">
        <v>2</v>
      </c>
      <c r="R117" s="159">
        <v>0.2</v>
      </c>
    </row>
    <row r="118" spans="1:18" s="40" customFormat="1" ht="10.5" customHeight="1" x14ac:dyDescent="0.15">
      <c r="A118" s="52"/>
      <c r="B118" s="279" t="s">
        <v>157</v>
      </c>
      <c r="C118" s="279"/>
      <c r="D118" s="49"/>
      <c r="E118" s="114">
        <f>SUM(E120+E122+E124+E126+E128+E130+E132+E134+E136+E138+E140+E142+E144+E146+E148+E150)</f>
        <v>6204</v>
      </c>
      <c r="F118" s="145">
        <f>SUM(F120+F122+F124+F126+F128+F130+F132+F134+F136+F138+F140+F142+F144+F146+F148+F150)</f>
        <v>1334621.3350000002</v>
      </c>
      <c r="G118" s="114">
        <f t="shared" ref="G118:R118" si="18">SUM(G120+G122+G124+G126+G128+G130+G132+G134+G136+G138+G140+G142+G144+G146+G148+G150)</f>
        <v>880</v>
      </c>
      <c r="H118" s="142">
        <f t="shared" si="18"/>
        <v>123720.86500000001</v>
      </c>
      <c r="I118" s="144">
        <f t="shared" si="18"/>
        <v>1135</v>
      </c>
      <c r="J118" s="142">
        <f t="shared" si="18"/>
        <v>53850.03</v>
      </c>
      <c r="K118" s="142">
        <f t="shared" si="18"/>
        <v>660</v>
      </c>
      <c r="L118" s="142">
        <f t="shared" si="18"/>
        <v>272531.03000000003</v>
      </c>
      <c r="M118" s="144">
        <f t="shared" si="18"/>
        <v>1473</v>
      </c>
      <c r="N118" s="142">
        <f t="shared" si="18"/>
        <v>476231.95999999996</v>
      </c>
      <c r="O118" s="142">
        <f t="shared" si="18"/>
        <v>1054</v>
      </c>
      <c r="P118" s="142">
        <f t="shared" si="18"/>
        <v>382310.66000000003</v>
      </c>
      <c r="Q118" s="144">
        <f t="shared" si="18"/>
        <v>1002</v>
      </c>
      <c r="R118" s="145">
        <f t="shared" si="18"/>
        <v>25976.79</v>
      </c>
    </row>
    <row r="119" spans="1:18" s="40" customFormat="1" ht="10.5" customHeight="1" x14ac:dyDescent="0.15">
      <c r="A119" s="52"/>
      <c r="B119" s="280"/>
      <c r="C119" s="280"/>
      <c r="D119" s="49"/>
      <c r="E119" s="117">
        <f>SUM(E121+E123+E125+E127+E129+E131+E133+E135+E137+E139+E141+E143+E145+E147+E149+E151)</f>
        <v>32479</v>
      </c>
      <c r="F119" s="146">
        <f t="shared" ref="F119:R119" si="19">SUM(F121+F123+F125+F127+F129+F131+F133+F135+F137+F139+F141+F143+F145+F147+F149+F151)</f>
        <v>47727073.734999999</v>
      </c>
      <c r="G119" s="117">
        <f t="shared" si="19"/>
        <v>6449</v>
      </c>
      <c r="H119" s="118">
        <f t="shared" si="19"/>
        <v>7113952.3449999997</v>
      </c>
      <c r="I119" s="120">
        <f t="shared" si="19"/>
        <v>10251</v>
      </c>
      <c r="J119" s="118">
        <f t="shared" si="19"/>
        <v>4809581.8999999994</v>
      </c>
      <c r="K119" s="118">
        <f t="shared" si="19"/>
        <v>2158</v>
      </c>
      <c r="L119" s="118">
        <f t="shared" si="19"/>
        <v>20922233.75</v>
      </c>
      <c r="M119" s="120">
        <f t="shared" si="19"/>
        <v>7562</v>
      </c>
      <c r="N119" s="118">
        <f t="shared" si="19"/>
        <v>9624907.9300000016</v>
      </c>
      <c r="O119" s="118">
        <f t="shared" si="19"/>
        <v>4352</v>
      </c>
      <c r="P119" s="118">
        <f t="shared" si="19"/>
        <v>4755021.1399999997</v>
      </c>
      <c r="Q119" s="120">
        <f t="shared" si="19"/>
        <v>1707</v>
      </c>
      <c r="R119" s="146">
        <f t="shared" si="19"/>
        <v>501376.67</v>
      </c>
    </row>
    <row r="120" spans="1:18" ht="10.5" customHeight="1" x14ac:dyDescent="0.15">
      <c r="A120" s="38"/>
      <c r="B120" s="39"/>
      <c r="C120" s="277" t="s">
        <v>158</v>
      </c>
      <c r="D120" s="39"/>
      <c r="E120" s="122">
        <f t="shared" ref="E120:F151" si="20">SUM(G120+I120+K120+M120+O120+Q120)</f>
        <v>217</v>
      </c>
      <c r="F120" s="150">
        <f t="shared" si="20"/>
        <v>94128</v>
      </c>
      <c r="G120" s="151">
        <v>3</v>
      </c>
      <c r="H120" s="125">
        <v>6</v>
      </c>
      <c r="I120" s="126">
        <v>9</v>
      </c>
      <c r="J120" s="125">
        <v>72</v>
      </c>
      <c r="K120" s="126">
        <v>0</v>
      </c>
      <c r="L120" s="125">
        <v>0</v>
      </c>
      <c r="M120" s="126">
        <v>112</v>
      </c>
      <c r="N120" s="125">
        <v>54536</v>
      </c>
      <c r="O120" s="126">
        <v>68</v>
      </c>
      <c r="P120" s="125">
        <v>39390</v>
      </c>
      <c r="Q120" s="126">
        <v>25</v>
      </c>
      <c r="R120" s="127">
        <v>124</v>
      </c>
    </row>
    <row r="121" spans="1:18" ht="10.5" customHeight="1" x14ac:dyDescent="0.15">
      <c r="A121" s="38"/>
      <c r="B121" s="39"/>
      <c r="C121" s="277"/>
      <c r="D121" s="39"/>
      <c r="E121" s="152">
        <f t="shared" si="20"/>
        <v>1577</v>
      </c>
      <c r="F121" s="153">
        <f t="shared" si="20"/>
        <v>708198</v>
      </c>
      <c r="G121" s="154">
        <v>686</v>
      </c>
      <c r="H121" s="134">
        <v>530442</v>
      </c>
      <c r="I121" s="131">
        <v>5</v>
      </c>
      <c r="J121" s="134">
        <v>1031</v>
      </c>
      <c r="K121" s="131">
        <v>1</v>
      </c>
      <c r="L121" s="134">
        <v>5</v>
      </c>
      <c r="M121" s="131">
        <v>225</v>
      </c>
      <c r="N121" s="134">
        <v>84886</v>
      </c>
      <c r="O121" s="131">
        <v>632</v>
      </c>
      <c r="P121" s="134">
        <v>91287</v>
      </c>
      <c r="Q121" s="131">
        <v>28</v>
      </c>
      <c r="R121" s="132">
        <v>547</v>
      </c>
    </row>
    <row r="122" spans="1:18" ht="10.5" customHeight="1" x14ac:dyDescent="0.15">
      <c r="A122" s="38"/>
      <c r="B122" s="39"/>
      <c r="C122" s="277" t="s">
        <v>159</v>
      </c>
      <c r="D122" s="39"/>
      <c r="E122" s="122">
        <f t="shared" si="20"/>
        <v>292</v>
      </c>
      <c r="F122" s="150">
        <f t="shared" si="20"/>
        <v>166224</v>
      </c>
      <c r="G122" s="151">
        <v>1</v>
      </c>
      <c r="H122" s="125">
        <v>60</v>
      </c>
      <c r="I122" s="126">
        <v>24</v>
      </c>
      <c r="J122" s="125">
        <v>167</v>
      </c>
      <c r="K122" s="126">
        <v>1</v>
      </c>
      <c r="L122" s="125">
        <v>11</v>
      </c>
      <c r="M122" s="126">
        <v>74</v>
      </c>
      <c r="N122" s="125">
        <v>39928</v>
      </c>
      <c r="O122" s="126">
        <v>137</v>
      </c>
      <c r="P122" s="125">
        <v>125357</v>
      </c>
      <c r="Q122" s="126">
        <v>55</v>
      </c>
      <c r="R122" s="127">
        <v>701</v>
      </c>
    </row>
    <row r="123" spans="1:18" ht="10.5" customHeight="1" x14ac:dyDescent="0.15">
      <c r="A123" s="38"/>
      <c r="B123" s="39"/>
      <c r="C123" s="277"/>
      <c r="D123" s="39"/>
      <c r="E123" s="152">
        <f t="shared" si="20"/>
        <v>2199</v>
      </c>
      <c r="F123" s="153">
        <f>SUM(H123+J123+L123+N123+P123+R123)</f>
        <v>7851898</v>
      </c>
      <c r="G123" s="154">
        <v>381</v>
      </c>
      <c r="H123" s="134">
        <v>249441</v>
      </c>
      <c r="I123" s="131">
        <v>127</v>
      </c>
      <c r="J123" s="134">
        <v>61613</v>
      </c>
      <c r="K123" s="131">
        <v>182</v>
      </c>
      <c r="L123" s="134">
        <v>4102973</v>
      </c>
      <c r="M123" s="131">
        <v>862</v>
      </c>
      <c r="N123" s="134">
        <v>2330320</v>
      </c>
      <c r="O123" s="131">
        <v>539</v>
      </c>
      <c r="P123" s="134">
        <v>1050174</v>
      </c>
      <c r="Q123" s="131">
        <v>108</v>
      </c>
      <c r="R123" s="132">
        <v>57377</v>
      </c>
    </row>
    <row r="124" spans="1:18" ht="10.5" customHeight="1" x14ac:dyDescent="0.15">
      <c r="A124" s="38"/>
      <c r="B124" s="39"/>
      <c r="C124" s="277" t="s">
        <v>160</v>
      </c>
      <c r="D124" s="39"/>
      <c r="E124" s="122">
        <f t="shared" si="20"/>
        <v>0</v>
      </c>
      <c r="F124" s="150">
        <f t="shared" si="20"/>
        <v>0</v>
      </c>
      <c r="G124" s="151">
        <v>0</v>
      </c>
      <c r="H124" s="125">
        <v>0</v>
      </c>
      <c r="I124" s="126">
        <v>0</v>
      </c>
      <c r="J124" s="125">
        <v>0</v>
      </c>
      <c r="K124" s="126">
        <v>0</v>
      </c>
      <c r="L124" s="125">
        <v>0</v>
      </c>
      <c r="M124" s="126">
        <v>0</v>
      </c>
      <c r="N124" s="125">
        <v>0</v>
      </c>
      <c r="O124" s="126">
        <v>0</v>
      </c>
      <c r="P124" s="125">
        <v>0</v>
      </c>
      <c r="Q124" s="126">
        <v>0</v>
      </c>
      <c r="R124" s="127">
        <v>0</v>
      </c>
    </row>
    <row r="125" spans="1:18" ht="10.5" customHeight="1" x14ac:dyDescent="0.15">
      <c r="A125" s="38"/>
      <c r="B125" s="39"/>
      <c r="C125" s="277"/>
      <c r="D125" s="39"/>
      <c r="E125" s="152">
        <f t="shared" si="20"/>
        <v>502</v>
      </c>
      <c r="F125" s="153">
        <f t="shared" si="20"/>
        <v>1477622</v>
      </c>
      <c r="G125" s="154">
        <v>87</v>
      </c>
      <c r="H125" s="134">
        <v>1468450</v>
      </c>
      <c r="I125" s="131">
        <v>368</v>
      </c>
      <c r="J125" s="134">
        <v>3158</v>
      </c>
      <c r="K125" s="131">
        <v>30</v>
      </c>
      <c r="L125" s="134">
        <v>5930</v>
      </c>
      <c r="M125" s="131">
        <v>0</v>
      </c>
      <c r="N125" s="134">
        <v>0</v>
      </c>
      <c r="O125" s="131">
        <v>17</v>
      </c>
      <c r="P125" s="134">
        <v>84</v>
      </c>
      <c r="Q125" s="131">
        <v>0</v>
      </c>
      <c r="R125" s="132">
        <v>0</v>
      </c>
    </row>
    <row r="126" spans="1:18" ht="10.5" customHeight="1" x14ac:dyDescent="0.15">
      <c r="A126" s="38"/>
      <c r="B126" s="39"/>
      <c r="C126" s="277" t="s">
        <v>161</v>
      </c>
      <c r="D126" s="39"/>
      <c r="E126" s="122">
        <f t="shared" si="20"/>
        <v>1555</v>
      </c>
      <c r="F126" s="150">
        <f t="shared" si="20"/>
        <v>718066</v>
      </c>
      <c r="G126" s="151">
        <v>80</v>
      </c>
      <c r="H126" s="125">
        <v>40645</v>
      </c>
      <c r="I126" s="126">
        <v>133</v>
      </c>
      <c r="J126" s="125">
        <v>3450</v>
      </c>
      <c r="K126" s="126">
        <v>360</v>
      </c>
      <c r="L126" s="125">
        <v>240221</v>
      </c>
      <c r="M126" s="126">
        <v>273</v>
      </c>
      <c r="N126" s="125">
        <v>247233</v>
      </c>
      <c r="O126" s="126">
        <v>362</v>
      </c>
      <c r="P126" s="125">
        <v>177387</v>
      </c>
      <c r="Q126" s="126">
        <v>347</v>
      </c>
      <c r="R126" s="127">
        <v>9130</v>
      </c>
    </row>
    <row r="127" spans="1:18" ht="10.5" customHeight="1" x14ac:dyDescent="0.15">
      <c r="A127" s="38"/>
      <c r="B127" s="39"/>
      <c r="C127" s="277"/>
      <c r="D127" s="39"/>
      <c r="E127" s="152">
        <f t="shared" si="20"/>
        <v>9379</v>
      </c>
      <c r="F127" s="153">
        <f t="shared" si="20"/>
        <v>22971757</v>
      </c>
      <c r="G127" s="154">
        <v>1451</v>
      </c>
      <c r="H127" s="134">
        <v>2110907</v>
      </c>
      <c r="I127" s="131">
        <v>1604</v>
      </c>
      <c r="J127" s="134">
        <v>678356</v>
      </c>
      <c r="K127" s="131">
        <v>1122</v>
      </c>
      <c r="L127" s="134">
        <v>13321563</v>
      </c>
      <c r="M127" s="131">
        <v>3124</v>
      </c>
      <c r="N127" s="134">
        <v>4071381</v>
      </c>
      <c r="O127" s="131">
        <v>1572</v>
      </c>
      <c r="P127" s="134">
        <v>2605769</v>
      </c>
      <c r="Q127" s="131">
        <v>506</v>
      </c>
      <c r="R127" s="132">
        <v>183781</v>
      </c>
    </row>
    <row r="128" spans="1:18" ht="10.5" customHeight="1" x14ac:dyDescent="0.15">
      <c r="A128" s="38"/>
      <c r="B128" s="39"/>
      <c r="C128" s="277" t="s">
        <v>162</v>
      </c>
      <c r="D128" s="39"/>
      <c r="E128" s="122">
        <f t="shared" si="20"/>
        <v>1297</v>
      </c>
      <c r="F128" s="150">
        <f t="shared" si="20"/>
        <v>8563</v>
      </c>
      <c r="G128" s="151">
        <v>391</v>
      </c>
      <c r="H128" s="125">
        <v>1975</v>
      </c>
      <c r="I128" s="126">
        <v>343</v>
      </c>
      <c r="J128" s="125">
        <v>3564</v>
      </c>
      <c r="K128" s="126">
        <v>0</v>
      </c>
      <c r="L128" s="125">
        <v>0</v>
      </c>
      <c r="M128" s="126">
        <v>198</v>
      </c>
      <c r="N128" s="125">
        <v>605</v>
      </c>
      <c r="O128" s="126">
        <v>229</v>
      </c>
      <c r="P128" s="125">
        <v>1293</v>
      </c>
      <c r="Q128" s="126">
        <v>136</v>
      </c>
      <c r="R128" s="127">
        <v>1126</v>
      </c>
    </row>
    <row r="129" spans="1:18" ht="10.5" customHeight="1" x14ac:dyDescent="0.15">
      <c r="A129" s="38"/>
      <c r="B129" s="39"/>
      <c r="C129" s="277"/>
      <c r="D129" s="39"/>
      <c r="E129" s="152">
        <f t="shared" si="20"/>
        <v>1107</v>
      </c>
      <c r="F129" s="153">
        <f t="shared" si="20"/>
        <v>11617</v>
      </c>
      <c r="G129" s="154">
        <v>386</v>
      </c>
      <c r="H129" s="134">
        <v>1955</v>
      </c>
      <c r="I129" s="131">
        <v>406</v>
      </c>
      <c r="J129" s="134">
        <v>6535</v>
      </c>
      <c r="K129" s="131">
        <v>0</v>
      </c>
      <c r="L129" s="134">
        <v>0</v>
      </c>
      <c r="M129" s="131">
        <v>33</v>
      </c>
      <c r="N129" s="134">
        <v>181</v>
      </c>
      <c r="O129" s="131">
        <v>160</v>
      </c>
      <c r="P129" s="134">
        <v>1907</v>
      </c>
      <c r="Q129" s="131">
        <v>122</v>
      </c>
      <c r="R129" s="132">
        <v>1039</v>
      </c>
    </row>
    <row r="130" spans="1:18" ht="10.5" customHeight="1" x14ac:dyDescent="0.15">
      <c r="A130" s="38"/>
      <c r="B130" s="39"/>
      <c r="C130" s="277" t="s">
        <v>206</v>
      </c>
      <c r="D130" s="39"/>
      <c r="E130" s="122">
        <f t="shared" si="20"/>
        <v>34</v>
      </c>
      <c r="F130" s="150">
        <f t="shared" si="20"/>
        <v>537</v>
      </c>
      <c r="G130" s="151">
        <v>24</v>
      </c>
      <c r="H130" s="125">
        <v>17</v>
      </c>
      <c r="I130" s="126">
        <v>0</v>
      </c>
      <c r="J130" s="125">
        <v>0</v>
      </c>
      <c r="K130" s="126">
        <v>0</v>
      </c>
      <c r="L130" s="125">
        <v>0</v>
      </c>
      <c r="M130" s="126">
        <v>5</v>
      </c>
      <c r="N130" s="125">
        <v>236</v>
      </c>
      <c r="O130" s="126">
        <v>5</v>
      </c>
      <c r="P130" s="125">
        <v>284</v>
      </c>
      <c r="Q130" s="126">
        <v>0</v>
      </c>
      <c r="R130" s="127">
        <v>0</v>
      </c>
    </row>
    <row r="131" spans="1:18" ht="10.5" customHeight="1" x14ac:dyDescent="0.15">
      <c r="A131" s="38"/>
      <c r="B131" s="39"/>
      <c r="C131" s="277"/>
      <c r="D131" s="39"/>
      <c r="E131" s="152">
        <f t="shared" si="20"/>
        <v>493</v>
      </c>
      <c r="F131" s="153">
        <f t="shared" si="20"/>
        <v>20608</v>
      </c>
      <c r="G131" s="154">
        <v>121</v>
      </c>
      <c r="H131" s="134">
        <v>66</v>
      </c>
      <c r="I131" s="131">
        <v>67</v>
      </c>
      <c r="J131" s="134">
        <v>19655</v>
      </c>
      <c r="K131" s="131">
        <v>0</v>
      </c>
      <c r="L131" s="134">
        <v>0</v>
      </c>
      <c r="M131" s="131">
        <v>0</v>
      </c>
      <c r="N131" s="134">
        <v>0</v>
      </c>
      <c r="O131" s="131">
        <v>305</v>
      </c>
      <c r="P131" s="134">
        <v>887</v>
      </c>
      <c r="Q131" s="131">
        <v>0</v>
      </c>
      <c r="R131" s="132">
        <v>0</v>
      </c>
    </row>
    <row r="132" spans="1:18" s="39" customFormat="1" ht="10.5" customHeight="1" x14ac:dyDescent="0.15">
      <c r="A132" s="38"/>
      <c r="C132" s="277" t="s">
        <v>163</v>
      </c>
      <c r="E132" s="122">
        <f t="shared" si="20"/>
        <v>98</v>
      </c>
      <c r="F132" s="150">
        <f t="shared" si="20"/>
        <v>2379</v>
      </c>
      <c r="G132" s="151">
        <v>25</v>
      </c>
      <c r="H132" s="125">
        <v>96</v>
      </c>
      <c r="I132" s="126">
        <v>59</v>
      </c>
      <c r="J132" s="125">
        <v>2256</v>
      </c>
      <c r="K132" s="126">
        <v>0</v>
      </c>
      <c r="L132" s="125">
        <v>0</v>
      </c>
      <c r="M132" s="126">
        <v>2</v>
      </c>
      <c r="N132" s="125">
        <v>1</v>
      </c>
      <c r="O132" s="126">
        <v>3</v>
      </c>
      <c r="P132" s="125">
        <v>0</v>
      </c>
      <c r="Q132" s="126">
        <v>9</v>
      </c>
      <c r="R132" s="127">
        <v>26</v>
      </c>
    </row>
    <row r="133" spans="1:18" s="39" customFormat="1" ht="10.5" customHeight="1" x14ac:dyDescent="0.15">
      <c r="A133" s="38"/>
      <c r="C133" s="277"/>
      <c r="E133" s="152">
        <f t="shared" si="20"/>
        <v>682</v>
      </c>
      <c r="F133" s="153">
        <f t="shared" si="20"/>
        <v>276580</v>
      </c>
      <c r="G133" s="154">
        <v>51</v>
      </c>
      <c r="H133" s="134">
        <v>619</v>
      </c>
      <c r="I133" s="131">
        <v>313</v>
      </c>
      <c r="J133" s="134">
        <v>54065</v>
      </c>
      <c r="K133" s="131">
        <v>0</v>
      </c>
      <c r="L133" s="134">
        <v>0</v>
      </c>
      <c r="M133" s="131">
        <v>236</v>
      </c>
      <c r="N133" s="134">
        <v>196410</v>
      </c>
      <c r="O133" s="131">
        <v>40</v>
      </c>
      <c r="P133" s="134">
        <v>3135</v>
      </c>
      <c r="Q133" s="131">
        <v>42</v>
      </c>
      <c r="R133" s="132">
        <v>22351</v>
      </c>
    </row>
    <row r="134" spans="1:18" ht="10.5" customHeight="1" x14ac:dyDescent="0.15">
      <c r="A134" s="38"/>
      <c r="B134" s="39"/>
      <c r="C134" s="277" t="s">
        <v>164</v>
      </c>
      <c r="D134" s="39"/>
      <c r="E134" s="122">
        <f t="shared" si="20"/>
        <v>0</v>
      </c>
      <c r="F134" s="150">
        <f t="shared" si="20"/>
        <v>0</v>
      </c>
      <c r="G134" s="151">
        <v>0</v>
      </c>
      <c r="H134" s="125">
        <v>0</v>
      </c>
      <c r="I134" s="126">
        <v>0</v>
      </c>
      <c r="J134" s="125">
        <v>0</v>
      </c>
      <c r="K134" s="126">
        <v>0</v>
      </c>
      <c r="L134" s="125">
        <v>0</v>
      </c>
      <c r="M134" s="126">
        <v>0</v>
      </c>
      <c r="N134" s="125">
        <v>0</v>
      </c>
      <c r="O134" s="126">
        <v>0</v>
      </c>
      <c r="P134" s="125">
        <v>0</v>
      </c>
      <c r="Q134" s="126">
        <v>0</v>
      </c>
      <c r="R134" s="127">
        <v>0</v>
      </c>
    </row>
    <row r="135" spans="1:18" ht="10.5" customHeight="1" x14ac:dyDescent="0.15">
      <c r="A135" s="38"/>
      <c r="B135" s="39"/>
      <c r="C135" s="277"/>
      <c r="D135" s="39"/>
      <c r="E135" s="152">
        <f t="shared" si="20"/>
        <v>346</v>
      </c>
      <c r="F135" s="153">
        <f t="shared" si="20"/>
        <v>55117</v>
      </c>
      <c r="G135" s="154">
        <v>35</v>
      </c>
      <c r="H135" s="134">
        <v>50</v>
      </c>
      <c r="I135" s="131">
        <v>183</v>
      </c>
      <c r="J135" s="134">
        <v>48281</v>
      </c>
      <c r="K135" s="131">
        <v>0</v>
      </c>
      <c r="L135" s="134">
        <v>0</v>
      </c>
      <c r="M135" s="131">
        <v>0</v>
      </c>
      <c r="N135" s="134">
        <v>0</v>
      </c>
      <c r="O135" s="131">
        <v>0</v>
      </c>
      <c r="P135" s="134">
        <v>0</v>
      </c>
      <c r="Q135" s="131">
        <v>128</v>
      </c>
      <c r="R135" s="132">
        <v>6786</v>
      </c>
    </row>
    <row r="136" spans="1:18" ht="10.5" customHeight="1" x14ac:dyDescent="0.15">
      <c r="A136" s="38"/>
      <c r="B136" s="39"/>
      <c r="C136" s="277" t="s">
        <v>165</v>
      </c>
      <c r="D136" s="39"/>
      <c r="E136" s="122">
        <f t="shared" si="20"/>
        <v>1935</v>
      </c>
      <c r="F136" s="150">
        <f t="shared" si="20"/>
        <v>273192.34000000003</v>
      </c>
      <c r="G136" s="151">
        <v>150</v>
      </c>
      <c r="H136" s="125">
        <v>67278.100000000006</v>
      </c>
      <c r="I136" s="126">
        <v>524</v>
      </c>
      <c r="J136" s="125">
        <v>42550.63</v>
      </c>
      <c r="K136" s="126">
        <v>265</v>
      </c>
      <c r="L136" s="125">
        <v>26024.03</v>
      </c>
      <c r="M136" s="126">
        <v>502</v>
      </c>
      <c r="N136" s="125">
        <v>109705.09</v>
      </c>
      <c r="O136" s="126">
        <v>76</v>
      </c>
      <c r="P136" s="125">
        <v>13679.7</v>
      </c>
      <c r="Q136" s="126">
        <v>418</v>
      </c>
      <c r="R136" s="127">
        <v>13954.79</v>
      </c>
    </row>
    <row r="137" spans="1:18" ht="10.5" customHeight="1" x14ac:dyDescent="0.15">
      <c r="A137" s="38"/>
      <c r="B137" s="39"/>
      <c r="C137" s="277"/>
      <c r="D137" s="39"/>
      <c r="E137" s="152">
        <f t="shared" si="20"/>
        <v>10339</v>
      </c>
      <c r="F137" s="153">
        <f t="shared" si="20"/>
        <v>10333338.929999998</v>
      </c>
      <c r="G137" s="154">
        <v>1899</v>
      </c>
      <c r="H137" s="134">
        <v>2032351.58</v>
      </c>
      <c r="I137" s="131">
        <v>5248</v>
      </c>
      <c r="J137" s="134">
        <v>2393780.5</v>
      </c>
      <c r="K137" s="131">
        <v>580</v>
      </c>
      <c r="L137" s="134">
        <v>3178583.75</v>
      </c>
      <c r="M137" s="131">
        <v>1904</v>
      </c>
      <c r="N137" s="134">
        <v>1890926.37</v>
      </c>
      <c r="O137" s="131">
        <v>486</v>
      </c>
      <c r="P137" s="134">
        <v>799962.44</v>
      </c>
      <c r="Q137" s="131">
        <v>222</v>
      </c>
      <c r="R137" s="132">
        <v>37734.29</v>
      </c>
    </row>
    <row r="138" spans="1:18" ht="10.5" customHeight="1" x14ac:dyDescent="0.15">
      <c r="A138" s="38"/>
      <c r="B138" s="39"/>
      <c r="C138" s="277" t="s">
        <v>166</v>
      </c>
      <c r="D138" s="39"/>
      <c r="E138" s="122">
        <f t="shared" si="20"/>
        <v>0</v>
      </c>
      <c r="F138" s="150">
        <f t="shared" si="20"/>
        <v>0</v>
      </c>
      <c r="G138" s="151">
        <v>0</v>
      </c>
      <c r="H138" s="125">
        <v>0</v>
      </c>
      <c r="I138" s="126">
        <v>0</v>
      </c>
      <c r="J138" s="125">
        <v>0</v>
      </c>
      <c r="K138" s="126">
        <v>0</v>
      </c>
      <c r="L138" s="125">
        <v>0</v>
      </c>
      <c r="M138" s="126">
        <v>0</v>
      </c>
      <c r="N138" s="125">
        <v>0</v>
      </c>
      <c r="O138" s="126">
        <v>0</v>
      </c>
      <c r="P138" s="125">
        <v>0</v>
      </c>
      <c r="Q138" s="126">
        <v>0</v>
      </c>
      <c r="R138" s="127">
        <v>0</v>
      </c>
    </row>
    <row r="139" spans="1:18" ht="10.5" customHeight="1" x14ac:dyDescent="0.15">
      <c r="A139" s="38"/>
      <c r="B139" s="39"/>
      <c r="C139" s="277"/>
      <c r="D139" s="39"/>
      <c r="E139" s="152">
        <f t="shared" si="20"/>
        <v>176</v>
      </c>
      <c r="F139" s="153">
        <f t="shared" si="20"/>
        <v>116336</v>
      </c>
      <c r="G139" s="154">
        <v>27</v>
      </c>
      <c r="H139" s="134">
        <v>5</v>
      </c>
      <c r="I139" s="131">
        <v>38</v>
      </c>
      <c r="J139" s="134">
        <v>8484</v>
      </c>
      <c r="K139" s="131">
        <v>0</v>
      </c>
      <c r="L139" s="134">
        <v>0</v>
      </c>
      <c r="M139" s="131">
        <v>111</v>
      </c>
      <c r="N139" s="134">
        <v>107847</v>
      </c>
      <c r="O139" s="131">
        <v>0</v>
      </c>
      <c r="P139" s="134">
        <v>0</v>
      </c>
      <c r="Q139" s="131">
        <v>0</v>
      </c>
      <c r="R139" s="132">
        <v>0</v>
      </c>
    </row>
    <row r="140" spans="1:18" ht="10.5" customHeight="1" x14ac:dyDescent="0.15">
      <c r="A140" s="38"/>
      <c r="B140" s="39"/>
      <c r="C140" s="277" t="s">
        <v>167</v>
      </c>
      <c r="D140" s="39"/>
      <c r="E140" s="122">
        <f t="shared" si="20"/>
        <v>451</v>
      </c>
      <c r="F140" s="150">
        <f t="shared" si="20"/>
        <v>17250.994999999999</v>
      </c>
      <c r="G140" s="151">
        <v>143</v>
      </c>
      <c r="H140" s="125">
        <v>1771.9649999999999</v>
      </c>
      <c r="I140" s="126">
        <v>14</v>
      </c>
      <c r="J140" s="125">
        <v>118</v>
      </c>
      <c r="K140" s="126">
        <v>0</v>
      </c>
      <c r="L140" s="125">
        <v>0</v>
      </c>
      <c r="M140" s="126">
        <v>159</v>
      </c>
      <c r="N140" s="125">
        <v>2037.77</v>
      </c>
      <c r="O140" s="126">
        <v>135</v>
      </c>
      <c r="P140" s="125">
        <v>13323.26</v>
      </c>
      <c r="Q140" s="126">
        <v>0</v>
      </c>
      <c r="R140" s="127">
        <v>0</v>
      </c>
    </row>
    <row r="141" spans="1:18" ht="10.5" customHeight="1" x14ac:dyDescent="0.15">
      <c r="A141" s="38"/>
      <c r="B141" s="39"/>
      <c r="C141" s="277"/>
      <c r="D141" s="39"/>
      <c r="E141" s="152">
        <f t="shared" si="20"/>
        <v>655</v>
      </c>
      <c r="F141" s="153">
        <f t="shared" si="20"/>
        <v>175856.60499999998</v>
      </c>
      <c r="G141" s="154">
        <v>216</v>
      </c>
      <c r="H141" s="134">
        <v>39793.364999999998</v>
      </c>
      <c r="I141" s="131">
        <v>13</v>
      </c>
      <c r="J141" s="134">
        <v>130</v>
      </c>
      <c r="K141" s="131">
        <v>1</v>
      </c>
      <c r="L141" s="134">
        <v>15</v>
      </c>
      <c r="M141" s="131">
        <v>215</v>
      </c>
      <c r="N141" s="134">
        <v>118770.16</v>
      </c>
      <c r="O141" s="131">
        <v>178</v>
      </c>
      <c r="P141" s="134">
        <v>13238.4</v>
      </c>
      <c r="Q141" s="131">
        <v>32</v>
      </c>
      <c r="R141" s="132">
        <v>3909.68</v>
      </c>
    </row>
    <row r="142" spans="1:18" ht="10.5" customHeight="1" x14ac:dyDescent="0.15">
      <c r="A142" s="38"/>
      <c r="B142" s="39"/>
      <c r="C142" s="277" t="s">
        <v>168</v>
      </c>
      <c r="D142" s="39"/>
      <c r="E142" s="122">
        <f t="shared" si="20"/>
        <v>91</v>
      </c>
      <c r="F142" s="150">
        <f t="shared" si="20"/>
        <v>23619.7</v>
      </c>
      <c r="G142" s="151">
        <v>7</v>
      </c>
      <c r="H142" s="125">
        <v>11555.6</v>
      </c>
      <c r="I142" s="126">
        <v>0</v>
      </c>
      <c r="J142" s="125">
        <v>0</v>
      </c>
      <c r="K142" s="126">
        <v>0</v>
      </c>
      <c r="L142" s="125">
        <v>0</v>
      </c>
      <c r="M142" s="126">
        <v>84</v>
      </c>
      <c r="N142" s="125">
        <v>12064.1</v>
      </c>
      <c r="O142" s="126">
        <v>0</v>
      </c>
      <c r="P142" s="125">
        <v>0</v>
      </c>
      <c r="Q142" s="126">
        <v>0</v>
      </c>
      <c r="R142" s="127">
        <v>0</v>
      </c>
    </row>
    <row r="143" spans="1:18" ht="10.5" customHeight="1" x14ac:dyDescent="0.15">
      <c r="A143" s="38"/>
      <c r="B143" s="39"/>
      <c r="C143" s="277"/>
      <c r="D143" s="39"/>
      <c r="E143" s="152">
        <f t="shared" si="20"/>
        <v>719</v>
      </c>
      <c r="F143" s="153">
        <f t="shared" si="20"/>
        <v>392314.89999999997</v>
      </c>
      <c r="G143" s="154">
        <v>280</v>
      </c>
      <c r="H143" s="134">
        <v>264262.59999999998</v>
      </c>
      <c r="I143" s="131">
        <v>172</v>
      </c>
      <c r="J143" s="134">
        <v>70589.3</v>
      </c>
      <c r="K143" s="131">
        <v>0</v>
      </c>
      <c r="L143" s="134">
        <v>0</v>
      </c>
      <c r="M143" s="131">
        <v>124</v>
      </c>
      <c r="N143" s="134">
        <v>47377.4</v>
      </c>
      <c r="O143" s="131">
        <v>89</v>
      </c>
      <c r="P143" s="134">
        <v>4747.3</v>
      </c>
      <c r="Q143" s="131">
        <v>54</v>
      </c>
      <c r="R143" s="132">
        <v>5338.3</v>
      </c>
    </row>
    <row r="144" spans="1:18" ht="10.5" customHeight="1" x14ac:dyDescent="0.15">
      <c r="A144" s="38"/>
      <c r="B144" s="39"/>
      <c r="C144" s="277" t="s">
        <v>169</v>
      </c>
      <c r="D144" s="39"/>
      <c r="E144" s="122">
        <f t="shared" si="20"/>
        <v>117</v>
      </c>
      <c r="F144" s="150">
        <f t="shared" si="20"/>
        <v>30285</v>
      </c>
      <c r="G144" s="151">
        <v>1</v>
      </c>
      <c r="H144" s="125">
        <v>300</v>
      </c>
      <c r="I144" s="126">
        <v>4</v>
      </c>
      <c r="J144" s="125">
        <v>1405</v>
      </c>
      <c r="K144" s="126">
        <v>34</v>
      </c>
      <c r="L144" s="125">
        <v>6275</v>
      </c>
      <c r="M144" s="126">
        <v>44</v>
      </c>
      <c r="N144" s="125">
        <v>9880</v>
      </c>
      <c r="O144" s="126">
        <v>29</v>
      </c>
      <c r="P144" s="125">
        <v>11590</v>
      </c>
      <c r="Q144" s="126">
        <v>5</v>
      </c>
      <c r="R144" s="127">
        <v>835</v>
      </c>
    </row>
    <row r="145" spans="1:18" ht="10.5" customHeight="1" x14ac:dyDescent="0.15">
      <c r="A145" s="38"/>
      <c r="B145" s="39"/>
      <c r="C145" s="277"/>
      <c r="D145" s="39"/>
      <c r="E145" s="152">
        <f t="shared" si="20"/>
        <v>1068</v>
      </c>
      <c r="F145" s="153">
        <f t="shared" si="20"/>
        <v>939890</v>
      </c>
      <c r="G145" s="154">
        <v>96</v>
      </c>
      <c r="H145" s="134">
        <v>66177</v>
      </c>
      <c r="I145" s="131">
        <v>255</v>
      </c>
      <c r="J145" s="134">
        <v>101923</v>
      </c>
      <c r="K145" s="131">
        <v>122</v>
      </c>
      <c r="L145" s="134">
        <v>263924</v>
      </c>
      <c r="M145" s="131">
        <v>391</v>
      </c>
      <c r="N145" s="134">
        <v>415884</v>
      </c>
      <c r="O145" s="131">
        <v>106</v>
      </c>
      <c r="P145" s="134">
        <v>68338</v>
      </c>
      <c r="Q145" s="131">
        <v>98</v>
      </c>
      <c r="R145" s="132">
        <v>23644</v>
      </c>
    </row>
    <row r="146" spans="1:18" ht="10.5" customHeight="1" x14ac:dyDescent="0.15">
      <c r="A146" s="38"/>
      <c r="B146" s="39"/>
      <c r="C146" s="277" t="s">
        <v>170</v>
      </c>
      <c r="D146" s="39"/>
      <c r="E146" s="122">
        <f t="shared" si="20"/>
        <v>29</v>
      </c>
      <c r="F146" s="150">
        <f t="shared" si="20"/>
        <v>17</v>
      </c>
      <c r="G146" s="151">
        <v>7</v>
      </c>
      <c r="H146" s="125">
        <v>7</v>
      </c>
      <c r="I146" s="126">
        <v>0</v>
      </c>
      <c r="J146" s="125">
        <v>0</v>
      </c>
      <c r="K146" s="126">
        <v>0</v>
      </c>
      <c r="L146" s="125">
        <v>0</v>
      </c>
      <c r="M146" s="126">
        <v>14</v>
      </c>
      <c r="N146" s="125">
        <v>4</v>
      </c>
      <c r="O146" s="126">
        <v>8</v>
      </c>
      <c r="P146" s="125">
        <v>6</v>
      </c>
      <c r="Q146" s="126">
        <v>0</v>
      </c>
      <c r="R146" s="127">
        <v>0</v>
      </c>
    </row>
    <row r="147" spans="1:18" ht="10.5" customHeight="1" x14ac:dyDescent="0.15">
      <c r="A147" s="38"/>
      <c r="B147" s="39"/>
      <c r="C147" s="277"/>
      <c r="D147" s="39"/>
      <c r="E147" s="152">
        <f t="shared" si="20"/>
        <v>86</v>
      </c>
      <c r="F147" s="153">
        <f t="shared" si="20"/>
        <v>442</v>
      </c>
      <c r="G147" s="154">
        <v>55</v>
      </c>
      <c r="H147" s="134">
        <v>37</v>
      </c>
      <c r="I147" s="131">
        <v>7</v>
      </c>
      <c r="J147" s="134">
        <v>70</v>
      </c>
      <c r="K147" s="131">
        <v>0</v>
      </c>
      <c r="L147" s="134">
        <v>0</v>
      </c>
      <c r="M147" s="131">
        <v>12</v>
      </c>
      <c r="N147" s="134">
        <v>36</v>
      </c>
      <c r="O147" s="131">
        <v>12</v>
      </c>
      <c r="P147" s="134">
        <v>299</v>
      </c>
      <c r="Q147" s="131">
        <v>0</v>
      </c>
      <c r="R147" s="132">
        <v>0</v>
      </c>
    </row>
    <row r="148" spans="1:18" ht="10.5" customHeight="1" x14ac:dyDescent="0.15">
      <c r="A148" s="38"/>
      <c r="B148" s="39"/>
      <c r="C148" s="277" t="s">
        <v>171</v>
      </c>
      <c r="D148" s="39"/>
      <c r="E148" s="122">
        <f t="shared" si="20"/>
        <v>88</v>
      </c>
      <c r="F148" s="150">
        <f t="shared" si="20"/>
        <v>359.29999999999995</v>
      </c>
      <c r="G148" s="151">
        <v>48</v>
      </c>
      <c r="H148" s="125">
        <v>9.1999999999999993</v>
      </c>
      <c r="I148" s="126">
        <v>25</v>
      </c>
      <c r="J148" s="125">
        <v>267.39999999999998</v>
      </c>
      <c r="K148" s="126">
        <v>0</v>
      </c>
      <c r="L148" s="125">
        <v>0</v>
      </c>
      <c r="M148" s="126">
        <v>6</v>
      </c>
      <c r="N148" s="125">
        <v>2</v>
      </c>
      <c r="O148" s="126">
        <v>2</v>
      </c>
      <c r="P148" s="125">
        <v>0.7</v>
      </c>
      <c r="Q148" s="126">
        <v>7</v>
      </c>
      <c r="R148" s="127">
        <v>80</v>
      </c>
    </row>
    <row r="149" spans="1:18" ht="10.5" customHeight="1" x14ac:dyDescent="0.15">
      <c r="A149" s="38"/>
      <c r="B149" s="39"/>
      <c r="C149" s="277"/>
      <c r="D149" s="39"/>
      <c r="E149" s="152">
        <f t="shared" si="20"/>
        <v>2641</v>
      </c>
      <c r="F149" s="153">
        <f t="shared" si="20"/>
        <v>2228986.6</v>
      </c>
      <c r="G149" s="154">
        <v>678</v>
      </c>
      <c r="H149" s="134">
        <v>349395.8</v>
      </c>
      <c r="I149" s="131">
        <v>976</v>
      </c>
      <c r="J149" s="134">
        <v>1208909.8</v>
      </c>
      <c r="K149" s="131">
        <v>120</v>
      </c>
      <c r="L149" s="134">
        <v>49240</v>
      </c>
      <c r="M149" s="131">
        <v>325</v>
      </c>
      <c r="N149" s="134">
        <v>360889</v>
      </c>
      <c r="O149" s="131">
        <v>216</v>
      </c>
      <c r="P149" s="134">
        <v>115193</v>
      </c>
      <c r="Q149" s="131">
        <v>326</v>
      </c>
      <c r="R149" s="132">
        <v>145359</v>
      </c>
    </row>
    <row r="150" spans="1:18" ht="10.5" customHeight="1" x14ac:dyDescent="0.15">
      <c r="A150" s="38"/>
      <c r="B150" s="39"/>
      <c r="C150" s="277" t="s">
        <v>172</v>
      </c>
      <c r="D150" s="39"/>
      <c r="E150" s="122">
        <f t="shared" si="20"/>
        <v>0</v>
      </c>
      <c r="F150" s="150">
        <f t="shared" si="20"/>
        <v>0</v>
      </c>
      <c r="G150" s="151">
        <v>0</v>
      </c>
      <c r="H150" s="125">
        <v>0</v>
      </c>
      <c r="I150" s="126">
        <v>0</v>
      </c>
      <c r="J150" s="125">
        <v>0</v>
      </c>
      <c r="K150" s="126">
        <v>0</v>
      </c>
      <c r="L150" s="125">
        <v>0</v>
      </c>
      <c r="M150" s="126">
        <v>0</v>
      </c>
      <c r="N150" s="125">
        <v>0</v>
      </c>
      <c r="O150" s="126">
        <v>0</v>
      </c>
      <c r="P150" s="125">
        <v>0</v>
      </c>
      <c r="Q150" s="126">
        <v>0</v>
      </c>
      <c r="R150" s="127">
        <v>0</v>
      </c>
    </row>
    <row r="151" spans="1:18" s="39" customFormat="1" ht="10.5" customHeight="1" thickBot="1" x14ac:dyDescent="0.2">
      <c r="A151" s="36"/>
      <c r="B151" s="53"/>
      <c r="C151" s="287"/>
      <c r="D151" s="53"/>
      <c r="E151" s="155">
        <f t="shared" si="20"/>
        <v>510</v>
      </c>
      <c r="F151" s="156">
        <f t="shared" si="20"/>
        <v>166511.69999999998</v>
      </c>
      <c r="G151" s="157">
        <v>0</v>
      </c>
      <c r="H151" s="158">
        <v>0</v>
      </c>
      <c r="I151" s="138">
        <v>469</v>
      </c>
      <c r="J151" s="158">
        <v>153001.29999999999</v>
      </c>
      <c r="K151" s="138">
        <v>0</v>
      </c>
      <c r="L151" s="158">
        <v>0</v>
      </c>
      <c r="M151" s="138">
        <v>0</v>
      </c>
      <c r="N151" s="158">
        <v>0</v>
      </c>
      <c r="O151" s="138">
        <v>0</v>
      </c>
      <c r="P151" s="158">
        <v>0</v>
      </c>
      <c r="Q151" s="138">
        <v>41</v>
      </c>
      <c r="R151" s="139">
        <v>13510.4</v>
      </c>
    </row>
    <row r="152" spans="1:18" ht="10.5" customHeight="1" x14ac:dyDescent="0.15">
      <c r="C152" s="277"/>
    </row>
    <row r="153" spans="1:18" ht="10.5" customHeight="1" thickBot="1" x14ac:dyDescent="0.2">
      <c r="C153" s="277"/>
    </row>
    <row r="154" spans="1:18" ht="20.399999999999999" customHeight="1" x14ac:dyDescent="0.15">
      <c r="A154" s="281" t="s">
        <v>111</v>
      </c>
      <c r="B154" s="282"/>
      <c r="C154" s="282"/>
      <c r="D154" s="283"/>
      <c r="E154" s="271" t="s">
        <v>284</v>
      </c>
      <c r="F154" s="270"/>
      <c r="G154" s="272" t="s">
        <v>285</v>
      </c>
      <c r="H154" s="269"/>
      <c r="I154" s="269" t="s">
        <v>251</v>
      </c>
      <c r="J154" s="269"/>
      <c r="K154" s="266" t="s">
        <v>286</v>
      </c>
      <c r="L154" s="267"/>
      <c r="M154" s="266" t="s">
        <v>287</v>
      </c>
      <c r="N154" s="267"/>
      <c r="O154" s="268" t="s">
        <v>288</v>
      </c>
      <c r="P154" s="269"/>
      <c r="Q154" s="269" t="s">
        <v>289</v>
      </c>
      <c r="R154" s="270"/>
    </row>
    <row r="155" spans="1:18" ht="10.5" customHeight="1" thickBot="1" x14ac:dyDescent="0.2">
      <c r="A155" s="284"/>
      <c r="B155" s="285"/>
      <c r="C155" s="285"/>
      <c r="D155" s="286"/>
      <c r="E155" s="230" t="s">
        <v>112</v>
      </c>
      <c r="F155" s="231" t="s">
        <v>113</v>
      </c>
      <c r="G155" s="232" t="s">
        <v>112</v>
      </c>
      <c r="H155" s="233" t="s">
        <v>113</v>
      </c>
      <c r="I155" s="233" t="s">
        <v>112</v>
      </c>
      <c r="J155" s="233" t="s">
        <v>113</v>
      </c>
      <c r="K155" s="233" t="s">
        <v>112</v>
      </c>
      <c r="L155" s="233" t="s">
        <v>113</v>
      </c>
      <c r="M155" s="233" t="s">
        <v>112</v>
      </c>
      <c r="N155" s="233" t="s">
        <v>113</v>
      </c>
      <c r="O155" s="233" t="s">
        <v>112</v>
      </c>
      <c r="P155" s="233" t="s">
        <v>113</v>
      </c>
      <c r="Q155" s="233" t="s">
        <v>112</v>
      </c>
      <c r="R155" s="231" t="s">
        <v>113</v>
      </c>
    </row>
    <row r="156" spans="1:18" s="49" customFormat="1" ht="10.5" customHeight="1" x14ac:dyDescent="0.15">
      <c r="A156" s="234"/>
      <c r="B156" s="288" t="s">
        <v>173</v>
      </c>
      <c r="C156" s="288"/>
      <c r="D156" s="35"/>
      <c r="E156" s="114">
        <f>SUM(E158+E160+E162+E164+E166+E168+E170+E172+E174+E176+E178+E180)</f>
        <v>8377</v>
      </c>
      <c r="F156" s="145">
        <f t="shared" ref="F156:R157" si="21">SUM(F158+F160+F162+F164+F166+F168+F170+F172+F174+F176+F178+F180)</f>
        <v>1566733.2600000002</v>
      </c>
      <c r="G156" s="116">
        <f t="shared" si="21"/>
        <v>1414</v>
      </c>
      <c r="H156" s="142">
        <f t="shared" si="21"/>
        <v>156058.40000000002</v>
      </c>
      <c r="I156" s="144">
        <f t="shared" si="21"/>
        <v>1286</v>
      </c>
      <c r="J156" s="142">
        <f t="shared" si="21"/>
        <v>19696.599999999999</v>
      </c>
      <c r="K156" s="142">
        <f t="shared" si="21"/>
        <v>65</v>
      </c>
      <c r="L156" s="142">
        <f t="shared" si="21"/>
        <v>69076</v>
      </c>
      <c r="M156" s="142">
        <f t="shared" si="21"/>
        <v>1054</v>
      </c>
      <c r="N156" s="142">
        <f t="shared" si="21"/>
        <v>560795.59000000008</v>
      </c>
      <c r="O156" s="142">
        <f t="shared" si="21"/>
        <v>1916</v>
      </c>
      <c r="P156" s="142">
        <f t="shared" si="21"/>
        <v>732647.47</v>
      </c>
      <c r="Q156" s="142">
        <f t="shared" si="21"/>
        <v>2642</v>
      </c>
      <c r="R156" s="145">
        <f t="shared" si="21"/>
        <v>28459.200000000001</v>
      </c>
    </row>
    <row r="157" spans="1:18" s="49" customFormat="1" ht="10.5" customHeight="1" x14ac:dyDescent="0.15">
      <c r="A157" s="52"/>
      <c r="B157" s="280"/>
      <c r="C157" s="280"/>
      <c r="E157" s="117">
        <f>SUM(E159+E161+E163+E165+E167+E169+E171+E173+E175+E177+E179+E181)</f>
        <v>20220</v>
      </c>
      <c r="F157" s="146">
        <f t="shared" si="21"/>
        <v>24651627.670159996</v>
      </c>
      <c r="G157" s="121">
        <f t="shared" si="21"/>
        <v>4510</v>
      </c>
      <c r="H157" s="118">
        <f t="shared" si="21"/>
        <v>7171549.2440000009</v>
      </c>
      <c r="I157" s="120">
        <f t="shared" si="21"/>
        <v>2647</v>
      </c>
      <c r="J157" s="118">
        <f t="shared" si="21"/>
        <v>1187751.6299999999</v>
      </c>
      <c r="K157" s="118">
        <f t="shared" si="21"/>
        <v>500</v>
      </c>
      <c r="L157" s="118">
        <f t="shared" si="21"/>
        <v>4772612.2</v>
      </c>
      <c r="M157" s="118">
        <f t="shared" si="21"/>
        <v>6417</v>
      </c>
      <c r="N157" s="118">
        <f t="shared" si="21"/>
        <v>6564203.495000001</v>
      </c>
      <c r="O157" s="118">
        <f t="shared" si="21"/>
        <v>4030</v>
      </c>
      <c r="P157" s="118">
        <f t="shared" si="21"/>
        <v>4323132.5763999997</v>
      </c>
      <c r="Q157" s="118">
        <f t="shared" si="21"/>
        <v>2116</v>
      </c>
      <c r="R157" s="146">
        <f t="shared" si="21"/>
        <v>632378.52475999994</v>
      </c>
    </row>
    <row r="158" spans="1:18" ht="10.5" customHeight="1" x14ac:dyDescent="0.15">
      <c r="A158" s="38"/>
      <c r="B158" s="39"/>
      <c r="C158" s="293" t="s">
        <v>245</v>
      </c>
      <c r="D158" s="39"/>
      <c r="E158" s="122">
        <f t="shared" ref="E158:F181" si="22">SUM(G158+I158+K158+M158+O158+Q158)</f>
        <v>4189</v>
      </c>
      <c r="F158" s="150">
        <f t="shared" si="22"/>
        <v>67322</v>
      </c>
      <c r="G158" s="160">
        <v>340</v>
      </c>
      <c r="H158" s="125">
        <v>2188</v>
      </c>
      <c r="I158" s="126">
        <v>889</v>
      </c>
      <c r="J158" s="125">
        <v>8746</v>
      </c>
      <c r="K158" s="126">
        <v>52</v>
      </c>
      <c r="L158" s="125">
        <v>547</v>
      </c>
      <c r="M158" s="126">
        <v>173</v>
      </c>
      <c r="N158" s="125">
        <v>15635</v>
      </c>
      <c r="O158" s="126">
        <v>676</v>
      </c>
      <c r="P158" s="125">
        <v>19347</v>
      </c>
      <c r="Q158" s="125">
        <v>2059</v>
      </c>
      <c r="R158" s="127">
        <v>20859</v>
      </c>
    </row>
    <row r="159" spans="1:18" ht="10.5" customHeight="1" x14ac:dyDescent="0.15">
      <c r="A159" s="38"/>
      <c r="B159" s="39"/>
      <c r="C159" s="293"/>
      <c r="D159" s="39"/>
      <c r="E159" s="152">
        <f t="shared" si="22"/>
        <v>2496</v>
      </c>
      <c r="F159" s="153">
        <f t="shared" si="22"/>
        <v>964090</v>
      </c>
      <c r="G159" s="161">
        <v>14</v>
      </c>
      <c r="H159" s="134">
        <v>33625</v>
      </c>
      <c r="I159" s="131">
        <v>457</v>
      </c>
      <c r="J159" s="134">
        <v>77903</v>
      </c>
      <c r="K159" s="131">
        <v>29</v>
      </c>
      <c r="L159" s="134">
        <v>2831</v>
      </c>
      <c r="M159" s="131">
        <v>839</v>
      </c>
      <c r="N159" s="134">
        <v>611089</v>
      </c>
      <c r="O159" s="131">
        <v>409</v>
      </c>
      <c r="P159" s="134">
        <v>181524</v>
      </c>
      <c r="Q159" s="134">
        <v>748</v>
      </c>
      <c r="R159" s="132">
        <v>57118</v>
      </c>
    </row>
    <row r="160" spans="1:18" ht="10.5" customHeight="1" x14ac:dyDescent="0.15">
      <c r="A160" s="38"/>
      <c r="B160" s="39"/>
      <c r="C160" s="293" t="s">
        <v>246</v>
      </c>
      <c r="D160" s="39"/>
      <c r="E160" s="122">
        <f t="shared" si="22"/>
        <v>33</v>
      </c>
      <c r="F160" s="150">
        <f t="shared" si="22"/>
        <v>510</v>
      </c>
      <c r="G160" s="162">
        <v>10</v>
      </c>
      <c r="H160" s="125">
        <v>140</v>
      </c>
      <c r="I160" s="126">
        <v>13</v>
      </c>
      <c r="J160" s="125">
        <v>369</v>
      </c>
      <c r="K160" s="126">
        <v>0</v>
      </c>
      <c r="L160" s="125">
        <v>0</v>
      </c>
      <c r="M160" s="126">
        <v>0</v>
      </c>
      <c r="N160" s="125">
        <v>0</v>
      </c>
      <c r="O160" s="126">
        <v>0</v>
      </c>
      <c r="P160" s="125">
        <v>0</v>
      </c>
      <c r="Q160" s="125">
        <v>10</v>
      </c>
      <c r="R160" s="127">
        <v>1</v>
      </c>
    </row>
    <row r="161" spans="1:18" ht="10.5" customHeight="1" x14ac:dyDescent="0.15">
      <c r="A161" s="38"/>
      <c r="B161" s="39"/>
      <c r="C161" s="293"/>
      <c r="D161" s="39"/>
      <c r="E161" s="152">
        <f t="shared" si="22"/>
        <v>1256</v>
      </c>
      <c r="F161" s="153">
        <f t="shared" si="22"/>
        <v>2241442</v>
      </c>
      <c r="G161" s="161">
        <v>235</v>
      </c>
      <c r="H161" s="134">
        <v>1803412</v>
      </c>
      <c r="I161" s="131">
        <v>290</v>
      </c>
      <c r="J161" s="134">
        <v>148975</v>
      </c>
      <c r="K161" s="131">
        <v>45</v>
      </c>
      <c r="L161" s="134">
        <v>34261</v>
      </c>
      <c r="M161" s="131">
        <v>58</v>
      </c>
      <c r="N161" s="134">
        <v>29106</v>
      </c>
      <c r="O161" s="131">
        <v>448</v>
      </c>
      <c r="P161" s="134">
        <v>141</v>
      </c>
      <c r="Q161" s="134">
        <v>180</v>
      </c>
      <c r="R161" s="132">
        <v>225547</v>
      </c>
    </row>
    <row r="162" spans="1:18" ht="10.5" customHeight="1" x14ac:dyDescent="0.15">
      <c r="A162" s="38"/>
      <c r="B162" s="39"/>
      <c r="C162" s="277" t="s">
        <v>174</v>
      </c>
      <c r="D162" s="39"/>
      <c r="E162" s="122">
        <f t="shared" si="22"/>
        <v>405</v>
      </c>
      <c r="F162" s="150">
        <f t="shared" si="22"/>
        <v>291481</v>
      </c>
      <c r="G162" s="160">
        <v>1</v>
      </c>
      <c r="H162" s="125">
        <v>1480</v>
      </c>
      <c r="I162" s="126">
        <v>0</v>
      </c>
      <c r="J162" s="125">
        <v>0</v>
      </c>
      <c r="K162" s="126">
        <v>0</v>
      </c>
      <c r="L162" s="125">
        <v>0</v>
      </c>
      <c r="M162" s="126">
        <v>117</v>
      </c>
      <c r="N162" s="125">
        <v>98230</v>
      </c>
      <c r="O162" s="126">
        <v>287</v>
      </c>
      <c r="P162" s="125">
        <v>191771</v>
      </c>
      <c r="Q162" s="125">
        <v>0</v>
      </c>
      <c r="R162" s="127">
        <v>0</v>
      </c>
    </row>
    <row r="163" spans="1:18" ht="10.5" customHeight="1" x14ac:dyDescent="0.15">
      <c r="A163" s="38"/>
      <c r="B163" s="39"/>
      <c r="C163" s="277"/>
      <c r="D163" s="39"/>
      <c r="E163" s="152">
        <f t="shared" si="22"/>
        <v>4374</v>
      </c>
      <c r="F163" s="153">
        <f t="shared" si="22"/>
        <v>4016312</v>
      </c>
      <c r="G163" s="161">
        <v>771</v>
      </c>
      <c r="H163" s="134">
        <v>460123</v>
      </c>
      <c r="I163" s="131">
        <v>793</v>
      </c>
      <c r="J163" s="134">
        <v>358753</v>
      </c>
      <c r="K163" s="131">
        <v>41</v>
      </c>
      <c r="L163" s="134">
        <v>42911</v>
      </c>
      <c r="M163" s="131">
        <v>1596</v>
      </c>
      <c r="N163" s="134">
        <v>1664393</v>
      </c>
      <c r="O163" s="131">
        <v>882</v>
      </c>
      <c r="P163" s="134">
        <v>1296896</v>
      </c>
      <c r="Q163" s="134">
        <v>291</v>
      </c>
      <c r="R163" s="132">
        <v>193236</v>
      </c>
    </row>
    <row r="164" spans="1:18" ht="10.5" customHeight="1" x14ac:dyDescent="0.15">
      <c r="A164" s="38"/>
      <c r="B164" s="39"/>
      <c r="C164" s="277" t="s">
        <v>175</v>
      </c>
      <c r="D164" s="39"/>
      <c r="E164" s="122">
        <f t="shared" si="22"/>
        <v>2496</v>
      </c>
      <c r="F164" s="150">
        <f t="shared" si="22"/>
        <v>542228.06000000006</v>
      </c>
      <c r="G164" s="160">
        <v>902</v>
      </c>
      <c r="H164" s="125">
        <v>5296.8</v>
      </c>
      <c r="I164" s="126">
        <v>357</v>
      </c>
      <c r="J164" s="125">
        <v>753.6</v>
      </c>
      <c r="K164" s="126">
        <v>1</v>
      </c>
      <c r="L164" s="125">
        <v>20</v>
      </c>
      <c r="M164" s="126">
        <v>332</v>
      </c>
      <c r="N164" s="125">
        <v>288864.59000000003</v>
      </c>
      <c r="O164" s="126">
        <v>403</v>
      </c>
      <c r="P164" s="125">
        <v>243081.87</v>
      </c>
      <c r="Q164" s="125">
        <v>501</v>
      </c>
      <c r="R164" s="127">
        <v>4211.2</v>
      </c>
    </row>
    <row r="165" spans="1:18" ht="10.5" customHeight="1" x14ac:dyDescent="0.15">
      <c r="A165" s="38"/>
      <c r="B165" s="39"/>
      <c r="C165" s="277"/>
      <c r="D165" s="39"/>
      <c r="E165" s="152">
        <f t="shared" si="22"/>
        <v>3393</v>
      </c>
      <c r="F165" s="153">
        <f t="shared" si="22"/>
        <v>1594323.3869999999</v>
      </c>
      <c r="G165" s="161">
        <v>962</v>
      </c>
      <c r="H165" s="134">
        <v>145007.247</v>
      </c>
      <c r="I165" s="131">
        <v>204</v>
      </c>
      <c r="J165" s="134">
        <v>21356.03</v>
      </c>
      <c r="K165" s="131">
        <v>26</v>
      </c>
      <c r="L165" s="134">
        <v>1996.2</v>
      </c>
      <c r="M165" s="131">
        <v>1082</v>
      </c>
      <c r="N165" s="134">
        <v>923986.99</v>
      </c>
      <c r="O165" s="131">
        <v>582</v>
      </c>
      <c r="P165" s="134">
        <v>452211.22</v>
      </c>
      <c r="Q165" s="134">
        <v>537</v>
      </c>
      <c r="R165" s="132">
        <v>49765.7</v>
      </c>
    </row>
    <row r="166" spans="1:18" ht="10.5" customHeight="1" x14ac:dyDescent="0.15">
      <c r="A166" s="38"/>
      <c r="B166" s="226"/>
      <c r="C166" s="277" t="s">
        <v>176</v>
      </c>
      <c r="D166" s="39"/>
      <c r="E166" s="122">
        <f t="shared" si="22"/>
        <v>30</v>
      </c>
      <c r="F166" s="150">
        <f t="shared" si="22"/>
        <v>29980</v>
      </c>
      <c r="G166" s="160">
        <v>0</v>
      </c>
      <c r="H166" s="125">
        <v>0</v>
      </c>
      <c r="I166" s="126">
        <v>1</v>
      </c>
      <c r="J166" s="125">
        <v>500</v>
      </c>
      <c r="K166" s="126">
        <v>0</v>
      </c>
      <c r="L166" s="125">
        <v>0</v>
      </c>
      <c r="M166" s="126">
        <v>3</v>
      </c>
      <c r="N166" s="125">
        <v>1870</v>
      </c>
      <c r="O166" s="126">
        <v>26</v>
      </c>
      <c r="P166" s="125">
        <v>27610</v>
      </c>
      <c r="Q166" s="125">
        <v>0</v>
      </c>
      <c r="R166" s="127">
        <v>0</v>
      </c>
    </row>
    <row r="167" spans="1:18" ht="10.5" customHeight="1" x14ac:dyDescent="0.2">
      <c r="A167" s="38"/>
      <c r="B167" s="54"/>
      <c r="C167" s="277"/>
      <c r="D167" s="39"/>
      <c r="E167" s="152">
        <f t="shared" si="22"/>
        <v>288</v>
      </c>
      <c r="F167" s="153">
        <f t="shared" si="22"/>
        <v>337870</v>
      </c>
      <c r="G167" s="161">
        <v>0</v>
      </c>
      <c r="H167" s="134">
        <v>0</v>
      </c>
      <c r="I167" s="131">
        <v>122</v>
      </c>
      <c r="J167" s="134">
        <v>103235</v>
      </c>
      <c r="K167" s="131">
        <v>0</v>
      </c>
      <c r="L167" s="134">
        <v>0</v>
      </c>
      <c r="M167" s="131">
        <v>141</v>
      </c>
      <c r="N167" s="134">
        <v>224035</v>
      </c>
      <c r="O167" s="131">
        <v>8</v>
      </c>
      <c r="P167" s="134">
        <v>8000</v>
      </c>
      <c r="Q167" s="134">
        <v>17</v>
      </c>
      <c r="R167" s="132">
        <v>2600</v>
      </c>
    </row>
    <row r="168" spans="1:18" ht="10.5" customHeight="1" x14ac:dyDescent="0.15">
      <c r="A168" s="38"/>
      <c r="B168" s="39"/>
      <c r="C168" s="277" t="s">
        <v>177</v>
      </c>
      <c r="D168" s="39"/>
      <c r="E168" s="122">
        <f t="shared" si="22"/>
        <v>106</v>
      </c>
      <c r="F168" s="150">
        <f t="shared" si="22"/>
        <v>30089</v>
      </c>
      <c r="G168" s="160">
        <v>0</v>
      </c>
      <c r="H168" s="125">
        <v>0</v>
      </c>
      <c r="I168" s="126">
        <v>0</v>
      </c>
      <c r="J168" s="125">
        <v>0</v>
      </c>
      <c r="K168" s="126">
        <v>0</v>
      </c>
      <c r="L168" s="125">
        <v>0</v>
      </c>
      <c r="M168" s="126">
        <v>32</v>
      </c>
      <c r="N168" s="125">
        <v>8126</v>
      </c>
      <c r="O168" s="126">
        <v>74</v>
      </c>
      <c r="P168" s="125">
        <v>21963</v>
      </c>
      <c r="Q168" s="125">
        <v>0</v>
      </c>
      <c r="R168" s="127">
        <v>0</v>
      </c>
    </row>
    <row r="169" spans="1:18" ht="10.5" customHeight="1" x14ac:dyDescent="0.15">
      <c r="A169" s="38"/>
      <c r="B169" s="39"/>
      <c r="C169" s="277"/>
      <c r="D169" s="39"/>
      <c r="E169" s="152">
        <f t="shared" si="22"/>
        <v>312</v>
      </c>
      <c r="F169" s="153">
        <f t="shared" si="22"/>
        <v>401310.00270000001</v>
      </c>
      <c r="G169" s="161">
        <v>203</v>
      </c>
      <c r="H169" s="134">
        <v>339593</v>
      </c>
      <c r="I169" s="131">
        <v>0</v>
      </c>
      <c r="J169" s="134">
        <v>0</v>
      </c>
      <c r="K169" s="131">
        <v>0</v>
      </c>
      <c r="L169" s="134">
        <v>0</v>
      </c>
      <c r="M169" s="131">
        <v>82</v>
      </c>
      <c r="N169" s="134">
        <v>46694</v>
      </c>
      <c r="O169" s="131">
        <v>25</v>
      </c>
      <c r="P169" s="134">
        <v>15023</v>
      </c>
      <c r="Q169" s="134">
        <v>2</v>
      </c>
      <c r="R169" s="168">
        <v>2.7000000000000001E-3</v>
      </c>
    </row>
    <row r="170" spans="1:18" ht="10.5" customHeight="1" x14ac:dyDescent="0.15">
      <c r="A170" s="38"/>
      <c r="B170" s="39"/>
      <c r="C170" s="277" t="s">
        <v>178</v>
      </c>
      <c r="D170" s="39"/>
      <c r="E170" s="122">
        <f t="shared" si="22"/>
        <v>65</v>
      </c>
      <c r="F170" s="150">
        <f t="shared" si="22"/>
        <v>43081.8</v>
      </c>
      <c r="G170" s="160">
        <v>65</v>
      </c>
      <c r="H170" s="125">
        <v>43081.8</v>
      </c>
      <c r="I170" s="126">
        <v>0</v>
      </c>
      <c r="J170" s="125">
        <v>0</v>
      </c>
      <c r="K170" s="126">
        <v>0</v>
      </c>
      <c r="L170" s="125">
        <v>0</v>
      </c>
      <c r="M170" s="126">
        <v>0</v>
      </c>
      <c r="N170" s="125">
        <v>0</v>
      </c>
      <c r="O170" s="126">
        <v>0</v>
      </c>
      <c r="P170" s="125">
        <v>0</v>
      </c>
      <c r="Q170" s="125">
        <v>0</v>
      </c>
      <c r="R170" s="127">
        <v>0</v>
      </c>
    </row>
    <row r="171" spans="1:18" ht="10.5" customHeight="1" x14ac:dyDescent="0.15">
      <c r="A171" s="38"/>
      <c r="B171" s="39"/>
      <c r="C171" s="277"/>
      <c r="D171" s="39"/>
      <c r="E171" s="152">
        <f t="shared" si="22"/>
        <v>670</v>
      </c>
      <c r="F171" s="153">
        <f t="shared" si="22"/>
        <v>765524.70000000007</v>
      </c>
      <c r="G171" s="161">
        <v>571</v>
      </c>
      <c r="H171" s="134">
        <v>702214.8</v>
      </c>
      <c r="I171" s="131">
        <v>97</v>
      </c>
      <c r="J171" s="134">
        <v>62709.9</v>
      </c>
      <c r="K171" s="131">
        <v>1</v>
      </c>
      <c r="L171" s="134">
        <v>300</v>
      </c>
      <c r="M171" s="131">
        <v>1</v>
      </c>
      <c r="N171" s="134">
        <v>300</v>
      </c>
      <c r="O171" s="131">
        <v>0</v>
      </c>
      <c r="P171" s="134">
        <v>0</v>
      </c>
      <c r="Q171" s="134">
        <v>0</v>
      </c>
      <c r="R171" s="132">
        <v>0</v>
      </c>
    </row>
    <row r="172" spans="1:18" ht="10.5" customHeight="1" x14ac:dyDescent="0.15">
      <c r="A172" s="38"/>
      <c r="B172" s="39"/>
      <c r="C172" s="277" t="s">
        <v>179</v>
      </c>
      <c r="D172" s="39"/>
      <c r="E172" s="122">
        <f t="shared" si="22"/>
        <v>122</v>
      </c>
      <c r="F172" s="150">
        <f t="shared" si="22"/>
        <v>29012</v>
      </c>
      <c r="G172" s="160">
        <v>1</v>
      </c>
      <c r="H172" s="125">
        <v>340</v>
      </c>
      <c r="I172" s="126">
        <v>0</v>
      </c>
      <c r="J172" s="125">
        <v>0</v>
      </c>
      <c r="K172" s="126">
        <v>0</v>
      </c>
      <c r="L172" s="125">
        <v>0</v>
      </c>
      <c r="M172" s="126">
        <v>42</v>
      </c>
      <c r="N172" s="125">
        <v>5313</v>
      </c>
      <c r="O172" s="126">
        <v>79</v>
      </c>
      <c r="P172" s="125">
        <v>23359</v>
      </c>
      <c r="Q172" s="125">
        <v>0</v>
      </c>
      <c r="R172" s="127">
        <v>0</v>
      </c>
    </row>
    <row r="173" spans="1:18" ht="10.5" customHeight="1" x14ac:dyDescent="0.15">
      <c r="A173" s="38"/>
      <c r="B173" s="39"/>
      <c r="C173" s="277"/>
      <c r="D173" s="39"/>
      <c r="E173" s="152">
        <f t="shared" si="22"/>
        <v>673</v>
      </c>
      <c r="F173" s="153">
        <f t="shared" si="22"/>
        <v>232953</v>
      </c>
      <c r="G173" s="161">
        <v>307</v>
      </c>
      <c r="H173" s="134">
        <v>25832</v>
      </c>
      <c r="I173" s="131">
        <v>0</v>
      </c>
      <c r="J173" s="134">
        <v>0</v>
      </c>
      <c r="K173" s="131">
        <v>1</v>
      </c>
      <c r="L173" s="134">
        <v>1065</v>
      </c>
      <c r="M173" s="131">
        <v>307</v>
      </c>
      <c r="N173" s="134">
        <v>183901</v>
      </c>
      <c r="O173" s="131">
        <v>58</v>
      </c>
      <c r="P173" s="134">
        <v>22155</v>
      </c>
      <c r="Q173" s="134">
        <v>0</v>
      </c>
      <c r="R173" s="132">
        <v>0</v>
      </c>
    </row>
    <row r="174" spans="1:18" ht="10.5" customHeight="1" x14ac:dyDescent="0.15">
      <c r="A174" s="38"/>
      <c r="B174" s="39"/>
      <c r="C174" s="277" t="s">
        <v>180</v>
      </c>
      <c r="D174" s="39"/>
      <c r="E174" s="122">
        <f t="shared" si="22"/>
        <v>33</v>
      </c>
      <c r="F174" s="150">
        <f t="shared" si="22"/>
        <v>6951.6</v>
      </c>
      <c r="G174" s="160">
        <v>0</v>
      </c>
      <c r="H174" s="125">
        <v>0</v>
      </c>
      <c r="I174" s="126">
        <v>0</v>
      </c>
      <c r="J174" s="125">
        <v>0</v>
      </c>
      <c r="K174" s="126">
        <v>0</v>
      </c>
      <c r="L174" s="125">
        <v>0</v>
      </c>
      <c r="M174" s="126">
        <v>0</v>
      </c>
      <c r="N174" s="125">
        <v>0</v>
      </c>
      <c r="O174" s="126">
        <v>33</v>
      </c>
      <c r="P174" s="125">
        <v>6951.6</v>
      </c>
      <c r="Q174" s="125">
        <v>0</v>
      </c>
      <c r="R174" s="127">
        <v>0</v>
      </c>
    </row>
    <row r="175" spans="1:18" ht="10.5" customHeight="1" x14ac:dyDescent="0.15">
      <c r="A175" s="38"/>
      <c r="B175" s="39"/>
      <c r="C175" s="277"/>
      <c r="D175" s="39"/>
      <c r="E175" s="152">
        <f t="shared" si="22"/>
        <v>187</v>
      </c>
      <c r="F175" s="153">
        <f t="shared" si="22"/>
        <v>41584.259999999995</v>
      </c>
      <c r="G175" s="161">
        <v>3</v>
      </c>
      <c r="H175" s="134">
        <v>1.6</v>
      </c>
      <c r="I175" s="131">
        <v>0</v>
      </c>
      <c r="J175" s="134">
        <v>0</v>
      </c>
      <c r="K175" s="131">
        <v>0</v>
      </c>
      <c r="L175" s="134">
        <v>0</v>
      </c>
      <c r="M175" s="131">
        <v>127</v>
      </c>
      <c r="N175" s="134">
        <v>41269.264999999999</v>
      </c>
      <c r="O175" s="131">
        <v>1</v>
      </c>
      <c r="P175" s="134">
        <v>156</v>
      </c>
      <c r="Q175" s="134">
        <v>56</v>
      </c>
      <c r="R175" s="132">
        <v>157.39500000000001</v>
      </c>
    </row>
    <row r="176" spans="1:18" ht="10.5" customHeight="1" x14ac:dyDescent="0.15">
      <c r="A176" s="38"/>
      <c r="B176" s="39"/>
      <c r="C176" s="277" t="s">
        <v>181</v>
      </c>
      <c r="D176" s="39"/>
      <c r="E176" s="122">
        <f t="shared" si="22"/>
        <v>83</v>
      </c>
      <c r="F176" s="150">
        <f t="shared" si="22"/>
        <v>2124.8000000000002</v>
      </c>
      <c r="G176" s="160">
        <v>2</v>
      </c>
      <c r="H176" s="125">
        <v>16.8</v>
      </c>
      <c r="I176" s="126">
        <v>0</v>
      </c>
      <c r="J176" s="125">
        <v>0</v>
      </c>
      <c r="K176" s="126">
        <v>0</v>
      </c>
      <c r="L176" s="125">
        <v>0</v>
      </c>
      <c r="M176" s="126">
        <v>34</v>
      </c>
      <c r="N176" s="125">
        <v>1489</v>
      </c>
      <c r="O176" s="126">
        <v>47</v>
      </c>
      <c r="P176" s="125">
        <v>619</v>
      </c>
      <c r="Q176" s="125">
        <v>0</v>
      </c>
      <c r="R176" s="127">
        <v>0</v>
      </c>
    </row>
    <row r="177" spans="1:18" ht="10.5" customHeight="1" x14ac:dyDescent="0.15">
      <c r="A177" s="38"/>
      <c r="B177" s="39"/>
      <c r="C177" s="277"/>
      <c r="D177" s="39"/>
      <c r="E177" s="152">
        <f t="shared" si="22"/>
        <v>184</v>
      </c>
      <c r="F177" s="153">
        <f t="shared" si="22"/>
        <v>4407.3204599999999</v>
      </c>
      <c r="G177" s="161">
        <v>34</v>
      </c>
      <c r="H177" s="134">
        <v>192.59700000000001</v>
      </c>
      <c r="I177" s="131">
        <v>3</v>
      </c>
      <c r="J177" s="134">
        <v>11.7</v>
      </c>
      <c r="K177" s="131">
        <v>0</v>
      </c>
      <c r="L177" s="134">
        <v>0</v>
      </c>
      <c r="M177" s="131">
        <v>70</v>
      </c>
      <c r="N177" s="134">
        <v>1100.24</v>
      </c>
      <c r="O177" s="131">
        <v>64</v>
      </c>
      <c r="P177" s="134">
        <v>3093.3564000000001</v>
      </c>
      <c r="Q177" s="134">
        <v>13</v>
      </c>
      <c r="R177" s="132">
        <v>9.4270600000000009</v>
      </c>
    </row>
    <row r="178" spans="1:18" ht="10.5" customHeight="1" x14ac:dyDescent="0.15">
      <c r="A178" s="38"/>
      <c r="B178" s="39"/>
      <c r="C178" s="277" t="s">
        <v>182</v>
      </c>
      <c r="D178" s="39"/>
      <c r="E178" s="122">
        <f t="shared" si="22"/>
        <v>722</v>
      </c>
      <c r="F178" s="150">
        <f t="shared" si="22"/>
        <v>523940</v>
      </c>
      <c r="G178" s="160">
        <v>83</v>
      </c>
      <c r="H178" s="125">
        <v>103513</v>
      </c>
      <c r="I178" s="126">
        <v>26</v>
      </c>
      <c r="J178" s="125">
        <v>9328</v>
      </c>
      <c r="K178" s="126">
        <v>12</v>
      </c>
      <c r="L178" s="125">
        <v>68509</v>
      </c>
      <c r="M178" s="126">
        <v>257</v>
      </c>
      <c r="N178" s="125">
        <v>141258</v>
      </c>
      <c r="O178" s="126">
        <v>272</v>
      </c>
      <c r="P178" s="125">
        <v>197944</v>
      </c>
      <c r="Q178" s="125">
        <v>72</v>
      </c>
      <c r="R178" s="127">
        <v>3388</v>
      </c>
    </row>
    <row r="179" spans="1:18" ht="10.5" customHeight="1" x14ac:dyDescent="0.15">
      <c r="A179" s="38"/>
      <c r="B179" s="39"/>
      <c r="C179" s="277"/>
      <c r="D179" s="39"/>
      <c r="E179" s="152">
        <f t="shared" si="22"/>
        <v>5888</v>
      </c>
      <c r="F179" s="153">
        <f t="shared" si="22"/>
        <v>14051526</v>
      </c>
      <c r="G179" s="161">
        <v>1268</v>
      </c>
      <c r="H179" s="134">
        <v>3661485</v>
      </c>
      <c r="I179" s="131">
        <v>681</v>
      </c>
      <c r="J179" s="134">
        <v>414808</v>
      </c>
      <c r="K179" s="131">
        <v>357</v>
      </c>
      <c r="L179" s="134">
        <v>4689248</v>
      </c>
      <c r="M179" s="131">
        <v>1884</v>
      </c>
      <c r="N179" s="134">
        <v>2838244</v>
      </c>
      <c r="O179" s="131">
        <v>1426</v>
      </c>
      <c r="P179" s="134">
        <v>2343796</v>
      </c>
      <c r="Q179" s="134">
        <v>272</v>
      </c>
      <c r="R179" s="132">
        <v>103945</v>
      </c>
    </row>
    <row r="180" spans="1:18" ht="10.5" customHeight="1" x14ac:dyDescent="0.15">
      <c r="A180" s="38"/>
      <c r="B180" s="39"/>
      <c r="C180" s="277" t="s">
        <v>183</v>
      </c>
      <c r="D180" s="39"/>
      <c r="E180" s="122">
        <f t="shared" si="22"/>
        <v>93</v>
      </c>
      <c r="F180" s="150">
        <f t="shared" si="22"/>
        <v>13</v>
      </c>
      <c r="G180" s="160">
        <v>10</v>
      </c>
      <c r="H180" s="125">
        <v>2</v>
      </c>
      <c r="I180" s="126">
        <v>0</v>
      </c>
      <c r="J180" s="125">
        <v>0</v>
      </c>
      <c r="K180" s="126">
        <v>0</v>
      </c>
      <c r="L180" s="125">
        <v>0</v>
      </c>
      <c r="M180" s="126">
        <v>64</v>
      </c>
      <c r="N180" s="125">
        <v>10</v>
      </c>
      <c r="O180" s="126">
        <v>19</v>
      </c>
      <c r="P180" s="125">
        <v>1</v>
      </c>
      <c r="Q180" s="125">
        <v>0</v>
      </c>
      <c r="R180" s="127">
        <v>0</v>
      </c>
    </row>
    <row r="181" spans="1:18" ht="10.5" customHeight="1" x14ac:dyDescent="0.15">
      <c r="A181" s="50"/>
      <c r="B181" s="51"/>
      <c r="C181" s="278"/>
      <c r="D181" s="51"/>
      <c r="E181" s="155">
        <f t="shared" si="22"/>
        <v>499</v>
      </c>
      <c r="F181" s="156">
        <f t="shared" si="22"/>
        <v>285</v>
      </c>
      <c r="G181" s="163">
        <v>142</v>
      </c>
      <c r="H181" s="158">
        <v>63</v>
      </c>
      <c r="I181" s="138">
        <v>0</v>
      </c>
      <c r="J181" s="158">
        <v>0</v>
      </c>
      <c r="K181" s="138">
        <v>0</v>
      </c>
      <c r="L181" s="158">
        <v>0</v>
      </c>
      <c r="M181" s="138">
        <v>230</v>
      </c>
      <c r="N181" s="158">
        <v>85</v>
      </c>
      <c r="O181" s="138">
        <v>127</v>
      </c>
      <c r="P181" s="158">
        <v>137</v>
      </c>
      <c r="Q181" s="158">
        <v>0</v>
      </c>
      <c r="R181" s="139">
        <v>0</v>
      </c>
    </row>
    <row r="182" spans="1:18" s="40" customFormat="1" ht="10.5" customHeight="1" x14ac:dyDescent="0.15">
      <c r="A182" s="55"/>
      <c r="B182" s="279" t="s">
        <v>184</v>
      </c>
      <c r="C182" s="279"/>
      <c r="D182" s="63"/>
      <c r="E182" s="114">
        <f>SUM(E184+E186+E188+E190+E192+E194)</f>
        <v>422</v>
      </c>
      <c r="F182" s="145">
        <f>SUM(F184+F186+F188+F190+F192+F194)</f>
        <v>303629</v>
      </c>
      <c r="G182" s="116">
        <f t="shared" ref="G182:R182" si="23">SUM(G184+G186+G188+G190+G192+G194)</f>
        <v>16</v>
      </c>
      <c r="H182" s="142">
        <f t="shared" si="23"/>
        <v>17</v>
      </c>
      <c r="I182" s="144">
        <f t="shared" si="23"/>
        <v>9</v>
      </c>
      <c r="J182" s="142">
        <f t="shared" si="23"/>
        <v>45</v>
      </c>
      <c r="K182" s="142">
        <f t="shared" si="23"/>
        <v>1</v>
      </c>
      <c r="L182" s="142">
        <f t="shared" si="23"/>
        <v>1</v>
      </c>
      <c r="M182" s="142">
        <f t="shared" si="23"/>
        <v>182</v>
      </c>
      <c r="N182" s="142">
        <f t="shared" si="23"/>
        <v>126749</v>
      </c>
      <c r="O182" s="142">
        <f t="shared" si="23"/>
        <v>207</v>
      </c>
      <c r="P182" s="142">
        <f t="shared" si="23"/>
        <v>176754</v>
      </c>
      <c r="Q182" s="142">
        <f t="shared" si="23"/>
        <v>7</v>
      </c>
      <c r="R182" s="145">
        <f t="shared" si="23"/>
        <v>63</v>
      </c>
    </row>
    <row r="183" spans="1:18" s="40" customFormat="1" ht="10.5" customHeight="1" x14ac:dyDescent="0.15">
      <c r="A183" s="52"/>
      <c r="B183" s="280"/>
      <c r="C183" s="280"/>
      <c r="D183" s="49"/>
      <c r="E183" s="117">
        <f>SUM(E185+E187+E189+E191+E193+E195)</f>
        <v>905</v>
      </c>
      <c r="F183" s="146">
        <f t="shared" ref="F183:R183" si="24">SUM(F185+F187+F189+F191+F193+F195)</f>
        <v>680672</v>
      </c>
      <c r="G183" s="121">
        <f t="shared" si="24"/>
        <v>129</v>
      </c>
      <c r="H183" s="118">
        <f t="shared" si="24"/>
        <v>539</v>
      </c>
      <c r="I183" s="120">
        <f t="shared" si="24"/>
        <v>178</v>
      </c>
      <c r="J183" s="118">
        <f t="shared" si="24"/>
        <v>128570</v>
      </c>
      <c r="K183" s="118">
        <f t="shared" si="24"/>
        <v>1</v>
      </c>
      <c r="L183" s="118">
        <f t="shared" si="24"/>
        <v>15</v>
      </c>
      <c r="M183" s="118">
        <f t="shared" si="24"/>
        <v>263</v>
      </c>
      <c r="N183" s="118">
        <f t="shared" si="24"/>
        <v>321569</v>
      </c>
      <c r="O183" s="118">
        <f t="shared" si="24"/>
        <v>268</v>
      </c>
      <c r="P183" s="118">
        <f t="shared" si="24"/>
        <v>228171</v>
      </c>
      <c r="Q183" s="118">
        <f t="shared" si="24"/>
        <v>66</v>
      </c>
      <c r="R183" s="146">
        <f t="shared" si="24"/>
        <v>1808</v>
      </c>
    </row>
    <row r="184" spans="1:18" ht="10.5" customHeight="1" x14ac:dyDescent="0.15">
      <c r="A184" s="38"/>
      <c r="B184" s="39"/>
      <c r="C184" s="277" t="s">
        <v>185</v>
      </c>
      <c r="D184" s="39"/>
      <c r="E184" s="122">
        <f t="shared" ref="E184:F195" si="25">SUM(G184+I184+K184+M184+O184+Q184)</f>
        <v>18</v>
      </c>
      <c r="F184" s="150">
        <f t="shared" si="25"/>
        <v>112</v>
      </c>
      <c r="G184" s="160">
        <v>0</v>
      </c>
      <c r="H184" s="125">
        <v>0</v>
      </c>
      <c r="I184" s="126">
        <v>8</v>
      </c>
      <c r="J184" s="125">
        <v>45</v>
      </c>
      <c r="K184" s="126">
        <v>1</v>
      </c>
      <c r="L184" s="125">
        <v>1</v>
      </c>
      <c r="M184" s="126">
        <v>0</v>
      </c>
      <c r="N184" s="125">
        <v>0</v>
      </c>
      <c r="O184" s="126">
        <v>2</v>
      </c>
      <c r="P184" s="125">
        <v>3</v>
      </c>
      <c r="Q184" s="125">
        <v>7</v>
      </c>
      <c r="R184" s="127">
        <v>63</v>
      </c>
    </row>
    <row r="185" spans="1:18" ht="10.5" customHeight="1" x14ac:dyDescent="0.15">
      <c r="A185" s="38"/>
      <c r="B185" s="39"/>
      <c r="C185" s="277"/>
      <c r="D185" s="39"/>
      <c r="E185" s="152">
        <f t="shared" si="25"/>
        <v>100</v>
      </c>
      <c r="F185" s="153">
        <f t="shared" si="25"/>
        <v>1141</v>
      </c>
      <c r="G185" s="161">
        <v>0</v>
      </c>
      <c r="H185" s="165">
        <v>0</v>
      </c>
      <c r="I185" s="131">
        <v>31</v>
      </c>
      <c r="J185" s="134">
        <v>518</v>
      </c>
      <c r="K185" s="131">
        <v>1</v>
      </c>
      <c r="L185" s="164">
        <v>15</v>
      </c>
      <c r="M185" s="131">
        <v>0</v>
      </c>
      <c r="N185" s="134">
        <v>0</v>
      </c>
      <c r="O185" s="131">
        <v>40</v>
      </c>
      <c r="P185" s="134">
        <v>327</v>
      </c>
      <c r="Q185" s="134">
        <v>28</v>
      </c>
      <c r="R185" s="132">
        <v>281</v>
      </c>
    </row>
    <row r="186" spans="1:18" ht="10.5" customHeight="1" x14ac:dyDescent="0.15">
      <c r="A186" s="38"/>
      <c r="B186" s="226"/>
      <c r="C186" s="277" t="s">
        <v>186</v>
      </c>
      <c r="D186" s="39"/>
      <c r="E186" s="122">
        <f t="shared" si="25"/>
        <v>0</v>
      </c>
      <c r="F186" s="167">
        <f>SUM(H186+J186+L186+N186+P186+R186)</f>
        <v>0</v>
      </c>
      <c r="G186" s="160">
        <v>0</v>
      </c>
      <c r="H186" s="125">
        <v>0</v>
      </c>
      <c r="I186" s="126">
        <v>0</v>
      </c>
      <c r="J186" s="125">
        <v>0</v>
      </c>
      <c r="K186" s="126">
        <v>0</v>
      </c>
      <c r="L186" s="125">
        <v>0</v>
      </c>
      <c r="M186" s="126">
        <v>0</v>
      </c>
      <c r="N186" s="125">
        <v>0</v>
      </c>
      <c r="O186" s="126">
        <v>0</v>
      </c>
      <c r="P186" s="125">
        <v>0</v>
      </c>
      <c r="Q186" s="125">
        <v>0</v>
      </c>
      <c r="R186" s="166">
        <v>0</v>
      </c>
    </row>
    <row r="187" spans="1:18" ht="10.5" customHeight="1" x14ac:dyDescent="0.2">
      <c r="A187" s="38"/>
      <c r="B187" s="54"/>
      <c r="C187" s="277"/>
      <c r="D187" s="39"/>
      <c r="E187" s="152">
        <f t="shared" si="25"/>
        <v>0</v>
      </c>
      <c r="F187" s="153">
        <f t="shared" si="25"/>
        <v>0</v>
      </c>
      <c r="G187" s="161">
        <v>0</v>
      </c>
      <c r="H187" s="134">
        <v>0</v>
      </c>
      <c r="I187" s="131">
        <v>0</v>
      </c>
      <c r="J187" s="134">
        <v>0</v>
      </c>
      <c r="K187" s="131">
        <v>0</v>
      </c>
      <c r="L187" s="134">
        <v>0</v>
      </c>
      <c r="M187" s="131">
        <v>0</v>
      </c>
      <c r="N187" s="134">
        <v>0</v>
      </c>
      <c r="O187" s="131">
        <v>0</v>
      </c>
      <c r="P187" s="134">
        <v>0</v>
      </c>
      <c r="Q187" s="134">
        <v>0</v>
      </c>
      <c r="R187" s="132">
        <v>0</v>
      </c>
    </row>
    <row r="188" spans="1:18" ht="10.5" customHeight="1" x14ac:dyDescent="0.15">
      <c r="A188" s="38"/>
      <c r="B188" s="39"/>
      <c r="C188" s="277" t="s">
        <v>187</v>
      </c>
      <c r="D188" s="39"/>
      <c r="E188" s="122">
        <f t="shared" si="25"/>
        <v>0</v>
      </c>
      <c r="F188" s="150">
        <f t="shared" si="25"/>
        <v>0</v>
      </c>
      <c r="G188" s="160">
        <v>0</v>
      </c>
      <c r="H188" s="125">
        <v>0</v>
      </c>
      <c r="I188" s="126">
        <v>0</v>
      </c>
      <c r="J188" s="125">
        <v>0</v>
      </c>
      <c r="K188" s="126">
        <v>0</v>
      </c>
      <c r="L188" s="125">
        <v>0</v>
      </c>
      <c r="M188" s="126">
        <v>0</v>
      </c>
      <c r="N188" s="125">
        <v>0</v>
      </c>
      <c r="O188" s="126">
        <v>0</v>
      </c>
      <c r="P188" s="125">
        <v>0</v>
      </c>
      <c r="Q188" s="125">
        <v>0</v>
      </c>
      <c r="R188" s="127">
        <v>0</v>
      </c>
    </row>
    <row r="189" spans="1:18" ht="10.5" customHeight="1" x14ac:dyDescent="0.15">
      <c r="A189" s="38"/>
      <c r="B189" s="39"/>
      <c r="C189" s="277"/>
      <c r="D189" s="39"/>
      <c r="E189" s="152">
        <f t="shared" si="25"/>
        <v>96</v>
      </c>
      <c r="F189" s="153">
        <f t="shared" si="25"/>
        <v>29306</v>
      </c>
      <c r="G189" s="161">
        <v>0</v>
      </c>
      <c r="H189" s="134">
        <v>0</v>
      </c>
      <c r="I189" s="131">
        <v>38</v>
      </c>
      <c r="J189" s="134">
        <v>18638</v>
      </c>
      <c r="K189" s="131">
        <v>0</v>
      </c>
      <c r="L189" s="134">
        <v>0</v>
      </c>
      <c r="M189" s="131">
        <v>12</v>
      </c>
      <c r="N189" s="134">
        <v>6847</v>
      </c>
      <c r="O189" s="131">
        <v>24</v>
      </c>
      <c r="P189" s="134">
        <v>2777</v>
      </c>
      <c r="Q189" s="134">
        <v>22</v>
      </c>
      <c r="R189" s="132">
        <v>1044</v>
      </c>
    </row>
    <row r="190" spans="1:18" ht="10.5" customHeight="1" x14ac:dyDescent="0.15">
      <c r="A190" s="38"/>
      <c r="B190" s="39"/>
      <c r="C190" s="277" t="s">
        <v>188</v>
      </c>
      <c r="D190" s="39"/>
      <c r="E190" s="122">
        <f t="shared" si="25"/>
        <v>149</v>
      </c>
      <c r="F190" s="150">
        <f t="shared" si="25"/>
        <v>154151</v>
      </c>
      <c r="G190" s="160">
        <v>0</v>
      </c>
      <c r="H190" s="125">
        <v>0</v>
      </c>
      <c r="I190" s="126">
        <v>0</v>
      </c>
      <c r="J190" s="125">
        <v>0</v>
      </c>
      <c r="K190" s="126">
        <v>0</v>
      </c>
      <c r="L190" s="125">
        <v>0</v>
      </c>
      <c r="M190" s="126">
        <v>41</v>
      </c>
      <c r="N190" s="125">
        <v>44949</v>
      </c>
      <c r="O190" s="126">
        <v>108</v>
      </c>
      <c r="P190" s="125">
        <v>109202</v>
      </c>
      <c r="Q190" s="125">
        <v>0</v>
      </c>
      <c r="R190" s="127">
        <v>0</v>
      </c>
    </row>
    <row r="191" spans="1:18" ht="10.5" customHeight="1" x14ac:dyDescent="0.15">
      <c r="A191" s="38"/>
      <c r="B191" s="39"/>
      <c r="C191" s="277"/>
      <c r="D191" s="39"/>
      <c r="E191" s="152">
        <f t="shared" si="25"/>
        <v>223</v>
      </c>
      <c r="F191" s="153">
        <f t="shared" si="25"/>
        <v>307668</v>
      </c>
      <c r="G191" s="161">
        <v>0</v>
      </c>
      <c r="H191" s="134">
        <v>0</v>
      </c>
      <c r="I191" s="131">
        <v>79</v>
      </c>
      <c r="J191" s="134">
        <v>83975</v>
      </c>
      <c r="K191" s="131">
        <v>0</v>
      </c>
      <c r="L191" s="134">
        <v>0</v>
      </c>
      <c r="M191" s="131">
        <v>79</v>
      </c>
      <c r="N191" s="134">
        <v>130007</v>
      </c>
      <c r="O191" s="131">
        <v>65</v>
      </c>
      <c r="P191" s="134">
        <v>93686</v>
      </c>
      <c r="Q191" s="134">
        <v>0</v>
      </c>
      <c r="R191" s="132">
        <v>0</v>
      </c>
    </row>
    <row r="192" spans="1:18" ht="10.5" customHeight="1" x14ac:dyDescent="0.15">
      <c r="A192" s="38"/>
      <c r="B192" s="226"/>
      <c r="C192" s="277" t="s">
        <v>189</v>
      </c>
      <c r="D192" s="39"/>
      <c r="E192" s="122">
        <f t="shared" si="25"/>
        <v>255</v>
      </c>
      <c r="F192" s="150">
        <f t="shared" si="25"/>
        <v>149366</v>
      </c>
      <c r="G192" s="160">
        <v>16</v>
      </c>
      <c r="H192" s="125">
        <v>17</v>
      </c>
      <c r="I192" s="126">
        <v>1</v>
      </c>
      <c r="J192" s="125">
        <v>0</v>
      </c>
      <c r="K192" s="126">
        <v>0</v>
      </c>
      <c r="L192" s="125">
        <v>0</v>
      </c>
      <c r="M192" s="126">
        <v>141</v>
      </c>
      <c r="N192" s="125">
        <v>81800</v>
      </c>
      <c r="O192" s="126">
        <v>97</v>
      </c>
      <c r="P192" s="125">
        <v>67549</v>
      </c>
      <c r="Q192" s="125">
        <v>0</v>
      </c>
      <c r="R192" s="127">
        <v>0</v>
      </c>
    </row>
    <row r="193" spans="1:18" ht="10.5" customHeight="1" x14ac:dyDescent="0.15">
      <c r="A193" s="38"/>
      <c r="B193" s="56"/>
      <c r="C193" s="277"/>
      <c r="D193" s="39"/>
      <c r="E193" s="152">
        <f t="shared" si="25"/>
        <v>482</v>
      </c>
      <c r="F193" s="153">
        <f t="shared" si="25"/>
        <v>342554</v>
      </c>
      <c r="G193" s="161">
        <v>128</v>
      </c>
      <c r="H193" s="134">
        <v>537</v>
      </c>
      <c r="I193" s="131">
        <v>30</v>
      </c>
      <c r="J193" s="134">
        <v>25439</v>
      </c>
      <c r="K193" s="131">
        <v>0</v>
      </c>
      <c r="L193" s="134">
        <v>0</v>
      </c>
      <c r="M193" s="131">
        <v>172</v>
      </c>
      <c r="N193" s="134">
        <v>184715</v>
      </c>
      <c r="O193" s="131">
        <v>139</v>
      </c>
      <c r="P193" s="134">
        <v>131381</v>
      </c>
      <c r="Q193" s="134">
        <v>13</v>
      </c>
      <c r="R193" s="132">
        <v>482</v>
      </c>
    </row>
    <row r="194" spans="1:18" ht="10.5" customHeight="1" x14ac:dyDescent="0.15">
      <c r="A194" s="38"/>
      <c r="B194" s="39"/>
      <c r="C194" s="277" t="s">
        <v>190</v>
      </c>
      <c r="D194" s="39"/>
      <c r="E194" s="122">
        <f t="shared" si="25"/>
        <v>0</v>
      </c>
      <c r="F194" s="150">
        <f t="shared" si="25"/>
        <v>0</v>
      </c>
      <c r="G194" s="160">
        <v>0</v>
      </c>
      <c r="H194" s="125">
        <v>0</v>
      </c>
      <c r="I194" s="126">
        <v>0</v>
      </c>
      <c r="J194" s="125">
        <v>0</v>
      </c>
      <c r="K194" s="126">
        <v>0</v>
      </c>
      <c r="L194" s="125">
        <v>0</v>
      </c>
      <c r="M194" s="126">
        <v>0</v>
      </c>
      <c r="N194" s="125">
        <v>0</v>
      </c>
      <c r="O194" s="126">
        <v>0</v>
      </c>
      <c r="P194" s="125">
        <v>0</v>
      </c>
      <c r="Q194" s="125">
        <v>0</v>
      </c>
      <c r="R194" s="127">
        <v>0</v>
      </c>
    </row>
    <row r="195" spans="1:18" ht="10.5" customHeight="1" x14ac:dyDescent="0.15">
      <c r="A195" s="50"/>
      <c r="B195" s="51"/>
      <c r="C195" s="278"/>
      <c r="D195" s="51"/>
      <c r="E195" s="155">
        <f t="shared" si="25"/>
        <v>4</v>
      </c>
      <c r="F195" s="156">
        <f t="shared" si="25"/>
        <v>3</v>
      </c>
      <c r="G195" s="163">
        <v>1</v>
      </c>
      <c r="H195" s="158">
        <v>2</v>
      </c>
      <c r="I195" s="138">
        <v>0</v>
      </c>
      <c r="J195" s="158">
        <v>0</v>
      </c>
      <c r="K195" s="138">
        <v>0</v>
      </c>
      <c r="L195" s="158">
        <v>0</v>
      </c>
      <c r="M195" s="138">
        <v>0</v>
      </c>
      <c r="N195" s="158">
        <v>0</v>
      </c>
      <c r="O195" s="138">
        <v>0</v>
      </c>
      <c r="P195" s="158">
        <v>0</v>
      </c>
      <c r="Q195" s="158">
        <v>3</v>
      </c>
      <c r="R195" s="139">
        <v>1</v>
      </c>
    </row>
    <row r="196" spans="1:18" s="40" customFormat="1" ht="10.5" customHeight="1" x14ac:dyDescent="0.15">
      <c r="A196" s="52"/>
      <c r="B196" s="279" t="s">
        <v>191</v>
      </c>
      <c r="C196" s="279"/>
      <c r="D196" s="49"/>
      <c r="E196" s="114">
        <f>SUM(E198+E200+E202+E204+E206+E208)</f>
        <v>2576</v>
      </c>
      <c r="F196" s="145">
        <f>SUM(F198+F200+F202+F204+F206+F208)</f>
        <v>1369824.0732</v>
      </c>
      <c r="G196" s="116">
        <f t="shared" ref="G196:R196" si="26">SUM(G198+G200+G202+G204+G206+G208)</f>
        <v>359</v>
      </c>
      <c r="H196" s="142">
        <f t="shared" si="26"/>
        <v>11051.185799999999</v>
      </c>
      <c r="I196" s="144">
        <f t="shared" si="26"/>
        <v>592</v>
      </c>
      <c r="J196" s="142">
        <f t="shared" si="26"/>
        <v>6381.2485999999999</v>
      </c>
      <c r="K196" s="142">
        <f t="shared" si="26"/>
        <v>18</v>
      </c>
      <c r="L196" s="142">
        <f t="shared" si="26"/>
        <v>167.04400000000001</v>
      </c>
      <c r="M196" s="142">
        <f t="shared" si="26"/>
        <v>637</v>
      </c>
      <c r="N196" s="142">
        <f t="shared" si="26"/>
        <v>716489.45</v>
      </c>
      <c r="O196" s="142">
        <f t="shared" si="26"/>
        <v>696</v>
      </c>
      <c r="P196" s="142">
        <f t="shared" si="26"/>
        <v>632276.30000000005</v>
      </c>
      <c r="Q196" s="142">
        <f t="shared" si="26"/>
        <v>274</v>
      </c>
      <c r="R196" s="145">
        <f t="shared" si="26"/>
        <v>3458.8447999999999</v>
      </c>
    </row>
    <row r="197" spans="1:18" s="40" customFormat="1" ht="10.5" customHeight="1" x14ac:dyDescent="0.15">
      <c r="A197" s="52"/>
      <c r="B197" s="280"/>
      <c r="C197" s="280"/>
      <c r="D197" s="49"/>
      <c r="E197" s="117">
        <f>SUM(E199+E201+E203+E205+E207+E209)</f>
        <v>3151</v>
      </c>
      <c r="F197" s="146">
        <f t="shared" ref="F197:R197" si="27">SUM(F199+F201+F203+F205+F207+F209)</f>
        <v>10064213.899599999</v>
      </c>
      <c r="G197" s="121">
        <f t="shared" si="27"/>
        <v>992</v>
      </c>
      <c r="H197" s="118">
        <f t="shared" si="27"/>
        <v>6937538.9258000003</v>
      </c>
      <c r="I197" s="120">
        <f t="shared" si="27"/>
        <v>221</v>
      </c>
      <c r="J197" s="118">
        <f t="shared" si="27"/>
        <v>156144.93419999999</v>
      </c>
      <c r="K197" s="118">
        <f t="shared" si="27"/>
        <v>138</v>
      </c>
      <c r="L197" s="118">
        <f t="shared" si="27"/>
        <v>202906.5288</v>
      </c>
      <c r="M197" s="118">
        <f t="shared" si="27"/>
        <v>767</v>
      </c>
      <c r="N197" s="118">
        <f t="shared" si="27"/>
        <v>1277924.0611</v>
      </c>
      <c r="O197" s="118">
        <f t="shared" si="27"/>
        <v>863</v>
      </c>
      <c r="P197" s="118">
        <f t="shared" si="27"/>
        <v>1484086.5736</v>
      </c>
      <c r="Q197" s="118">
        <f t="shared" si="27"/>
        <v>170</v>
      </c>
      <c r="R197" s="146">
        <f t="shared" si="27"/>
        <v>5612.8760999999995</v>
      </c>
    </row>
    <row r="198" spans="1:18" ht="10.5" customHeight="1" x14ac:dyDescent="0.15">
      <c r="A198" s="38"/>
      <c r="B198" s="39"/>
      <c r="C198" s="277" t="s">
        <v>192</v>
      </c>
      <c r="D198" s="39"/>
      <c r="E198" s="122">
        <f t="shared" ref="E198:F209" si="28">SUM(G198+I198+K198+M198+O198+Q198)</f>
        <v>1611</v>
      </c>
      <c r="F198" s="150">
        <f t="shared" si="28"/>
        <v>573718</v>
      </c>
      <c r="G198" s="160">
        <v>204</v>
      </c>
      <c r="H198" s="125">
        <v>2762</v>
      </c>
      <c r="I198" s="126">
        <v>562</v>
      </c>
      <c r="J198" s="125">
        <v>5758</v>
      </c>
      <c r="K198" s="126">
        <v>13</v>
      </c>
      <c r="L198" s="125">
        <v>125</v>
      </c>
      <c r="M198" s="126">
        <v>198</v>
      </c>
      <c r="N198" s="125">
        <v>261693</v>
      </c>
      <c r="O198" s="126">
        <v>383</v>
      </c>
      <c r="P198" s="125">
        <v>300281</v>
      </c>
      <c r="Q198" s="125">
        <v>251</v>
      </c>
      <c r="R198" s="127">
        <v>3099</v>
      </c>
    </row>
    <row r="199" spans="1:18" ht="10.5" customHeight="1" x14ac:dyDescent="0.15">
      <c r="A199" s="38"/>
      <c r="B199" s="39"/>
      <c r="C199" s="277"/>
      <c r="D199" s="39"/>
      <c r="E199" s="152">
        <f t="shared" si="28"/>
        <v>1557</v>
      </c>
      <c r="F199" s="153">
        <f t="shared" si="28"/>
        <v>4932730</v>
      </c>
      <c r="G199" s="161">
        <v>512</v>
      </c>
      <c r="H199" s="134">
        <v>3408862</v>
      </c>
      <c r="I199" s="131">
        <v>182</v>
      </c>
      <c r="J199" s="134">
        <v>144616</v>
      </c>
      <c r="K199" s="131">
        <v>59</v>
      </c>
      <c r="L199" s="134">
        <v>52965</v>
      </c>
      <c r="M199" s="131">
        <v>366</v>
      </c>
      <c r="N199" s="134">
        <v>672220</v>
      </c>
      <c r="O199" s="131">
        <v>405</v>
      </c>
      <c r="P199" s="134">
        <v>653398</v>
      </c>
      <c r="Q199" s="134">
        <v>33</v>
      </c>
      <c r="R199" s="132">
        <v>669</v>
      </c>
    </row>
    <row r="200" spans="1:18" ht="10.5" customHeight="1" x14ac:dyDescent="0.15">
      <c r="A200" s="38"/>
      <c r="B200" s="39"/>
      <c r="C200" s="277" t="s">
        <v>193</v>
      </c>
      <c r="D200" s="39"/>
      <c r="E200" s="122">
        <f t="shared" si="28"/>
        <v>130</v>
      </c>
      <c r="F200" s="150">
        <f t="shared" si="28"/>
        <v>20686</v>
      </c>
      <c r="G200" s="160">
        <v>82</v>
      </c>
      <c r="H200" s="125">
        <v>237</v>
      </c>
      <c r="I200" s="126">
        <v>0</v>
      </c>
      <c r="J200" s="125">
        <v>0</v>
      </c>
      <c r="K200" s="126">
        <v>0</v>
      </c>
      <c r="L200" s="125">
        <v>0</v>
      </c>
      <c r="M200" s="126">
        <v>20</v>
      </c>
      <c r="N200" s="125">
        <v>7477</v>
      </c>
      <c r="O200" s="126">
        <v>28</v>
      </c>
      <c r="P200" s="125">
        <v>12972</v>
      </c>
      <c r="Q200" s="125">
        <v>0</v>
      </c>
      <c r="R200" s="127">
        <v>0</v>
      </c>
    </row>
    <row r="201" spans="1:18" ht="10.5" customHeight="1" x14ac:dyDescent="0.15">
      <c r="A201" s="38"/>
      <c r="B201" s="39"/>
      <c r="C201" s="277"/>
      <c r="D201" s="39"/>
      <c r="E201" s="152">
        <f t="shared" si="28"/>
        <v>292</v>
      </c>
      <c r="F201" s="153">
        <f t="shared" si="28"/>
        <v>18886</v>
      </c>
      <c r="G201" s="161">
        <v>197</v>
      </c>
      <c r="H201" s="134">
        <v>1915</v>
      </c>
      <c r="I201" s="131">
        <v>0</v>
      </c>
      <c r="J201" s="134">
        <v>0</v>
      </c>
      <c r="K201" s="131">
        <v>1</v>
      </c>
      <c r="L201" s="134">
        <v>5</v>
      </c>
      <c r="M201" s="131">
        <v>20</v>
      </c>
      <c r="N201" s="134">
        <v>6016</v>
      </c>
      <c r="O201" s="131">
        <v>32</v>
      </c>
      <c r="P201" s="134">
        <v>10883</v>
      </c>
      <c r="Q201" s="134">
        <v>42</v>
      </c>
      <c r="R201" s="132">
        <v>67</v>
      </c>
    </row>
    <row r="202" spans="1:18" ht="10.5" customHeight="1" x14ac:dyDescent="0.15">
      <c r="A202" s="38"/>
      <c r="B202" s="39"/>
      <c r="C202" s="277" t="s">
        <v>194</v>
      </c>
      <c r="D202" s="39"/>
      <c r="E202" s="122">
        <f t="shared" si="28"/>
        <v>171</v>
      </c>
      <c r="F202" s="150">
        <f t="shared" si="28"/>
        <v>149220</v>
      </c>
      <c r="G202" s="160">
        <v>32</v>
      </c>
      <c r="H202" s="125">
        <v>237</v>
      </c>
      <c r="I202" s="126">
        <v>9</v>
      </c>
      <c r="J202" s="125">
        <v>292</v>
      </c>
      <c r="K202" s="126">
        <v>4</v>
      </c>
      <c r="L202" s="125">
        <v>42</v>
      </c>
      <c r="M202" s="126">
        <v>102</v>
      </c>
      <c r="N202" s="125">
        <v>118604</v>
      </c>
      <c r="O202" s="126">
        <v>22</v>
      </c>
      <c r="P202" s="125">
        <v>30011</v>
      </c>
      <c r="Q202" s="125">
        <v>2</v>
      </c>
      <c r="R202" s="127">
        <v>34</v>
      </c>
    </row>
    <row r="203" spans="1:18" ht="10.5" customHeight="1" x14ac:dyDescent="0.15">
      <c r="A203" s="38"/>
      <c r="B203" s="39"/>
      <c r="C203" s="277"/>
      <c r="D203" s="39"/>
      <c r="E203" s="152">
        <f t="shared" si="28"/>
        <v>312</v>
      </c>
      <c r="F203" s="153">
        <f t="shared" si="28"/>
        <v>3115751</v>
      </c>
      <c r="G203" s="161">
        <v>46</v>
      </c>
      <c r="H203" s="134">
        <v>2612315</v>
      </c>
      <c r="I203" s="131">
        <v>12</v>
      </c>
      <c r="J203" s="134">
        <v>6447</v>
      </c>
      <c r="K203" s="131">
        <v>76</v>
      </c>
      <c r="L203" s="134">
        <v>149919</v>
      </c>
      <c r="M203" s="131">
        <v>43</v>
      </c>
      <c r="N203" s="134">
        <v>93201</v>
      </c>
      <c r="O203" s="131">
        <v>106</v>
      </c>
      <c r="P203" s="134">
        <v>250128</v>
      </c>
      <c r="Q203" s="134">
        <v>29</v>
      </c>
      <c r="R203" s="132">
        <v>3741</v>
      </c>
    </row>
    <row r="204" spans="1:18" ht="10.5" customHeight="1" x14ac:dyDescent="0.15">
      <c r="A204" s="38"/>
      <c r="B204" s="39"/>
      <c r="C204" s="277" t="s">
        <v>207</v>
      </c>
      <c r="D204" s="39"/>
      <c r="E204" s="122">
        <f t="shared" si="28"/>
        <v>169</v>
      </c>
      <c r="F204" s="150">
        <f t="shared" si="28"/>
        <v>186876</v>
      </c>
      <c r="G204" s="160">
        <v>0</v>
      </c>
      <c r="H204" s="125">
        <v>0</v>
      </c>
      <c r="I204" s="126">
        <v>0</v>
      </c>
      <c r="J204" s="125">
        <v>0</v>
      </c>
      <c r="K204" s="126">
        <v>0</v>
      </c>
      <c r="L204" s="125">
        <v>0</v>
      </c>
      <c r="M204" s="126">
        <v>86</v>
      </c>
      <c r="N204" s="125">
        <v>98233</v>
      </c>
      <c r="O204" s="126">
        <v>83</v>
      </c>
      <c r="P204" s="125">
        <v>88643</v>
      </c>
      <c r="Q204" s="125">
        <v>0</v>
      </c>
      <c r="R204" s="127">
        <v>0</v>
      </c>
    </row>
    <row r="205" spans="1:18" ht="10.5" customHeight="1" x14ac:dyDescent="0.15">
      <c r="A205" s="38"/>
      <c r="B205" s="39"/>
      <c r="C205" s="277"/>
      <c r="D205" s="39"/>
      <c r="E205" s="152">
        <f t="shared" si="28"/>
        <v>266</v>
      </c>
      <c r="F205" s="153">
        <f t="shared" si="28"/>
        <v>958265</v>
      </c>
      <c r="G205" s="161">
        <v>8</v>
      </c>
      <c r="H205" s="134">
        <v>505815</v>
      </c>
      <c r="I205" s="131">
        <v>0</v>
      </c>
      <c r="J205" s="134">
        <v>0</v>
      </c>
      <c r="K205" s="131">
        <v>0</v>
      </c>
      <c r="L205" s="134">
        <v>0</v>
      </c>
      <c r="M205" s="131">
        <v>159</v>
      </c>
      <c r="N205" s="134">
        <v>245319</v>
      </c>
      <c r="O205" s="131">
        <v>99</v>
      </c>
      <c r="P205" s="134">
        <v>207131</v>
      </c>
      <c r="Q205" s="134">
        <v>0</v>
      </c>
      <c r="R205" s="132">
        <v>0</v>
      </c>
    </row>
    <row r="206" spans="1:18" s="39" customFormat="1" ht="10.5" customHeight="1" x14ac:dyDescent="0.15">
      <c r="A206" s="38"/>
      <c r="C206" s="277" t="s">
        <v>195</v>
      </c>
      <c r="E206" s="122">
        <f t="shared" si="28"/>
        <v>0</v>
      </c>
      <c r="F206" s="150">
        <f t="shared" si="28"/>
        <v>0</v>
      </c>
      <c r="G206" s="160">
        <v>0</v>
      </c>
      <c r="H206" s="125">
        <v>0</v>
      </c>
      <c r="I206" s="126">
        <v>0</v>
      </c>
      <c r="J206" s="125">
        <v>0</v>
      </c>
      <c r="K206" s="126">
        <v>0</v>
      </c>
      <c r="L206" s="125">
        <v>0</v>
      </c>
      <c r="M206" s="126">
        <v>0</v>
      </c>
      <c r="N206" s="125">
        <v>0</v>
      </c>
      <c r="O206" s="126">
        <v>0</v>
      </c>
      <c r="P206" s="125">
        <v>0</v>
      </c>
      <c r="Q206" s="125">
        <v>0</v>
      </c>
      <c r="R206" s="127">
        <v>0</v>
      </c>
    </row>
    <row r="207" spans="1:18" s="39" customFormat="1" ht="10.5" customHeight="1" x14ac:dyDescent="0.15">
      <c r="A207" s="38"/>
      <c r="C207" s="277"/>
      <c r="E207" s="152">
        <f t="shared" si="28"/>
        <v>87</v>
      </c>
      <c r="F207" s="153">
        <f t="shared" si="28"/>
        <v>341965.00900000002</v>
      </c>
      <c r="G207" s="161">
        <v>86</v>
      </c>
      <c r="H207" s="134">
        <v>341965</v>
      </c>
      <c r="I207" s="131">
        <v>0</v>
      </c>
      <c r="J207" s="134">
        <v>0</v>
      </c>
      <c r="K207" s="131">
        <v>0</v>
      </c>
      <c r="L207" s="134">
        <v>0</v>
      </c>
      <c r="M207" s="131">
        <v>0</v>
      </c>
      <c r="N207" s="134">
        <v>0</v>
      </c>
      <c r="O207" s="131">
        <v>0</v>
      </c>
      <c r="P207" s="134">
        <v>0</v>
      </c>
      <c r="Q207" s="134">
        <v>1</v>
      </c>
      <c r="R207" s="132">
        <v>8.9999999999999993E-3</v>
      </c>
    </row>
    <row r="208" spans="1:18" ht="10.5" customHeight="1" x14ac:dyDescent="0.15">
      <c r="A208" s="38"/>
      <c r="B208" s="39"/>
      <c r="C208" s="277" t="s">
        <v>196</v>
      </c>
      <c r="D208" s="39"/>
      <c r="E208" s="122">
        <f t="shared" si="28"/>
        <v>495</v>
      </c>
      <c r="F208" s="150">
        <f t="shared" si="28"/>
        <v>439324.07320000004</v>
      </c>
      <c r="G208" s="160">
        <v>41</v>
      </c>
      <c r="H208" s="125">
        <v>7815.1858000000002</v>
      </c>
      <c r="I208" s="126">
        <v>21</v>
      </c>
      <c r="J208" s="125">
        <v>331.24860000000001</v>
      </c>
      <c r="K208" s="126">
        <v>1</v>
      </c>
      <c r="L208" s="125">
        <v>4.3999999999999997E-2</v>
      </c>
      <c r="M208" s="126">
        <v>231</v>
      </c>
      <c r="N208" s="125">
        <v>230482.45</v>
      </c>
      <c r="O208" s="126">
        <v>180</v>
      </c>
      <c r="P208" s="125">
        <v>200369.3</v>
      </c>
      <c r="Q208" s="125">
        <v>21</v>
      </c>
      <c r="R208" s="127">
        <v>325.84480000000002</v>
      </c>
    </row>
    <row r="209" spans="1:18" ht="10.5" customHeight="1" x14ac:dyDescent="0.15">
      <c r="A209" s="50"/>
      <c r="B209" s="51"/>
      <c r="C209" s="278"/>
      <c r="D209" s="51"/>
      <c r="E209" s="155">
        <f t="shared" si="28"/>
        <v>637</v>
      </c>
      <c r="F209" s="156">
        <f t="shared" si="28"/>
        <v>696616.89060000004</v>
      </c>
      <c r="G209" s="163">
        <v>143</v>
      </c>
      <c r="H209" s="158">
        <v>66666.925799999997</v>
      </c>
      <c r="I209" s="138">
        <v>27</v>
      </c>
      <c r="J209" s="158">
        <v>5081.9341999999997</v>
      </c>
      <c r="K209" s="138">
        <v>2</v>
      </c>
      <c r="L209" s="158">
        <v>17.5288</v>
      </c>
      <c r="M209" s="138">
        <v>179</v>
      </c>
      <c r="N209" s="158">
        <v>261168.06109999999</v>
      </c>
      <c r="O209" s="138">
        <v>221</v>
      </c>
      <c r="P209" s="158">
        <v>362546.5736</v>
      </c>
      <c r="Q209" s="158">
        <v>65</v>
      </c>
      <c r="R209" s="139">
        <v>1135.8670999999999</v>
      </c>
    </row>
    <row r="210" spans="1:18" s="40" customFormat="1" ht="10.5" customHeight="1" x14ac:dyDescent="0.15">
      <c r="A210" s="52"/>
      <c r="B210" s="279" t="s">
        <v>197</v>
      </c>
      <c r="C210" s="279"/>
      <c r="D210" s="49"/>
      <c r="E210" s="114">
        <f>SUM(E212+E214+E216+E218+E220+E222)</f>
        <v>5239</v>
      </c>
      <c r="F210" s="145">
        <f>SUM(F212+F214+F216+F218+F220+F222)</f>
        <v>662487</v>
      </c>
      <c r="G210" s="116">
        <f>SUM(G212+G214+G216+G218+G220+G222)</f>
        <v>1071</v>
      </c>
      <c r="H210" s="142">
        <f t="shared" ref="H210:R210" si="29">SUM(H212+H214+H216+H218+H220+H222)</f>
        <v>5052</v>
      </c>
      <c r="I210" s="144">
        <f t="shared" si="29"/>
        <v>813</v>
      </c>
      <c r="J210" s="142">
        <f t="shared" si="29"/>
        <v>2886</v>
      </c>
      <c r="K210" s="142">
        <f t="shared" si="29"/>
        <v>101</v>
      </c>
      <c r="L210" s="142">
        <f t="shared" si="29"/>
        <v>35</v>
      </c>
      <c r="M210" s="142">
        <f t="shared" si="29"/>
        <v>1213</v>
      </c>
      <c r="N210" s="142">
        <f t="shared" si="29"/>
        <v>309605</v>
      </c>
      <c r="O210" s="142">
        <f t="shared" si="29"/>
        <v>1151</v>
      </c>
      <c r="P210" s="142">
        <f t="shared" si="29"/>
        <v>343802</v>
      </c>
      <c r="Q210" s="142">
        <f t="shared" si="29"/>
        <v>890</v>
      </c>
      <c r="R210" s="145">
        <f t="shared" si="29"/>
        <v>1107</v>
      </c>
    </row>
    <row r="211" spans="1:18" s="40" customFormat="1" ht="10.5" customHeight="1" x14ac:dyDescent="0.15">
      <c r="A211" s="52"/>
      <c r="B211" s="280"/>
      <c r="C211" s="280"/>
      <c r="D211" s="49"/>
      <c r="E211" s="117">
        <f>SUM(E213+E215+E217+E219+E221+E223)</f>
        <v>5194</v>
      </c>
      <c r="F211" s="146">
        <f>SUM(F213+F215+F217+F219+F221+F223)</f>
        <v>41708070</v>
      </c>
      <c r="G211" s="121">
        <f t="shared" ref="G211:R211" si="30">SUM(G213+G215+G217+G219+G221+G223)</f>
        <v>1722</v>
      </c>
      <c r="H211" s="118">
        <f t="shared" si="30"/>
        <v>316074</v>
      </c>
      <c r="I211" s="120">
        <f t="shared" si="30"/>
        <v>416</v>
      </c>
      <c r="J211" s="118">
        <f t="shared" si="30"/>
        <v>37589</v>
      </c>
      <c r="K211" s="118">
        <f t="shared" si="30"/>
        <v>426</v>
      </c>
      <c r="L211" s="118">
        <f t="shared" si="30"/>
        <v>40130020</v>
      </c>
      <c r="M211" s="118">
        <f t="shared" si="30"/>
        <v>914</v>
      </c>
      <c r="N211" s="118">
        <f t="shared" si="30"/>
        <v>697080</v>
      </c>
      <c r="O211" s="118">
        <f t="shared" si="30"/>
        <v>1540</v>
      </c>
      <c r="P211" s="118">
        <f t="shared" si="30"/>
        <v>516149</v>
      </c>
      <c r="Q211" s="118">
        <f t="shared" si="30"/>
        <v>176</v>
      </c>
      <c r="R211" s="146">
        <f t="shared" si="30"/>
        <v>11158</v>
      </c>
    </row>
    <row r="212" spans="1:18" ht="10.5" customHeight="1" x14ac:dyDescent="0.15">
      <c r="A212" s="38"/>
      <c r="B212" s="39"/>
      <c r="C212" s="277" t="s">
        <v>198</v>
      </c>
      <c r="D212" s="39"/>
      <c r="E212" s="122">
        <f>SUM(G212+I212+K212+M212+O212+Q212)</f>
        <v>2589</v>
      </c>
      <c r="F212" s="150">
        <f>SUM(H212+J212+L212+N212+P212+R212)</f>
        <v>342494</v>
      </c>
      <c r="G212" s="160">
        <v>521</v>
      </c>
      <c r="H212" s="125">
        <v>2605</v>
      </c>
      <c r="I212" s="126">
        <v>381</v>
      </c>
      <c r="J212" s="125">
        <v>2351</v>
      </c>
      <c r="K212" s="126">
        <v>13</v>
      </c>
      <c r="L212" s="125">
        <v>6</v>
      </c>
      <c r="M212" s="126">
        <v>477</v>
      </c>
      <c r="N212" s="125">
        <v>138615</v>
      </c>
      <c r="O212" s="126">
        <v>713</v>
      </c>
      <c r="P212" s="125">
        <v>198443</v>
      </c>
      <c r="Q212" s="125">
        <v>484</v>
      </c>
      <c r="R212" s="127">
        <v>474</v>
      </c>
    </row>
    <row r="213" spans="1:18" ht="10.5" customHeight="1" x14ac:dyDescent="0.15">
      <c r="A213" s="38"/>
      <c r="B213" s="39"/>
      <c r="C213" s="277"/>
      <c r="D213" s="39"/>
      <c r="E213" s="152">
        <f>SUM(G213+I213+K213+M213+O213+Q213)</f>
        <v>3015</v>
      </c>
      <c r="F213" s="153">
        <f>SUM(H213+J213+L213+N213+P213+R213)</f>
        <v>920319</v>
      </c>
      <c r="G213" s="161">
        <v>1529</v>
      </c>
      <c r="H213" s="134">
        <v>266589</v>
      </c>
      <c r="I213" s="131">
        <v>190</v>
      </c>
      <c r="J213" s="134">
        <v>355</v>
      </c>
      <c r="K213" s="131">
        <v>18</v>
      </c>
      <c r="L213" s="134">
        <v>38</v>
      </c>
      <c r="M213" s="131">
        <v>404</v>
      </c>
      <c r="N213" s="134">
        <v>418720</v>
      </c>
      <c r="O213" s="131">
        <v>778</v>
      </c>
      <c r="P213" s="134">
        <v>234403</v>
      </c>
      <c r="Q213" s="134">
        <v>96</v>
      </c>
      <c r="R213" s="132">
        <v>214</v>
      </c>
    </row>
    <row r="214" spans="1:18" ht="10.5" customHeight="1" x14ac:dyDescent="0.15">
      <c r="A214" s="38"/>
      <c r="B214" s="39"/>
      <c r="C214" s="277" t="s">
        <v>199</v>
      </c>
      <c r="D214" s="39"/>
      <c r="E214" s="122">
        <f t="shared" ref="E214:F223" si="31">SUM(G214+I214+K214+M214+O214+Q214)</f>
        <v>0</v>
      </c>
      <c r="F214" s="150">
        <f t="shared" si="31"/>
        <v>0</v>
      </c>
      <c r="G214" s="160">
        <v>0</v>
      </c>
      <c r="H214" s="125">
        <v>0</v>
      </c>
      <c r="I214" s="126">
        <v>0</v>
      </c>
      <c r="J214" s="125">
        <v>0</v>
      </c>
      <c r="K214" s="126">
        <v>0</v>
      </c>
      <c r="L214" s="125">
        <v>0</v>
      </c>
      <c r="M214" s="126">
        <v>0</v>
      </c>
      <c r="N214" s="125">
        <v>0</v>
      </c>
      <c r="O214" s="126">
        <v>0</v>
      </c>
      <c r="P214" s="125">
        <v>0</v>
      </c>
      <c r="Q214" s="125">
        <v>0</v>
      </c>
      <c r="R214" s="127">
        <v>0</v>
      </c>
    </row>
    <row r="215" spans="1:18" ht="10.5" customHeight="1" x14ac:dyDescent="0.15">
      <c r="A215" s="38"/>
      <c r="B215" s="39"/>
      <c r="C215" s="277"/>
      <c r="D215" s="39"/>
      <c r="E215" s="152">
        <f t="shared" si="31"/>
        <v>335</v>
      </c>
      <c r="F215" s="153">
        <f t="shared" si="31"/>
        <v>40129795</v>
      </c>
      <c r="G215" s="161">
        <v>0</v>
      </c>
      <c r="H215" s="134">
        <v>0</v>
      </c>
      <c r="I215" s="131">
        <v>0</v>
      </c>
      <c r="J215" s="134">
        <v>0</v>
      </c>
      <c r="K215" s="131">
        <v>335</v>
      </c>
      <c r="L215" s="134">
        <v>40129795</v>
      </c>
      <c r="M215" s="131">
        <v>0</v>
      </c>
      <c r="N215" s="134">
        <v>0</v>
      </c>
      <c r="O215" s="131">
        <v>0</v>
      </c>
      <c r="P215" s="134">
        <v>0</v>
      </c>
      <c r="Q215" s="134">
        <v>0</v>
      </c>
      <c r="R215" s="132">
        <v>0</v>
      </c>
    </row>
    <row r="216" spans="1:18" ht="10.5" customHeight="1" x14ac:dyDescent="0.15">
      <c r="A216" s="38"/>
      <c r="B216" s="39"/>
      <c r="C216" s="277" t="s">
        <v>200</v>
      </c>
      <c r="D216" s="39"/>
      <c r="E216" s="122">
        <f t="shared" si="31"/>
        <v>0</v>
      </c>
      <c r="F216" s="150">
        <f t="shared" si="31"/>
        <v>0</v>
      </c>
      <c r="G216" s="160">
        <v>0</v>
      </c>
      <c r="H216" s="125">
        <v>0</v>
      </c>
      <c r="I216" s="126">
        <v>0</v>
      </c>
      <c r="J216" s="125">
        <v>0</v>
      </c>
      <c r="K216" s="126">
        <v>0</v>
      </c>
      <c r="L216" s="125">
        <v>0</v>
      </c>
      <c r="M216" s="126">
        <v>0</v>
      </c>
      <c r="N216" s="125">
        <v>0</v>
      </c>
      <c r="O216" s="126">
        <v>0</v>
      </c>
      <c r="P216" s="125">
        <v>0</v>
      </c>
      <c r="Q216" s="125">
        <v>0</v>
      </c>
      <c r="R216" s="127">
        <v>0</v>
      </c>
    </row>
    <row r="217" spans="1:18" ht="10.5" customHeight="1" x14ac:dyDescent="0.15">
      <c r="A217" s="38"/>
      <c r="B217" s="39"/>
      <c r="C217" s="277"/>
      <c r="D217" s="39"/>
      <c r="E217" s="152">
        <f t="shared" si="31"/>
        <v>18</v>
      </c>
      <c r="F217" s="153">
        <f t="shared" si="31"/>
        <v>15550</v>
      </c>
      <c r="G217" s="161">
        <v>0</v>
      </c>
      <c r="H217" s="134">
        <v>0</v>
      </c>
      <c r="I217" s="131">
        <v>7</v>
      </c>
      <c r="J217" s="134">
        <v>5750</v>
      </c>
      <c r="K217" s="131">
        <v>0</v>
      </c>
      <c r="L217" s="134">
        <v>0</v>
      </c>
      <c r="M217" s="131">
        <v>11</v>
      </c>
      <c r="N217" s="134">
        <v>9800</v>
      </c>
      <c r="O217" s="131">
        <v>0</v>
      </c>
      <c r="P217" s="134">
        <v>0</v>
      </c>
      <c r="Q217" s="134">
        <v>0</v>
      </c>
      <c r="R217" s="132">
        <v>0</v>
      </c>
    </row>
    <row r="218" spans="1:18" ht="10.5" customHeight="1" x14ac:dyDescent="0.15">
      <c r="A218" s="38"/>
      <c r="B218" s="39"/>
      <c r="C218" s="277" t="s">
        <v>241</v>
      </c>
      <c r="D218" s="39"/>
      <c r="E218" s="122">
        <f>SUM(G218+I218+K218+M218+O218+Q218)</f>
        <v>402</v>
      </c>
      <c r="F218" s="150">
        <f>SUM(H218+J218+L218+N218+P218+R218)</f>
        <v>240471</v>
      </c>
      <c r="G218" s="160">
        <v>2</v>
      </c>
      <c r="H218" s="125">
        <v>53</v>
      </c>
      <c r="I218" s="126">
        <v>7</v>
      </c>
      <c r="J218" s="125">
        <v>197</v>
      </c>
      <c r="K218" s="126">
        <v>1</v>
      </c>
      <c r="L218" s="125">
        <v>6</v>
      </c>
      <c r="M218" s="126">
        <v>184</v>
      </c>
      <c r="N218" s="125">
        <v>118416</v>
      </c>
      <c r="O218" s="126">
        <v>180</v>
      </c>
      <c r="P218" s="125">
        <v>121613</v>
      </c>
      <c r="Q218" s="125">
        <v>28</v>
      </c>
      <c r="R218" s="127">
        <v>186</v>
      </c>
    </row>
    <row r="219" spans="1:18" ht="10.5" customHeight="1" x14ac:dyDescent="0.15">
      <c r="A219" s="38"/>
      <c r="B219" s="39"/>
      <c r="C219" s="277"/>
      <c r="D219" s="39"/>
      <c r="E219" s="152">
        <f>SUM(G219+I219+K219+M219+O219+Q219)</f>
        <v>690</v>
      </c>
      <c r="F219" s="153">
        <f>SUM(H219+J219+L219+N219+P219+R219)</f>
        <v>460160</v>
      </c>
      <c r="G219" s="161">
        <v>54</v>
      </c>
      <c r="H219" s="134">
        <v>17943</v>
      </c>
      <c r="I219" s="131">
        <v>75</v>
      </c>
      <c r="J219" s="134">
        <v>29250</v>
      </c>
      <c r="K219" s="131">
        <v>1</v>
      </c>
      <c r="L219" s="134">
        <v>13</v>
      </c>
      <c r="M219" s="131">
        <v>308</v>
      </c>
      <c r="N219" s="134">
        <v>228690</v>
      </c>
      <c r="O219" s="131">
        <v>201</v>
      </c>
      <c r="P219" s="134">
        <v>173339</v>
      </c>
      <c r="Q219" s="134">
        <v>51</v>
      </c>
      <c r="R219" s="132">
        <v>10925</v>
      </c>
    </row>
    <row r="220" spans="1:18" ht="10.5" customHeight="1" x14ac:dyDescent="0.15">
      <c r="A220" s="38"/>
      <c r="B220" s="39"/>
      <c r="C220" s="277" t="s">
        <v>201</v>
      </c>
      <c r="D220" s="39"/>
      <c r="E220" s="122">
        <f t="shared" si="31"/>
        <v>102</v>
      </c>
      <c r="F220" s="150">
        <f t="shared" si="31"/>
        <v>68321</v>
      </c>
      <c r="G220" s="160">
        <v>0</v>
      </c>
      <c r="H220" s="125">
        <v>0</v>
      </c>
      <c r="I220" s="126">
        <v>0</v>
      </c>
      <c r="J220" s="125">
        <v>0</v>
      </c>
      <c r="K220" s="126">
        <v>0</v>
      </c>
      <c r="L220" s="125">
        <v>0</v>
      </c>
      <c r="M220" s="126">
        <v>73</v>
      </c>
      <c r="N220" s="125">
        <v>48103</v>
      </c>
      <c r="O220" s="126">
        <v>29</v>
      </c>
      <c r="P220" s="125">
        <v>20218</v>
      </c>
      <c r="Q220" s="125">
        <v>0</v>
      </c>
      <c r="R220" s="127">
        <v>0</v>
      </c>
    </row>
    <row r="221" spans="1:18" ht="10.5" customHeight="1" x14ac:dyDescent="0.15">
      <c r="A221" s="38"/>
      <c r="B221" s="39"/>
      <c r="C221" s="277"/>
      <c r="D221" s="39"/>
      <c r="E221" s="152">
        <f t="shared" si="31"/>
        <v>214</v>
      </c>
      <c r="F221" s="153">
        <f t="shared" si="31"/>
        <v>167137</v>
      </c>
      <c r="G221" s="161">
        <v>48</v>
      </c>
      <c r="H221" s="134">
        <v>29960</v>
      </c>
      <c r="I221" s="131">
        <v>8</v>
      </c>
      <c r="J221" s="134">
        <v>2170</v>
      </c>
      <c r="K221" s="131">
        <v>14</v>
      </c>
      <c r="L221" s="134">
        <v>115</v>
      </c>
      <c r="M221" s="131">
        <v>34</v>
      </c>
      <c r="N221" s="134">
        <v>32572</v>
      </c>
      <c r="O221" s="131">
        <v>107</v>
      </c>
      <c r="P221" s="134">
        <v>102310</v>
      </c>
      <c r="Q221" s="134">
        <v>3</v>
      </c>
      <c r="R221" s="132">
        <v>10</v>
      </c>
    </row>
    <row r="222" spans="1:18" ht="10.5" customHeight="1" x14ac:dyDescent="0.15">
      <c r="A222" s="38"/>
      <c r="B222" s="39"/>
      <c r="C222" s="277" t="s">
        <v>202</v>
      </c>
      <c r="D222" s="39"/>
      <c r="E222" s="122">
        <f t="shared" si="31"/>
        <v>2146</v>
      </c>
      <c r="F222" s="150">
        <f t="shared" si="31"/>
        <v>11201</v>
      </c>
      <c r="G222" s="160">
        <v>548</v>
      </c>
      <c r="H222" s="125">
        <v>2394</v>
      </c>
      <c r="I222" s="126">
        <v>425</v>
      </c>
      <c r="J222" s="125">
        <v>338</v>
      </c>
      <c r="K222" s="126">
        <v>87</v>
      </c>
      <c r="L222" s="125">
        <v>23</v>
      </c>
      <c r="M222" s="126">
        <v>479</v>
      </c>
      <c r="N222" s="125">
        <v>4471</v>
      </c>
      <c r="O222" s="126">
        <v>229</v>
      </c>
      <c r="P222" s="125">
        <v>3528</v>
      </c>
      <c r="Q222" s="125">
        <v>378</v>
      </c>
      <c r="R222" s="127">
        <v>447</v>
      </c>
    </row>
    <row r="223" spans="1:18" s="39" customFormat="1" ht="10.5" customHeight="1" thickBot="1" x14ac:dyDescent="0.2">
      <c r="A223" s="36"/>
      <c r="B223" s="53"/>
      <c r="C223" s="287"/>
      <c r="D223" s="53"/>
      <c r="E223" s="155">
        <f t="shared" si="31"/>
        <v>922</v>
      </c>
      <c r="F223" s="156">
        <f t="shared" si="31"/>
        <v>15109</v>
      </c>
      <c r="G223" s="163">
        <v>91</v>
      </c>
      <c r="H223" s="158">
        <v>1582</v>
      </c>
      <c r="I223" s="138">
        <v>136</v>
      </c>
      <c r="J223" s="158">
        <v>64</v>
      </c>
      <c r="K223" s="138">
        <v>58</v>
      </c>
      <c r="L223" s="158">
        <v>59</v>
      </c>
      <c r="M223" s="138">
        <v>157</v>
      </c>
      <c r="N223" s="158">
        <v>7298</v>
      </c>
      <c r="O223" s="138">
        <v>454</v>
      </c>
      <c r="P223" s="158">
        <v>6097</v>
      </c>
      <c r="Q223" s="158">
        <v>26</v>
      </c>
      <c r="R223" s="139">
        <v>9</v>
      </c>
    </row>
    <row r="224" spans="1:18" ht="10.5" customHeight="1" x14ac:dyDescent="0.15">
      <c r="C224" s="277"/>
    </row>
    <row r="225" spans="1:18" ht="10.5" customHeight="1" x14ac:dyDescent="0.15">
      <c r="C225" s="277"/>
    </row>
    <row r="226" spans="1:18" ht="10.5" customHeight="1" x14ac:dyDescent="0.15"/>
    <row r="227" spans="1:18" ht="10.5" customHeight="1" x14ac:dyDescent="0.15"/>
    <row r="228" spans="1:18" ht="10.5" customHeight="1" x14ac:dyDescent="0.15"/>
    <row r="229" spans="1:18" ht="10.5" customHeight="1" x14ac:dyDescent="0.15"/>
    <row r="230" spans="1:18" ht="10.5" customHeight="1" x14ac:dyDescent="0.15"/>
    <row r="231" spans="1:18" ht="10.5" customHeight="1" thickBot="1" x14ac:dyDescent="0.2"/>
    <row r="232" spans="1:18" ht="20.399999999999999" customHeight="1" x14ac:dyDescent="0.15">
      <c r="A232" s="281" t="s">
        <v>111</v>
      </c>
      <c r="B232" s="282"/>
      <c r="C232" s="282"/>
      <c r="D232" s="283"/>
      <c r="E232" s="273" t="s">
        <v>284</v>
      </c>
      <c r="F232" s="274"/>
      <c r="G232" s="275" t="s">
        <v>285</v>
      </c>
      <c r="H232" s="276"/>
      <c r="I232" s="276" t="s">
        <v>251</v>
      </c>
      <c r="J232" s="276"/>
      <c r="K232" s="294" t="s">
        <v>286</v>
      </c>
      <c r="L232" s="295"/>
      <c r="M232" s="294" t="s">
        <v>287</v>
      </c>
      <c r="N232" s="295"/>
      <c r="O232" s="296" t="s">
        <v>288</v>
      </c>
      <c r="P232" s="276"/>
      <c r="Q232" s="276" t="s">
        <v>289</v>
      </c>
      <c r="R232" s="274"/>
    </row>
    <row r="233" spans="1:18" ht="10.5" customHeight="1" thickBot="1" x14ac:dyDescent="0.2">
      <c r="A233" s="284"/>
      <c r="B233" s="285"/>
      <c r="C233" s="285"/>
      <c r="D233" s="286"/>
      <c r="E233" s="30" t="s">
        <v>112</v>
      </c>
      <c r="F233" s="31" t="s">
        <v>113</v>
      </c>
      <c r="G233" s="32" t="s">
        <v>112</v>
      </c>
      <c r="H233" s="33" t="s">
        <v>113</v>
      </c>
      <c r="I233" s="33" t="s">
        <v>112</v>
      </c>
      <c r="J233" s="33" t="s">
        <v>113</v>
      </c>
      <c r="K233" s="33" t="s">
        <v>112</v>
      </c>
      <c r="L233" s="33" t="s">
        <v>113</v>
      </c>
      <c r="M233" s="33" t="s">
        <v>112</v>
      </c>
      <c r="N233" s="33" t="s">
        <v>113</v>
      </c>
      <c r="O233" s="33" t="s">
        <v>112</v>
      </c>
      <c r="P233" s="33" t="s">
        <v>113</v>
      </c>
      <c r="Q233" s="33" t="s">
        <v>112</v>
      </c>
      <c r="R233" s="31" t="s">
        <v>113</v>
      </c>
    </row>
    <row r="234" spans="1:18" s="49" customFormat="1" ht="10.5" customHeight="1" x14ac:dyDescent="0.15">
      <c r="A234" s="234"/>
      <c r="B234" s="288" t="s">
        <v>203</v>
      </c>
      <c r="C234" s="288"/>
      <c r="D234" s="35"/>
      <c r="E234" s="114">
        <f t="shared" ref="E234:R235" si="32">SUM(E236+E238)</f>
        <v>9161</v>
      </c>
      <c r="F234" s="145">
        <f>SUM(F236+F238)</f>
        <v>548220.58299999998</v>
      </c>
      <c r="G234" s="114">
        <f>SUM(G236+G238)</f>
        <v>3082</v>
      </c>
      <c r="H234" s="142">
        <f t="shared" si="32"/>
        <v>9291.0529999999999</v>
      </c>
      <c r="I234" s="144">
        <f t="shared" si="32"/>
        <v>1478</v>
      </c>
      <c r="J234" s="142">
        <f t="shared" si="32"/>
        <v>365.39100000000002</v>
      </c>
      <c r="K234" s="142">
        <f t="shared" si="32"/>
        <v>1644</v>
      </c>
      <c r="L234" s="142">
        <f t="shared" si="32"/>
        <v>338578.7</v>
      </c>
      <c r="M234" s="142">
        <f t="shared" si="32"/>
        <v>774</v>
      </c>
      <c r="N234" s="142">
        <f t="shared" si="32"/>
        <v>74254.87</v>
      </c>
      <c r="O234" s="142">
        <f t="shared" si="32"/>
        <v>816</v>
      </c>
      <c r="P234" s="142">
        <f t="shared" si="32"/>
        <v>124644.93</v>
      </c>
      <c r="Q234" s="142">
        <f t="shared" si="32"/>
        <v>1367</v>
      </c>
      <c r="R234" s="145">
        <f t="shared" si="32"/>
        <v>1085.6389999999999</v>
      </c>
    </row>
    <row r="235" spans="1:18" s="40" customFormat="1" ht="10.5" customHeight="1" x14ac:dyDescent="0.15">
      <c r="A235" s="52"/>
      <c r="B235" s="280"/>
      <c r="C235" s="280"/>
      <c r="D235" s="49"/>
      <c r="E235" s="117">
        <f t="shared" si="32"/>
        <v>3347</v>
      </c>
      <c r="F235" s="146">
        <f>SUM(F237+F239)</f>
        <v>2345940.5890000002</v>
      </c>
      <c r="G235" s="117">
        <f t="shared" si="32"/>
        <v>1126</v>
      </c>
      <c r="H235" s="120">
        <f t="shared" si="32"/>
        <v>381937.19500000001</v>
      </c>
      <c r="I235" s="121">
        <f t="shared" si="32"/>
        <v>151</v>
      </c>
      <c r="J235" s="118">
        <f t="shared" si="32"/>
        <v>5619.9660000000003</v>
      </c>
      <c r="K235" s="118">
        <f t="shared" si="32"/>
        <v>31</v>
      </c>
      <c r="L235" s="118">
        <f t="shared" si="32"/>
        <v>421995.2</v>
      </c>
      <c r="M235" s="118">
        <f t="shared" si="32"/>
        <v>1093</v>
      </c>
      <c r="N235" s="118">
        <f t="shared" si="32"/>
        <v>546195.34900000005</v>
      </c>
      <c r="O235" s="118">
        <f t="shared" si="32"/>
        <v>833</v>
      </c>
      <c r="P235" s="118">
        <f t="shared" si="32"/>
        <v>989609.76099999994</v>
      </c>
      <c r="Q235" s="118">
        <f t="shared" si="32"/>
        <v>113</v>
      </c>
      <c r="R235" s="146">
        <f t="shared" si="32"/>
        <v>583.11800000000005</v>
      </c>
    </row>
    <row r="236" spans="1:18" ht="10.5" customHeight="1" x14ac:dyDescent="0.15">
      <c r="A236" s="38"/>
      <c r="B236" s="39"/>
      <c r="C236" s="277" t="s">
        <v>204</v>
      </c>
      <c r="D236" s="39"/>
      <c r="E236" s="122">
        <f>SUM(G236+I236+K236+M236+O236+Q236)</f>
        <v>8983</v>
      </c>
      <c r="F236" s="150">
        <f>0+SUM(H236+J236+L236+N236+P236+R236)</f>
        <v>3584.5829999999996</v>
      </c>
      <c r="G236" s="151">
        <v>3043</v>
      </c>
      <c r="H236" s="125">
        <v>925.053</v>
      </c>
      <c r="I236" s="126">
        <v>1478</v>
      </c>
      <c r="J236" s="125">
        <v>365.39100000000002</v>
      </c>
      <c r="K236" s="126">
        <v>1641</v>
      </c>
      <c r="L236" s="125">
        <v>72.7</v>
      </c>
      <c r="M236" s="126">
        <v>698</v>
      </c>
      <c r="N236" s="125">
        <v>894.87</v>
      </c>
      <c r="O236" s="126">
        <v>756</v>
      </c>
      <c r="P236" s="125">
        <v>240.93</v>
      </c>
      <c r="Q236" s="125">
        <v>1367</v>
      </c>
      <c r="R236" s="127">
        <v>1085.6389999999999</v>
      </c>
    </row>
    <row r="237" spans="1:18" ht="10.5" customHeight="1" x14ac:dyDescent="0.15">
      <c r="A237" s="38"/>
      <c r="B237" s="39"/>
      <c r="C237" s="277"/>
      <c r="D237" s="39"/>
      <c r="E237" s="128">
        <f>0+SUM(G237+I237+K237+M237+O237+Q237)</f>
        <v>2394</v>
      </c>
      <c r="F237" s="153">
        <f>0+SUM(H237+J237+L237+N237+P237+R237)</f>
        <v>257392.58899999998</v>
      </c>
      <c r="G237" s="130">
        <v>868</v>
      </c>
      <c r="H237" s="131">
        <v>2595.1950000000002</v>
      </c>
      <c r="I237" s="131">
        <v>142</v>
      </c>
      <c r="J237" s="131">
        <v>1059.9659999999999</v>
      </c>
      <c r="K237" s="131">
        <v>27</v>
      </c>
      <c r="L237" s="131">
        <v>183.2</v>
      </c>
      <c r="M237" s="131">
        <v>732</v>
      </c>
      <c r="N237" s="131">
        <v>14344.349</v>
      </c>
      <c r="O237" s="131">
        <v>512</v>
      </c>
      <c r="P237" s="131">
        <v>238626.761</v>
      </c>
      <c r="Q237" s="131">
        <v>113</v>
      </c>
      <c r="R237" s="132">
        <v>583.11800000000005</v>
      </c>
    </row>
    <row r="238" spans="1:18" ht="10.5" customHeight="1" x14ac:dyDescent="0.15">
      <c r="A238" s="38"/>
      <c r="B238" s="39"/>
      <c r="C238" s="277" t="s">
        <v>205</v>
      </c>
      <c r="D238" s="39"/>
      <c r="E238" s="122">
        <f>SUM(G238+I238+K238+M238+O238+Q238)</f>
        <v>178</v>
      </c>
      <c r="F238" s="150">
        <f>0+SUM(H238+J238+L238+N238+P238+R238)</f>
        <v>544636</v>
      </c>
      <c r="G238" s="151">
        <v>39</v>
      </c>
      <c r="H238" s="125">
        <v>8366</v>
      </c>
      <c r="I238" s="126">
        <v>0</v>
      </c>
      <c r="J238" s="125">
        <v>0</v>
      </c>
      <c r="K238" s="126">
        <v>3</v>
      </c>
      <c r="L238" s="125">
        <v>338506</v>
      </c>
      <c r="M238" s="126">
        <v>76</v>
      </c>
      <c r="N238" s="125">
        <v>73360</v>
      </c>
      <c r="O238" s="126">
        <v>60</v>
      </c>
      <c r="P238" s="125">
        <v>124404</v>
      </c>
      <c r="Q238" s="125">
        <v>0</v>
      </c>
      <c r="R238" s="127">
        <v>0</v>
      </c>
    </row>
    <row r="239" spans="1:18" ht="10.5" customHeight="1" thickBot="1" x14ac:dyDescent="0.2">
      <c r="A239" s="36"/>
      <c r="B239" s="53"/>
      <c r="C239" s="287"/>
      <c r="D239" s="53"/>
      <c r="E239" s="135">
        <f>0+SUM(G239+I239+K239+M239+O239+Q239)</f>
        <v>953</v>
      </c>
      <c r="F239" s="156">
        <f>0+SUM(H239+J239+L239+N239+P239+R239)</f>
        <v>2088548</v>
      </c>
      <c r="G239" s="147">
        <v>258</v>
      </c>
      <c r="H239" s="148">
        <v>379342</v>
      </c>
      <c r="I239" s="148">
        <v>9</v>
      </c>
      <c r="J239" s="148">
        <v>4560</v>
      </c>
      <c r="K239" s="148">
        <v>4</v>
      </c>
      <c r="L239" s="148">
        <v>421812</v>
      </c>
      <c r="M239" s="148">
        <v>361</v>
      </c>
      <c r="N239" s="148">
        <v>531851</v>
      </c>
      <c r="O239" s="148">
        <v>321</v>
      </c>
      <c r="P239" s="148">
        <v>750983</v>
      </c>
      <c r="Q239" s="148">
        <v>0</v>
      </c>
      <c r="R239" s="149">
        <v>0</v>
      </c>
    </row>
    <row r="240" spans="1:18" ht="30" customHeight="1" x14ac:dyDescent="0.15">
      <c r="B240" s="289" t="s">
        <v>249</v>
      </c>
      <c r="C240" s="289"/>
      <c r="D240" s="289"/>
      <c r="E240" s="289"/>
      <c r="F240" s="289"/>
      <c r="G240" s="289"/>
      <c r="H240" s="289"/>
      <c r="I240" s="289"/>
      <c r="J240" s="289"/>
      <c r="K240" s="289"/>
      <c r="L240" s="289"/>
      <c r="M240" s="289"/>
      <c r="N240" s="289"/>
      <c r="O240" s="289"/>
      <c r="P240" s="289"/>
      <c r="Q240" s="289"/>
      <c r="R240" s="289"/>
    </row>
    <row r="241" spans="2:18" ht="43.95" customHeight="1" x14ac:dyDescent="0.15">
      <c r="B241" s="290"/>
      <c r="C241" s="290"/>
      <c r="D241" s="290"/>
      <c r="E241" s="290"/>
      <c r="F241" s="290"/>
      <c r="G241" s="290"/>
      <c r="H241" s="290"/>
      <c r="I241" s="290"/>
      <c r="J241" s="290"/>
      <c r="K241" s="290"/>
      <c r="L241" s="290"/>
      <c r="M241" s="290"/>
      <c r="N241" s="290"/>
      <c r="O241" s="290"/>
      <c r="P241" s="290"/>
      <c r="Q241" s="290"/>
      <c r="R241" s="290"/>
    </row>
  </sheetData>
  <mergeCells count="144">
    <mergeCell ref="C238:C239"/>
    <mergeCell ref="C218:C219"/>
    <mergeCell ref="C220:C221"/>
    <mergeCell ref="C222:C223"/>
    <mergeCell ref="B234:C235"/>
    <mergeCell ref="C236:C237"/>
    <mergeCell ref="C208:C209"/>
    <mergeCell ref="B210:C211"/>
    <mergeCell ref="C212:C213"/>
    <mergeCell ref="C214:C215"/>
    <mergeCell ref="C216:C217"/>
    <mergeCell ref="A232:D233"/>
    <mergeCell ref="C200:C201"/>
    <mergeCell ref="C202:C203"/>
    <mergeCell ref="C204:C205"/>
    <mergeCell ref="C206:C207"/>
    <mergeCell ref="C188:C189"/>
    <mergeCell ref="C190:C191"/>
    <mergeCell ref="C192:C193"/>
    <mergeCell ref="C194:C195"/>
    <mergeCell ref="B196:C197"/>
    <mergeCell ref="B182:C183"/>
    <mergeCell ref="C184:C185"/>
    <mergeCell ref="C186:C187"/>
    <mergeCell ref="C168:C169"/>
    <mergeCell ref="C170:C171"/>
    <mergeCell ref="C172:C173"/>
    <mergeCell ref="C174:C175"/>
    <mergeCell ref="C176:C177"/>
    <mergeCell ref="C198:C199"/>
    <mergeCell ref="C86:C87"/>
    <mergeCell ref="C88:C89"/>
    <mergeCell ref="C58:C59"/>
    <mergeCell ref="C60:C61"/>
    <mergeCell ref="C62:C63"/>
    <mergeCell ref="C64:C65"/>
    <mergeCell ref="C66:C67"/>
    <mergeCell ref="A80:D81"/>
    <mergeCell ref="C134:C135"/>
    <mergeCell ref="C124:C125"/>
    <mergeCell ref="C126:C127"/>
    <mergeCell ref="C128:C129"/>
    <mergeCell ref="C130:C131"/>
    <mergeCell ref="C132:C133"/>
    <mergeCell ref="C52:C53"/>
    <mergeCell ref="C34:C35"/>
    <mergeCell ref="C36:C37"/>
    <mergeCell ref="C38:C39"/>
    <mergeCell ref="C40:C41"/>
    <mergeCell ref="C42:C43"/>
    <mergeCell ref="C68:C69"/>
    <mergeCell ref="B82:C83"/>
    <mergeCell ref="C84:C85"/>
    <mergeCell ref="C12:C13"/>
    <mergeCell ref="C14:C15"/>
    <mergeCell ref="C16:C17"/>
    <mergeCell ref="C18:C19"/>
    <mergeCell ref="C20:C21"/>
    <mergeCell ref="C44:C45"/>
    <mergeCell ref="C46:C47"/>
    <mergeCell ref="B48:C49"/>
    <mergeCell ref="C50:C51"/>
    <mergeCell ref="O2:P2"/>
    <mergeCell ref="Q2:R2"/>
    <mergeCell ref="A2:D3"/>
    <mergeCell ref="E2:F2"/>
    <mergeCell ref="G2:H2"/>
    <mergeCell ref="I2:J2"/>
    <mergeCell ref="K2:L2"/>
    <mergeCell ref="C76:C77"/>
    <mergeCell ref="C70:C71"/>
    <mergeCell ref="C72:C73"/>
    <mergeCell ref="C74:C75"/>
    <mergeCell ref="C22:C23"/>
    <mergeCell ref="C24:C25"/>
    <mergeCell ref="B26:C27"/>
    <mergeCell ref="C28:C29"/>
    <mergeCell ref="C30:C31"/>
    <mergeCell ref="C32:C33"/>
    <mergeCell ref="C54:C55"/>
    <mergeCell ref="C56:C57"/>
    <mergeCell ref="M2:N2"/>
    <mergeCell ref="B4:C5"/>
    <mergeCell ref="B6:C7"/>
    <mergeCell ref="C8:C9"/>
    <mergeCell ref="C10:C11"/>
    <mergeCell ref="B240:R241"/>
    <mergeCell ref="C90:C91"/>
    <mergeCell ref="B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K154:L154"/>
    <mergeCell ref="K232:L232"/>
    <mergeCell ref="M232:N232"/>
    <mergeCell ref="O232:P232"/>
    <mergeCell ref="Q232:R232"/>
    <mergeCell ref="C136:C137"/>
    <mergeCell ref="C138:C139"/>
    <mergeCell ref="C140:C141"/>
    <mergeCell ref="C142:C143"/>
    <mergeCell ref="C158:C159"/>
    <mergeCell ref="C160:C161"/>
    <mergeCell ref="C162:C163"/>
    <mergeCell ref="E232:F232"/>
    <mergeCell ref="G232:H232"/>
    <mergeCell ref="I232:J232"/>
    <mergeCell ref="C224:C225"/>
    <mergeCell ref="C152:C153"/>
    <mergeCell ref="C112:C113"/>
    <mergeCell ref="C114:C115"/>
    <mergeCell ref="C116:C117"/>
    <mergeCell ref="B118:C119"/>
    <mergeCell ref="C120:C121"/>
    <mergeCell ref="C122:C123"/>
    <mergeCell ref="A154:D155"/>
    <mergeCell ref="E154:F154"/>
    <mergeCell ref="G154:H154"/>
    <mergeCell ref="I154:J154"/>
    <mergeCell ref="C164:C165"/>
    <mergeCell ref="C166:C167"/>
    <mergeCell ref="C144:C145"/>
    <mergeCell ref="C146:C147"/>
    <mergeCell ref="C148:C149"/>
    <mergeCell ref="C150:C151"/>
    <mergeCell ref="B156:C157"/>
    <mergeCell ref="C178:C179"/>
    <mergeCell ref="C180:C181"/>
    <mergeCell ref="K80:L80"/>
    <mergeCell ref="M80:N80"/>
    <mergeCell ref="O80:P80"/>
    <mergeCell ref="Q80:R80"/>
    <mergeCell ref="M154:N154"/>
    <mergeCell ref="O154:P154"/>
    <mergeCell ref="Q154:R154"/>
    <mergeCell ref="E80:F80"/>
    <mergeCell ref="G80:H80"/>
    <mergeCell ref="I80:J80"/>
  </mergeCells>
  <phoneticPr fontId="2"/>
  <pageMargins left="1.0629921259842521" right="0.78740157480314965" top="1.4566929133858268" bottom="0.98425196850393704" header="0.78740157480314965" footer="0.51181102362204722"/>
  <pageSetup paperSize="9" scale="84" orientation="portrait" r:id="rId1"/>
  <headerFooter alignWithMargins="0"/>
  <rowBreaks count="3" manualBreakCount="3">
    <brk id="79" max="17" man="1"/>
    <brk id="153" max="16383" man="1"/>
    <brk id="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総-港務統計P42</vt:lpstr>
      <vt:lpstr>1 港別港務P43-44</vt:lpstr>
      <vt:lpstr>2 港別入港P45-46</vt:lpstr>
      <vt:lpstr>3 港別外国船入港P47-48</vt:lpstr>
      <vt:lpstr>4 港別危険物P49-52</vt:lpstr>
      <vt:lpstr>'2 港別入港P45-46'!Print_Area</vt:lpstr>
      <vt:lpstr>'4 港別危険物P49-52'!Print_Area</vt:lpstr>
      <vt:lpstr>'1 港別港務P43-44'!Print_Titles</vt:lpstr>
      <vt:lpstr>'2 港別入港P45-46'!Print_Titles</vt:lpstr>
      <vt:lpstr>'3 港別外国船入港P47-48'!Print_Titles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2022-07-15T05:39:21Z</cp:lastPrinted>
  <dcterms:created xsi:type="dcterms:W3CDTF">1999-01-27T10:04:15Z</dcterms:created>
  <dcterms:modified xsi:type="dcterms:W3CDTF">2022-07-15T05:41:49Z</dcterms:modified>
</cp:coreProperties>
</file>