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Phg01142\02企画係\004_各案件フォルダ（五十音順）\（と）統計\統計年報\統計年報(第72巻)\21_PDF化\02_各部了\"/>
    </mc:Choice>
  </mc:AlternateContent>
  <bookViews>
    <workbookView xWindow="0" yWindow="0" windowWidth="28800" windowHeight="12216" tabRatio="897" firstSheet="7" activeTab="15"/>
  </bookViews>
  <sheets>
    <sheet name="罪種別・日本船舶被だ捕P1" sheetId="24" r:id="rId1"/>
    <sheet name="日本・外国立検P2" sheetId="23" r:id="rId2"/>
    <sheet name="管区罪種P3-4" sheetId="5" r:id="rId3"/>
    <sheet name="部署罪種P5-6" sheetId="10" r:id="rId4"/>
    <sheet name="部署海事送致P7-8" sheetId="7" r:id="rId5"/>
    <sheet name="海事事項処理　Ｐ9" sheetId="25" r:id="rId6"/>
    <sheet name="海交法P10" sheetId="9" r:id="rId7"/>
    <sheet name="部署漁業送致P11-14" sheetId="11" r:id="rId8"/>
    <sheet name="漁業事項処理P15" sheetId="26" r:id="rId9"/>
    <sheet name="漁業外国人処理P16" sheetId="13" r:id="rId10"/>
    <sheet name="出入国事項別・手段別P17" sheetId="27" r:id="rId11"/>
    <sheet name="銃器薬物P18" sheetId="16" r:id="rId12"/>
    <sheet name="管区環境送致P19" sheetId="17" r:id="rId13"/>
    <sheet name="環境事項処理 P20" sheetId="22" r:id="rId14"/>
    <sheet name="環境担保金P21" sheetId="19" r:id="rId15"/>
    <sheet name="刑法犯管区別P22" sheetId="20" r:id="rId16"/>
    <sheet name="被だ捕状況P23" sheetId="28" r:id="rId17"/>
  </sheets>
  <definedNames>
    <definedName name="_xlnm._FilterDatabase" localSheetId="2" hidden="1">'管区罪種P3-4'!$A$4:$R$53</definedName>
    <definedName name="_xlnm._FilterDatabase" localSheetId="7" hidden="1">'部署漁業送致P11-14'!$A$6:$AM$6</definedName>
    <definedName name="_xlnm.Print_Area" localSheetId="6">海交法P10!$A$1:$AA$14</definedName>
    <definedName name="_xlnm.Print_Area" localSheetId="5">'海事事項処理　Ｐ9'!$A$1:$X$30</definedName>
    <definedName name="_xlnm.Print_Area" localSheetId="13">'環境事項処理 P20'!$A$1:$T$60</definedName>
    <definedName name="_xlnm.Print_Area" localSheetId="14">環境担保金P21!$A$1:$O$9</definedName>
    <definedName name="_xlnm.Print_Area" localSheetId="12">管区環境送致P19!$A$1:$S$17</definedName>
    <definedName name="_xlnm.Print_Area" localSheetId="2">'管区罪種P3-4'!$A$1:$R$53</definedName>
    <definedName name="_xlnm.Print_Area" localSheetId="9">漁業外国人処理P16!$A$1:$O$73</definedName>
    <definedName name="_xlnm.Print_Area" localSheetId="8">漁業事項処理P15!$A$1:$AH$26</definedName>
    <definedName name="_xlnm.Print_Area" localSheetId="15">刑法犯管区別P22!$A$1:$AC$16</definedName>
    <definedName name="_xlnm.Print_Area" localSheetId="0">罪種別・日本船舶被だ捕P1!$A$1:$M$38</definedName>
    <definedName name="_xlnm.Print_Area" localSheetId="11">銃器薬物P18!$A$1:$AA$22</definedName>
    <definedName name="_xlnm.Print_Area" localSheetId="10">出入国事項別・手段別P17!$A$1:$M$29</definedName>
    <definedName name="_xlnm.Print_Area" localSheetId="1">日本・外国立検P2!$A$1:$O$19</definedName>
    <definedName name="_xlnm.Print_Area" localSheetId="16">被だ捕状況P23!$A$1:$K$14</definedName>
    <definedName name="_xlnm.Print_Area" localSheetId="4">'部署海事送致P7-8'!$A$1:$Q$164</definedName>
    <definedName name="_xlnm.Print_Area" localSheetId="7">'部署漁業送致P11-14'!$A$1:$AM$165</definedName>
    <definedName name="_xlnm.Print_Area" localSheetId="3">'部署罪種P5-6'!$A$1:$Q$164</definedName>
    <definedName name="_xlnm.Print_Titles" localSheetId="2">'管区罪種P3-4'!$3:$3</definedName>
    <definedName name="_xlnm.Print_Titles" localSheetId="4">'部署海事送致P7-8'!$3:$4</definedName>
    <definedName name="_xlnm.Print_Titles" localSheetId="7">'部署漁業送致P11-14'!$3:$4</definedName>
    <definedName name="_xlnm.Print_Titles" localSheetId="3">'部署罪種P5-6'!$2:$3</definedName>
    <definedName name="Z_3BB4C65D_3310_466E_971D_A0670667840F_.wvu.PrintArea" localSheetId="6" hidden="1">海交法P10!$A$1:$AA$14</definedName>
    <definedName name="Z_3BB4C65D_3310_466E_971D_A0670667840F_.wvu.PrintArea" localSheetId="0" hidden="1">罪種別・日本船舶被だ捕P1!$A$1:$H$41</definedName>
    <definedName name="Z_3BB4C65D_3310_466E_971D_A0670667840F_.wvu.PrintArea" localSheetId="4" hidden="1">'部署海事送致P7-8'!$A$1:$Q$164</definedName>
    <definedName name="Z_3BB4C65D_3310_466E_971D_A0670667840F_.wvu.PrintTitles" localSheetId="2" hidden="1">'管区罪種P3-4'!$3:$3</definedName>
    <definedName name="Z_3BB4C65D_3310_466E_971D_A0670667840F_.wvu.PrintTitles" localSheetId="4" hidden="1">'部署海事送致P7-8'!$3:$4</definedName>
  </definedNames>
  <calcPr calcId="162913"/>
  <customWorkbookViews>
    <customWorkbookView name="  - 個人用ビュー" guid="{3BB4C65D-3310-466E-971D-A0670667840F}" mergeInterval="0" personalView="1" xWindow="478" yWindow="74" windowWidth="1114" windowHeight="417" tabRatio="821" activeSheetId="6"/>
  </customWorkbookViews>
</workbook>
</file>

<file path=xl/calcChain.xml><?xml version="1.0" encoding="utf-8"?>
<calcChain xmlns="http://schemas.openxmlformats.org/spreadsheetml/2006/main">
  <c r="L22" i="10" l="1"/>
  <c r="B22" i="10" s="1"/>
  <c r="D22" i="10"/>
  <c r="C163" i="10" l="1"/>
  <c r="E22" i="10"/>
  <c r="J36" i="24" l="1"/>
  <c r="J35" i="24"/>
  <c r="D6" i="27" l="1"/>
  <c r="C62" i="7" l="1"/>
  <c r="C56" i="7"/>
  <c r="C57" i="7"/>
  <c r="C58" i="7"/>
  <c r="C59" i="7"/>
  <c r="C60" i="7"/>
  <c r="C61" i="7"/>
  <c r="C55" i="7"/>
  <c r="C51" i="7"/>
  <c r="D6" i="24" l="1"/>
  <c r="D5" i="24"/>
  <c r="D4" i="24"/>
  <c r="C6" i="24"/>
  <c r="C5" i="24"/>
  <c r="C4" i="24"/>
  <c r="I9" i="5" l="1"/>
  <c r="B18" i="23"/>
  <c r="B17" i="23"/>
  <c r="B16" i="23"/>
  <c r="B15" i="23"/>
  <c r="B8" i="23"/>
  <c r="B7" i="23"/>
  <c r="B6" i="23"/>
  <c r="M145" i="10" l="1"/>
  <c r="L145" i="10"/>
  <c r="R8" i="22" l="1"/>
  <c r="R7" i="22"/>
  <c r="H38" i="22"/>
  <c r="I38" i="22"/>
  <c r="J6" i="16"/>
  <c r="I29" i="22" l="1"/>
  <c r="C24" i="7" l="1"/>
  <c r="C25" i="7"/>
  <c r="C26" i="7"/>
  <c r="C27" i="7"/>
  <c r="C28" i="7"/>
  <c r="C29" i="7"/>
  <c r="C30" i="7"/>
  <c r="C31" i="7"/>
  <c r="C32" i="7"/>
  <c r="C33" i="7"/>
  <c r="D23" i="7" l="1"/>
  <c r="E23" i="7"/>
  <c r="F23" i="7"/>
  <c r="G23" i="7"/>
  <c r="H23" i="7"/>
  <c r="I23" i="7"/>
  <c r="J23" i="7"/>
  <c r="K23" i="7"/>
  <c r="L23" i="7"/>
  <c r="M23" i="7"/>
  <c r="N23" i="7"/>
  <c r="O23" i="7"/>
  <c r="P23" i="7"/>
  <c r="Q23" i="7"/>
  <c r="D34" i="7"/>
  <c r="E34" i="7"/>
  <c r="F34" i="7"/>
  <c r="G34" i="7"/>
  <c r="H34" i="7"/>
  <c r="I34" i="7"/>
  <c r="J34" i="7"/>
  <c r="K34" i="7"/>
  <c r="L34" i="7"/>
  <c r="M34" i="7"/>
  <c r="N34" i="7"/>
  <c r="O34" i="7"/>
  <c r="P34" i="7"/>
  <c r="Q34" i="7"/>
  <c r="F22" i="10" l="1"/>
  <c r="G22" i="10"/>
  <c r="H22" i="10"/>
  <c r="I22" i="10"/>
  <c r="J22" i="10"/>
  <c r="K22" i="10"/>
  <c r="M22" i="10"/>
  <c r="N22" i="10"/>
  <c r="O22" i="10"/>
  <c r="P22" i="10"/>
  <c r="Q22" i="10"/>
  <c r="C23" i="10"/>
  <c r="B23" i="10"/>
  <c r="J34" i="10"/>
  <c r="H125" i="10"/>
  <c r="I5" i="10"/>
  <c r="H34" i="10"/>
  <c r="I34" i="10"/>
  <c r="K34" i="10"/>
  <c r="L34" i="10"/>
  <c r="M34" i="10"/>
  <c r="N34" i="10"/>
  <c r="O34" i="10"/>
  <c r="P34" i="10"/>
  <c r="Q34" i="10"/>
  <c r="L5" i="10"/>
  <c r="M5" i="10"/>
  <c r="N5" i="10"/>
  <c r="O5" i="10"/>
  <c r="P5" i="10"/>
  <c r="Q5" i="10"/>
  <c r="C41" i="5" l="1"/>
  <c r="D41" i="5"/>
  <c r="C37" i="5"/>
  <c r="D37" i="5"/>
  <c r="C17" i="5"/>
  <c r="D17" i="5"/>
  <c r="E10" i="5" l="1"/>
  <c r="F10" i="5"/>
  <c r="G10" i="5"/>
  <c r="H10" i="5"/>
  <c r="I10" i="5"/>
  <c r="J10" i="5"/>
  <c r="K10" i="5"/>
  <c r="L10" i="5"/>
  <c r="M10" i="5"/>
  <c r="N10" i="5"/>
  <c r="O10" i="5"/>
  <c r="P10" i="5"/>
  <c r="Q10" i="5"/>
  <c r="R10" i="5"/>
  <c r="E14" i="5"/>
  <c r="E18" i="5"/>
  <c r="E22" i="5"/>
  <c r="E26" i="5"/>
  <c r="E30" i="5"/>
  <c r="E34" i="5"/>
  <c r="F14" i="5"/>
  <c r="G14" i="5"/>
  <c r="H14" i="5"/>
  <c r="I14" i="5"/>
  <c r="J14" i="5"/>
  <c r="K14" i="5"/>
  <c r="L14" i="5"/>
  <c r="M14" i="5"/>
  <c r="N14" i="5"/>
  <c r="O14" i="5"/>
  <c r="P14" i="5"/>
  <c r="Q14" i="5"/>
  <c r="R14" i="5"/>
  <c r="F18" i="5"/>
  <c r="G18" i="5"/>
  <c r="H18" i="5"/>
  <c r="I18" i="5"/>
  <c r="J18" i="5"/>
  <c r="K18" i="5"/>
  <c r="L18" i="5"/>
  <c r="M18" i="5"/>
  <c r="N18" i="5"/>
  <c r="O18" i="5"/>
  <c r="P18" i="5"/>
  <c r="Q18" i="5"/>
  <c r="R18" i="5"/>
  <c r="F22" i="5"/>
  <c r="G22" i="5"/>
  <c r="H22" i="5"/>
  <c r="I22" i="5"/>
  <c r="J22" i="5"/>
  <c r="K22" i="5"/>
  <c r="L22" i="5"/>
  <c r="M22" i="5"/>
  <c r="N22" i="5"/>
  <c r="O22" i="5"/>
  <c r="P22" i="5"/>
  <c r="Q22" i="5"/>
  <c r="R22" i="5"/>
  <c r="F26" i="5"/>
  <c r="G26" i="5"/>
  <c r="H26" i="5"/>
  <c r="I26" i="5"/>
  <c r="J26" i="5"/>
  <c r="K26" i="5"/>
  <c r="L26" i="5"/>
  <c r="M26" i="5"/>
  <c r="N26" i="5"/>
  <c r="O26" i="5"/>
  <c r="P26" i="5"/>
  <c r="Q26" i="5"/>
  <c r="R26" i="5"/>
  <c r="F30" i="5"/>
  <c r="G30" i="5"/>
  <c r="H30" i="5"/>
  <c r="I30" i="5"/>
  <c r="J30" i="5"/>
  <c r="K30" i="5"/>
  <c r="L30" i="5"/>
  <c r="M30" i="5"/>
  <c r="N30" i="5"/>
  <c r="O30" i="5"/>
  <c r="P30" i="5"/>
  <c r="Q30" i="5"/>
  <c r="R30" i="5"/>
  <c r="F34" i="5"/>
  <c r="G34" i="5"/>
  <c r="H34" i="5"/>
  <c r="I34" i="5"/>
  <c r="J34" i="5"/>
  <c r="K34" i="5"/>
  <c r="L34" i="5"/>
  <c r="M34" i="5"/>
  <c r="N34" i="5"/>
  <c r="O34" i="5"/>
  <c r="P34" i="5"/>
  <c r="Q34" i="5"/>
  <c r="R34" i="5"/>
  <c r="H17" i="24"/>
  <c r="G17" i="24"/>
  <c r="C3" i="19" l="1"/>
  <c r="C6" i="27"/>
  <c r="C5" i="27" s="1"/>
  <c r="E8" i="25"/>
  <c r="F8" i="25"/>
  <c r="E9" i="25"/>
  <c r="F9" i="25"/>
  <c r="E7" i="25"/>
  <c r="G16" i="25"/>
  <c r="H16" i="25"/>
  <c r="I16" i="25"/>
  <c r="J16" i="25"/>
  <c r="K16" i="25"/>
  <c r="L16" i="25"/>
  <c r="M16" i="25"/>
  <c r="N16" i="25"/>
  <c r="O16" i="25"/>
  <c r="P16" i="25"/>
  <c r="Q16" i="25"/>
  <c r="R16" i="25"/>
  <c r="S16" i="25"/>
  <c r="T16" i="25"/>
  <c r="W16" i="25"/>
  <c r="W19" i="25"/>
  <c r="W6" i="25"/>
  <c r="X6" i="25"/>
  <c r="X19" i="25"/>
  <c r="E6" i="7"/>
  <c r="C164" i="7"/>
  <c r="B164" i="7"/>
  <c r="C163" i="7"/>
  <c r="B163" i="7"/>
  <c r="C162" i="7"/>
  <c r="B162" i="7"/>
  <c r="C161" i="7"/>
  <c r="B161" i="7"/>
  <c r="C160" i="7"/>
  <c r="B160" i="7"/>
  <c r="Q159" i="7"/>
  <c r="P159" i="7"/>
  <c r="O159" i="7"/>
  <c r="N159" i="7"/>
  <c r="M159" i="7"/>
  <c r="L159" i="7"/>
  <c r="K159" i="7"/>
  <c r="J159" i="7"/>
  <c r="I159" i="7"/>
  <c r="H159" i="7"/>
  <c r="G159" i="7"/>
  <c r="F159" i="7"/>
  <c r="E159" i="7"/>
  <c r="D159" i="7"/>
  <c r="C158" i="7"/>
  <c r="B158" i="7"/>
  <c r="C157" i="7"/>
  <c r="B157" i="7"/>
  <c r="C156" i="7"/>
  <c r="B156" i="7"/>
  <c r="C155" i="7"/>
  <c r="B155" i="7"/>
  <c r="C154" i="7"/>
  <c r="B154" i="7"/>
  <c r="C153" i="7"/>
  <c r="B153" i="7"/>
  <c r="C152" i="7"/>
  <c r="B152" i="7"/>
  <c r="C151" i="7"/>
  <c r="B151" i="7"/>
  <c r="C150" i="7"/>
  <c r="B150" i="7"/>
  <c r="C149" i="7"/>
  <c r="B149" i="7"/>
  <c r="C148" i="7"/>
  <c r="B148" i="7"/>
  <c r="C147" i="7"/>
  <c r="B147" i="7"/>
  <c r="C146" i="7"/>
  <c r="B146" i="7"/>
  <c r="Q145" i="7"/>
  <c r="P145" i="7"/>
  <c r="O145" i="7"/>
  <c r="N145" i="7"/>
  <c r="M145" i="7"/>
  <c r="L145" i="7"/>
  <c r="K145" i="7"/>
  <c r="J145" i="7"/>
  <c r="I145" i="7"/>
  <c r="H145" i="7"/>
  <c r="G145" i="7"/>
  <c r="F145" i="7"/>
  <c r="E145" i="7"/>
  <c r="D145" i="7"/>
  <c r="C144" i="7"/>
  <c r="B144" i="7"/>
  <c r="C143" i="7"/>
  <c r="B143" i="7"/>
  <c r="C142" i="7"/>
  <c r="B142" i="7"/>
  <c r="C141" i="7"/>
  <c r="B141" i="7"/>
  <c r="C140" i="7"/>
  <c r="B140" i="7"/>
  <c r="C139" i="7"/>
  <c r="B139" i="7"/>
  <c r="C138" i="7"/>
  <c r="B138" i="7"/>
  <c r="C137" i="7"/>
  <c r="B137" i="7"/>
  <c r="Q136" i="7"/>
  <c r="P136" i="7"/>
  <c r="O136" i="7"/>
  <c r="N136" i="7"/>
  <c r="M136" i="7"/>
  <c r="L136" i="7"/>
  <c r="K136" i="7"/>
  <c r="J136" i="7"/>
  <c r="I136" i="7"/>
  <c r="H136" i="7"/>
  <c r="G136" i="7"/>
  <c r="F136" i="7"/>
  <c r="E136" i="7"/>
  <c r="D136" i="7"/>
  <c r="C135" i="7"/>
  <c r="B135" i="7"/>
  <c r="C134" i="7"/>
  <c r="B134" i="7"/>
  <c r="C133" i="7"/>
  <c r="B133" i="7"/>
  <c r="C132" i="7"/>
  <c r="B132" i="7"/>
  <c r="C131" i="7"/>
  <c r="B131" i="7"/>
  <c r="C130" i="7"/>
  <c r="B130" i="7"/>
  <c r="C129" i="7"/>
  <c r="B129" i="7"/>
  <c r="C128" i="7"/>
  <c r="B128" i="7"/>
  <c r="C127" i="7"/>
  <c r="B127" i="7"/>
  <c r="C126" i="7"/>
  <c r="B126" i="7"/>
  <c r="Q125" i="7"/>
  <c r="P125" i="7"/>
  <c r="O125" i="7"/>
  <c r="N125" i="7"/>
  <c r="M125" i="7"/>
  <c r="L125" i="7"/>
  <c r="K125" i="7"/>
  <c r="J125" i="7"/>
  <c r="I125" i="7"/>
  <c r="H125" i="7"/>
  <c r="G125" i="7"/>
  <c r="F125" i="7"/>
  <c r="E125" i="7"/>
  <c r="D125" i="7"/>
  <c r="C124" i="7"/>
  <c r="B124" i="7"/>
  <c r="C123" i="7"/>
  <c r="B123" i="7"/>
  <c r="C122" i="7"/>
  <c r="B122" i="7"/>
  <c r="C121" i="7"/>
  <c r="B121" i="7"/>
  <c r="C120" i="7"/>
  <c r="B120" i="7"/>
  <c r="C119" i="7"/>
  <c r="B119" i="7"/>
  <c r="C118" i="7"/>
  <c r="B118" i="7"/>
  <c r="C117" i="7"/>
  <c r="B117" i="7"/>
  <c r="C116" i="7"/>
  <c r="B116" i="7"/>
  <c r="C115" i="7"/>
  <c r="B115" i="7"/>
  <c r="C114" i="7"/>
  <c r="B114" i="7"/>
  <c r="C113" i="7"/>
  <c r="B113" i="7"/>
  <c r="C112" i="7"/>
  <c r="B112" i="7"/>
  <c r="C111" i="7"/>
  <c r="B111" i="7"/>
  <c r="C110" i="7"/>
  <c r="B110" i="7"/>
  <c r="C109" i="7"/>
  <c r="B109" i="7"/>
  <c r="C108" i="7"/>
  <c r="B108" i="7"/>
  <c r="C107" i="7"/>
  <c r="B107" i="7"/>
  <c r="C106" i="7"/>
  <c r="B106" i="7"/>
  <c r="C105" i="7"/>
  <c r="B105" i="7"/>
  <c r="C104" i="7"/>
  <c r="B104" i="7"/>
  <c r="C103" i="7"/>
  <c r="B103" i="7"/>
  <c r="Q102" i="7"/>
  <c r="P102" i="7"/>
  <c r="O102" i="7"/>
  <c r="N102" i="7"/>
  <c r="M102" i="7"/>
  <c r="L102" i="7"/>
  <c r="K102" i="7"/>
  <c r="J102" i="7"/>
  <c r="I102" i="7"/>
  <c r="H102" i="7"/>
  <c r="G102" i="7"/>
  <c r="F102" i="7"/>
  <c r="E102" i="7"/>
  <c r="D102" i="7"/>
  <c r="C101" i="7"/>
  <c r="B101" i="7"/>
  <c r="C100" i="7"/>
  <c r="B100" i="7"/>
  <c r="C99" i="7"/>
  <c r="B99" i="7"/>
  <c r="C98" i="7"/>
  <c r="B98" i="7"/>
  <c r="C97" i="7"/>
  <c r="B97" i="7"/>
  <c r="C96" i="7"/>
  <c r="B96" i="7"/>
  <c r="C95" i="7"/>
  <c r="B95" i="7"/>
  <c r="C94" i="7"/>
  <c r="B94" i="7"/>
  <c r="C93" i="7"/>
  <c r="B93" i="7"/>
  <c r="C92" i="7"/>
  <c r="B92" i="7"/>
  <c r="C91" i="7"/>
  <c r="B91" i="7"/>
  <c r="C90" i="7"/>
  <c r="B90" i="7"/>
  <c r="C89" i="7"/>
  <c r="B89" i="7"/>
  <c r="C88" i="7"/>
  <c r="B88" i="7"/>
  <c r="C87" i="7"/>
  <c r="B87" i="7"/>
  <c r="C86" i="7"/>
  <c r="B86" i="7"/>
  <c r="C85" i="7"/>
  <c r="B85" i="7"/>
  <c r="C84" i="7"/>
  <c r="B84" i="7"/>
  <c r="C83" i="7"/>
  <c r="B83" i="7"/>
  <c r="C82" i="7"/>
  <c r="B82" i="7"/>
  <c r="Q81" i="7"/>
  <c r="P81" i="7"/>
  <c r="O81" i="7"/>
  <c r="N81" i="7"/>
  <c r="M81" i="7"/>
  <c r="L81" i="7"/>
  <c r="K81" i="7"/>
  <c r="J81" i="7"/>
  <c r="I81" i="7"/>
  <c r="H81" i="7"/>
  <c r="G81" i="7"/>
  <c r="F81" i="7"/>
  <c r="E81" i="7"/>
  <c r="D81" i="7"/>
  <c r="C80" i="7"/>
  <c r="B80" i="7"/>
  <c r="C79" i="7"/>
  <c r="B79" i="7"/>
  <c r="C78" i="7"/>
  <c r="B78" i="7"/>
  <c r="C77" i="7"/>
  <c r="B77" i="7"/>
  <c r="C76" i="7"/>
  <c r="B76" i="7"/>
  <c r="C75" i="7"/>
  <c r="B75" i="7"/>
  <c r="C74" i="7"/>
  <c r="B74" i="7"/>
  <c r="C73" i="7"/>
  <c r="B73" i="7"/>
  <c r="C72" i="7"/>
  <c r="B72" i="7"/>
  <c r="C71" i="7"/>
  <c r="B71" i="7"/>
  <c r="C70" i="7"/>
  <c r="B70" i="7"/>
  <c r="C69" i="7"/>
  <c r="B69" i="7"/>
  <c r="C68" i="7"/>
  <c r="B68" i="7"/>
  <c r="C67" i="7"/>
  <c r="B67" i="7"/>
  <c r="C66" i="7"/>
  <c r="B66" i="7"/>
  <c r="C65" i="7"/>
  <c r="B65" i="7"/>
  <c r="C64" i="7"/>
  <c r="B64" i="7"/>
  <c r="Q63" i="7"/>
  <c r="P63" i="7"/>
  <c r="O63" i="7"/>
  <c r="N63" i="7"/>
  <c r="M63" i="7"/>
  <c r="L63" i="7"/>
  <c r="K63" i="7"/>
  <c r="J63" i="7"/>
  <c r="I63" i="7"/>
  <c r="H63" i="7"/>
  <c r="G63" i="7"/>
  <c r="F63" i="7"/>
  <c r="E63" i="7"/>
  <c r="D63" i="7"/>
  <c r="B62" i="7"/>
  <c r="B61" i="7"/>
  <c r="B60" i="7"/>
  <c r="B59" i="7"/>
  <c r="B58" i="7"/>
  <c r="B57" i="7"/>
  <c r="B56" i="7"/>
  <c r="B55" i="7"/>
  <c r="Q54" i="7"/>
  <c r="P54" i="7"/>
  <c r="O54" i="7"/>
  <c r="N54" i="7"/>
  <c r="M54" i="7"/>
  <c r="L54" i="7"/>
  <c r="K54" i="7"/>
  <c r="J54" i="7"/>
  <c r="I54" i="7"/>
  <c r="H54" i="7"/>
  <c r="G54" i="7"/>
  <c r="F54" i="7"/>
  <c r="E54" i="7"/>
  <c r="D54" i="7"/>
  <c r="C53" i="7"/>
  <c r="B53" i="7"/>
  <c r="C52" i="7"/>
  <c r="B52" i="7"/>
  <c r="B51" i="7"/>
  <c r="C50" i="7"/>
  <c r="B50" i="7"/>
  <c r="C49" i="7"/>
  <c r="B49" i="7"/>
  <c r="C48" i="7"/>
  <c r="B48" i="7"/>
  <c r="C47" i="7"/>
  <c r="B47" i="7"/>
  <c r="C46" i="7"/>
  <c r="B46" i="7"/>
  <c r="C45" i="7"/>
  <c r="B45" i="7"/>
  <c r="C44" i="7"/>
  <c r="B44" i="7"/>
  <c r="C43" i="7"/>
  <c r="B43" i="7"/>
  <c r="C42" i="7"/>
  <c r="B42" i="7"/>
  <c r="C41" i="7"/>
  <c r="B41" i="7"/>
  <c r="C40" i="7"/>
  <c r="B40" i="7"/>
  <c r="C39" i="7"/>
  <c r="B39" i="7"/>
  <c r="C38" i="7"/>
  <c r="B38" i="7"/>
  <c r="C37" i="7"/>
  <c r="B37" i="7"/>
  <c r="C36" i="7"/>
  <c r="B36" i="7"/>
  <c r="C35" i="7"/>
  <c r="B35" i="7"/>
  <c r="C34" i="7"/>
  <c r="B34" i="7"/>
  <c r="B33" i="7"/>
  <c r="B32" i="7"/>
  <c r="B31" i="7"/>
  <c r="B30" i="7"/>
  <c r="B29" i="7"/>
  <c r="B28" i="7"/>
  <c r="B27" i="7"/>
  <c r="B26" i="7"/>
  <c r="B25" i="7"/>
  <c r="B24" i="7"/>
  <c r="B23" i="7"/>
  <c r="C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Q6" i="7"/>
  <c r="P6" i="7"/>
  <c r="O6" i="7"/>
  <c r="N6" i="7"/>
  <c r="M6" i="7"/>
  <c r="L6" i="7"/>
  <c r="K6" i="7"/>
  <c r="J6" i="7"/>
  <c r="I6" i="7"/>
  <c r="H6" i="7"/>
  <c r="G6" i="7"/>
  <c r="F6" i="7"/>
  <c r="D6" i="7"/>
  <c r="F159" i="10"/>
  <c r="G159" i="10"/>
  <c r="H159" i="10"/>
  <c r="I159" i="10"/>
  <c r="J159" i="10"/>
  <c r="K159" i="10"/>
  <c r="L159" i="10"/>
  <c r="M159" i="10"/>
  <c r="N159" i="10"/>
  <c r="O159" i="10"/>
  <c r="P159" i="10"/>
  <c r="Q159" i="10"/>
  <c r="E159" i="10"/>
  <c r="D159" i="10"/>
  <c r="F145" i="10"/>
  <c r="G145" i="10"/>
  <c r="H145" i="10"/>
  <c r="I145" i="10"/>
  <c r="J145" i="10"/>
  <c r="K145" i="10"/>
  <c r="N145" i="10"/>
  <c r="O145" i="10"/>
  <c r="P145" i="10"/>
  <c r="Q145" i="10"/>
  <c r="E145" i="10"/>
  <c r="D145" i="10"/>
  <c r="F136" i="10"/>
  <c r="G136" i="10"/>
  <c r="H136" i="10"/>
  <c r="I136" i="10"/>
  <c r="J136" i="10"/>
  <c r="K136" i="10"/>
  <c r="L136" i="10"/>
  <c r="M136" i="10"/>
  <c r="N136" i="10"/>
  <c r="O136" i="10"/>
  <c r="P136" i="10"/>
  <c r="Q136" i="10"/>
  <c r="E136" i="10"/>
  <c r="D136" i="10"/>
  <c r="F125" i="10"/>
  <c r="G125" i="10"/>
  <c r="I125" i="10"/>
  <c r="J125" i="10"/>
  <c r="K125" i="10"/>
  <c r="L125" i="10"/>
  <c r="M125" i="10"/>
  <c r="N125" i="10"/>
  <c r="O125" i="10"/>
  <c r="P125" i="10"/>
  <c r="Q125" i="10"/>
  <c r="E125" i="10"/>
  <c r="D125" i="10"/>
  <c r="F102" i="10"/>
  <c r="G102" i="10"/>
  <c r="H102" i="10"/>
  <c r="I102" i="10"/>
  <c r="J102" i="10"/>
  <c r="K102" i="10"/>
  <c r="L102" i="10"/>
  <c r="M102" i="10"/>
  <c r="N102" i="10"/>
  <c r="O102" i="10"/>
  <c r="P102" i="10"/>
  <c r="Q102" i="10"/>
  <c r="E102" i="10"/>
  <c r="D102" i="10"/>
  <c r="F81" i="10"/>
  <c r="G81" i="10"/>
  <c r="H81" i="10"/>
  <c r="I81" i="10"/>
  <c r="J81" i="10"/>
  <c r="K81" i="10"/>
  <c r="L81" i="10"/>
  <c r="M81" i="10"/>
  <c r="N81" i="10"/>
  <c r="O81" i="10"/>
  <c r="P81" i="10"/>
  <c r="Q81" i="10"/>
  <c r="E81" i="10"/>
  <c r="D81" i="10"/>
  <c r="F63" i="10"/>
  <c r="G63" i="10"/>
  <c r="H63" i="10"/>
  <c r="I63" i="10"/>
  <c r="J63" i="10"/>
  <c r="K63" i="10"/>
  <c r="L63" i="10"/>
  <c r="M63" i="10"/>
  <c r="N63" i="10"/>
  <c r="O63" i="10"/>
  <c r="P63" i="10"/>
  <c r="Q63" i="10"/>
  <c r="E63" i="10"/>
  <c r="D63" i="10"/>
  <c r="F54" i="10"/>
  <c r="G54" i="10"/>
  <c r="H54" i="10"/>
  <c r="I54" i="10"/>
  <c r="J54" i="10"/>
  <c r="K54" i="10"/>
  <c r="L54" i="10"/>
  <c r="M54" i="10"/>
  <c r="N54" i="10"/>
  <c r="O54" i="10"/>
  <c r="P54" i="10"/>
  <c r="Q54" i="10"/>
  <c r="E54" i="10"/>
  <c r="D54" i="10"/>
  <c r="F34" i="10"/>
  <c r="G34" i="10"/>
  <c r="E34" i="10"/>
  <c r="D34" i="10"/>
  <c r="K5" i="10"/>
  <c r="J5" i="10"/>
  <c r="H5" i="10"/>
  <c r="G5" i="10"/>
  <c r="F5" i="10"/>
  <c r="E5" i="10"/>
  <c r="D5" i="10"/>
  <c r="C81" i="7" l="1"/>
  <c r="C159" i="7"/>
  <c r="B159" i="7"/>
  <c r="C145" i="7"/>
  <c r="B145" i="7"/>
  <c r="C136" i="7"/>
  <c r="B136" i="7"/>
  <c r="C125" i="7"/>
  <c r="B125" i="7"/>
  <c r="B102" i="7"/>
  <c r="C102" i="7"/>
  <c r="B81" i="7"/>
  <c r="C63" i="7"/>
  <c r="B63" i="7"/>
  <c r="D5" i="7"/>
  <c r="C54" i="7"/>
  <c r="F5" i="7"/>
  <c r="B54" i="7"/>
  <c r="C6" i="7"/>
  <c r="B6" i="7"/>
  <c r="C102" i="10"/>
  <c r="B102" i="10"/>
  <c r="D4" i="10"/>
  <c r="E5" i="7"/>
  <c r="B150" i="10"/>
  <c r="C150" i="10"/>
  <c r="L36" i="24"/>
  <c r="M36" i="24"/>
  <c r="M35" i="24"/>
  <c r="L35" i="24"/>
  <c r="K36" i="24"/>
  <c r="K35" i="24"/>
  <c r="C5" i="7" l="1"/>
  <c r="B5" i="7"/>
  <c r="D71" i="13"/>
  <c r="E66" i="13"/>
  <c r="D66" i="13"/>
  <c r="E65" i="13"/>
  <c r="D65" i="13"/>
  <c r="E64" i="13"/>
  <c r="D64" i="13"/>
  <c r="E63" i="13"/>
  <c r="D63" i="13"/>
  <c r="E62" i="13"/>
  <c r="D62" i="13"/>
  <c r="E61" i="13"/>
  <c r="D61" i="13"/>
  <c r="E60" i="13"/>
  <c r="D60" i="13"/>
  <c r="E59" i="13"/>
  <c r="D59" i="13"/>
  <c r="E58" i="13"/>
  <c r="E56" i="13" s="1"/>
  <c r="D58" i="13"/>
  <c r="E57" i="13"/>
  <c r="D57" i="13"/>
  <c r="O56" i="13"/>
  <c r="N56" i="13"/>
  <c r="M56" i="13"/>
  <c r="L56" i="13"/>
  <c r="K56" i="13"/>
  <c r="J56" i="13"/>
  <c r="I56" i="13"/>
  <c r="H56" i="13"/>
  <c r="G56" i="13"/>
  <c r="F56" i="13"/>
  <c r="D56" i="13"/>
  <c r="O55" i="13"/>
  <c r="N55" i="13"/>
  <c r="M55" i="13"/>
  <c r="L55" i="13"/>
  <c r="K55" i="13"/>
  <c r="J55" i="13"/>
  <c r="I55" i="13"/>
  <c r="H55" i="13"/>
  <c r="G55" i="13"/>
  <c r="F55" i="13"/>
  <c r="D55" i="13" l="1"/>
  <c r="E55" i="13"/>
  <c r="C16" i="20"/>
  <c r="B16" i="20"/>
  <c r="C15" i="20"/>
  <c r="B15" i="20"/>
  <c r="C14" i="20"/>
  <c r="B14" i="20"/>
  <c r="C13" i="20"/>
  <c r="B13" i="20"/>
  <c r="C12" i="20"/>
  <c r="B12" i="20"/>
  <c r="C11" i="20"/>
  <c r="B11" i="20"/>
  <c r="C10" i="20"/>
  <c r="B10" i="20"/>
  <c r="C9" i="20"/>
  <c r="B9" i="20"/>
  <c r="C8" i="20"/>
  <c r="B8" i="20"/>
  <c r="C7" i="20"/>
  <c r="B7" i="20"/>
  <c r="C6" i="20"/>
  <c r="B6" i="20"/>
  <c r="AC5" i="20"/>
  <c r="AB5" i="20"/>
  <c r="AA5" i="20"/>
  <c r="Z5" i="20"/>
  <c r="Y5" i="20"/>
  <c r="X5" i="20"/>
  <c r="W5" i="20"/>
  <c r="V5" i="20"/>
  <c r="U5" i="20"/>
  <c r="T5" i="20"/>
  <c r="S5" i="20"/>
  <c r="R5" i="20"/>
  <c r="Q5" i="20"/>
  <c r="P5" i="20"/>
  <c r="O5" i="20"/>
  <c r="N5" i="20"/>
  <c r="M5" i="20"/>
  <c r="L5" i="20"/>
  <c r="K5" i="20"/>
  <c r="J5" i="20"/>
  <c r="I5" i="20"/>
  <c r="H5" i="20"/>
  <c r="G5" i="20"/>
  <c r="F5" i="20"/>
  <c r="E5" i="20"/>
  <c r="D5" i="20"/>
  <c r="B5" i="19"/>
  <c r="B4" i="19"/>
  <c r="B3" i="19" s="1"/>
  <c r="I3" i="19"/>
  <c r="H3" i="19"/>
  <c r="G3" i="19"/>
  <c r="F3" i="19"/>
  <c r="E3" i="19"/>
  <c r="D3" i="19"/>
  <c r="G56" i="22"/>
  <c r="F56" i="22"/>
  <c r="G55" i="22"/>
  <c r="F55" i="22"/>
  <c r="G54" i="22"/>
  <c r="F54" i="22"/>
  <c r="G53" i="22"/>
  <c r="F53" i="22"/>
  <c r="G52" i="22"/>
  <c r="F52" i="22"/>
  <c r="G51" i="22"/>
  <c r="G50" i="22" s="1"/>
  <c r="F51" i="22"/>
  <c r="I49" i="22"/>
  <c r="G49" i="22" s="1"/>
  <c r="H49" i="22"/>
  <c r="F49" i="22" s="1"/>
  <c r="I48" i="22"/>
  <c r="G48" i="22" s="1"/>
  <c r="G47" i="22" s="1"/>
  <c r="H48" i="22"/>
  <c r="F48" i="22" s="1"/>
  <c r="I47" i="22"/>
  <c r="I46" i="22"/>
  <c r="G46" i="22" s="1"/>
  <c r="H46" i="22"/>
  <c r="F46" i="22" s="1"/>
  <c r="I45" i="22"/>
  <c r="G45" i="22" s="1"/>
  <c r="H45" i="22"/>
  <c r="F45" i="22" s="1"/>
  <c r="I44" i="22"/>
  <c r="G44" i="22" s="1"/>
  <c r="H44" i="22"/>
  <c r="F44" i="22" s="1"/>
  <c r="I43" i="22"/>
  <c r="G43" i="22" s="1"/>
  <c r="H43" i="22"/>
  <c r="F43" i="22" s="1"/>
  <c r="I42" i="22"/>
  <c r="G42" i="22" s="1"/>
  <c r="H42" i="22"/>
  <c r="F42" i="22" s="1"/>
  <c r="I41" i="22"/>
  <c r="H41" i="22"/>
  <c r="I40" i="22"/>
  <c r="G40" i="22" s="1"/>
  <c r="H40" i="22"/>
  <c r="F40" i="22" s="1"/>
  <c r="I39" i="22"/>
  <c r="G39" i="22" s="1"/>
  <c r="H39" i="22"/>
  <c r="F39" i="22" s="1"/>
  <c r="I37" i="22"/>
  <c r="G37" i="22" s="1"/>
  <c r="H37" i="22"/>
  <c r="F37" i="22" s="1"/>
  <c r="I36" i="22"/>
  <c r="G36" i="22" s="1"/>
  <c r="H36" i="22"/>
  <c r="F36" i="22" s="1"/>
  <c r="I35" i="22"/>
  <c r="G35" i="22" s="1"/>
  <c r="H35" i="22"/>
  <c r="F35" i="22" s="1"/>
  <c r="I34" i="22"/>
  <c r="G34" i="22" s="1"/>
  <c r="H34" i="22"/>
  <c r="F34" i="22" s="1"/>
  <c r="I31" i="22"/>
  <c r="G31" i="22" s="1"/>
  <c r="H31" i="22"/>
  <c r="F31" i="22" s="1"/>
  <c r="G29" i="22"/>
  <c r="H29" i="22"/>
  <c r="F29" i="22" s="1"/>
  <c r="I27" i="22"/>
  <c r="G27" i="22" s="1"/>
  <c r="H27" i="22"/>
  <c r="F27" i="22" s="1"/>
  <c r="I25" i="22"/>
  <c r="G25" i="22" s="1"/>
  <c r="H25" i="22"/>
  <c r="F25" i="22" s="1"/>
  <c r="I23" i="22"/>
  <c r="G23" i="22" s="1"/>
  <c r="H23" i="22"/>
  <c r="F23" i="22" s="1"/>
  <c r="I21" i="22"/>
  <c r="G21" i="22" s="1"/>
  <c r="H21" i="22"/>
  <c r="F21" i="22" s="1"/>
  <c r="I19" i="22"/>
  <c r="G19" i="22" s="1"/>
  <c r="H19" i="22"/>
  <c r="F19" i="22" s="1"/>
  <c r="I17" i="22"/>
  <c r="G17" i="22" s="1"/>
  <c r="H17" i="22"/>
  <c r="F17" i="22" s="1"/>
  <c r="I15" i="22"/>
  <c r="G15" i="22" s="1"/>
  <c r="H15" i="22"/>
  <c r="F15" i="22" s="1"/>
  <c r="I13" i="22"/>
  <c r="G13" i="22" s="1"/>
  <c r="H13" i="22"/>
  <c r="F13" i="22" s="1"/>
  <c r="T11" i="22"/>
  <c r="T10" i="22" s="1"/>
  <c r="S11" i="22"/>
  <c r="R11" i="22"/>
  <c r="R10" i="22" s="1"/>
  <c r="Q11" i="22"/>
  <c r="P11" i="22"/>
  <c r="P10" i="22" s="1"/>
  <c r="O11" i="22"/>
  <c r="O10" i="22" s="1"/>
  <c r="N11" i="22"/>
  <c r="N10" i="22" s="1"/>
  <c r="M11" i="22"/>
  <c r="M10" i="22" s="1"/>
  <c r="L11" i="22"/>
  <c r="L10" i="22" s="1"/>
  <c r="K11" i="22"/>
  <c r="J11" i="22"/>
  <c r="J10" i="22" s="1"/>
  <c r="Q10" i="22"/>
  <c r="T9" i="22"/>
  <c r="S9" i="22"/>
  <c r="R9" i="22"/>
  <c r="Q9" i="22"/>
  <c r="P9" i="22"/>
  <c r="O9" i="22"/>
  <c r="N9" i="22"/>
  <c r="M9" i="22"/>
  <c r="L9" i="22"/>
  <c r="K9" i="22"/>
  <c r="J9" i="22"/>
  <c r="T8" i="22"/>
  <c r="S8" i="22"/>
  <c r="Q8" i="22"/>
  <c r="P8" i="22"/>
  <c r="O8" i="22"/>
  <c r="N8" i="22"/>
  <c r="M8" i="22"/>
  <c r="L8" i="22"/>
  <c r="K8" i="22"/>
  <c r="J8" i="22"/>
  <c r="C17" i="17"/>
  <c r="B17" i="17"/>
  <c r="C16" i="17"/>
  <c r="B16" i="17"/>
  <c r="C15" i="17"/>
  <c r="B15" i="17"/>
  <c r="C14" i="17"/>
  <c r="B14" i="17"/>
  <c r="C13" i="17"/>
  <c r="B13" i="17"/>
  <c r="C12" i="17"/>
  <c r="B12" i="17"/>
  <c r="C11" i="17"/>
  <c r="B11" i="17"/>
  <c r="C10" i="17"/>
  <c r="B10" i="17"/>
  <c r="C9" i="17"/>
  <c r="B9" i="17"/>
  <c r="C8" i="17"/>
  <c r="B8" i="17"/>
  <c r="C7" i="17"/>
  <c r="B7" i="17"/>
  <c r="S6" i="17"/>
  <c r="R6" i="17"/>
  <c r="Q6" i="17"/>
  <c r="P6" i="17"/>
  <c r="O6" i="17"/>
  <c r="N6" i="17"/>
  <c r="M6" i="17"/>
  <c r="L6" i="17"/>
  <c r="K6" i="17"/>
  <c r="J6" i="17"/>
  <c r="I6" i="17"/>
  <c r="H6" i="17"/>
  <c r="G6" i="17"/>
  <c r="F6" i="17"/>
  <c r="E6" i="17"/>
  <c r="D6" i="17"/>
  <c r="E22" i="16"/>
  <c r="D22" i="16"/>
  <c r="E21" i="16"/>
  <c r="D21" i="16"/>
  <c r="E20" i="16"/>
  <c r="D20" i="16"/>
  <c r="AA19" i="16"/>
  <c r="Z19" i="16"/>
  <c r="Y19" i="16"/>
  <c r="X19" i="16"/>
  <c r="W19" i="16"/>
  <c r="V19" i="16"/>
  <c r="U19" i="16"/>
  <c r="T19" i="16"/>
  <c r="S19" i="16"/>
  <c r="R19" i="16"/>
  <c r="Q19" i="16"/>
  <c r="P19" i="16"/>
  <c r="O19" i="16"/>
  <c r="N19" i="16"/>
  <c r="M19" i="16"/>
  <c r="L19" i="16"/>
  <c r="K19" i="16"/>
  <c r="J19" i="16"/>
  <c r="I19" i="16"/>
  <c r="H19" i="16"/>
  <c r="G19" i="16"/>
  <c r="F19" i="16"/>
  <c r="E18" i="16"/>
  <c r="D18" i="16"/>
  <c r="E17" i="16"/>
  <c r="D17" i="16"/>
  <c r="E16" i="16"/>
  <c r="D16" i="16"/>
  <c r="E15" i="16"/>
  <c r="D15" i="16"/>
  <c r="AA14" i="16"/>
  <c r="Z14" i="16"/>
  <c r="Y14" i="16"/>
  <c r="X14" i="16"/>
  <c r="W14" i="16"/>
  <c r="V14" i="16"/>
  <c r="U14" i="16"/>
  <c r="T14" i="16"/>
  <c r="S14" i="16"/>
  <c r="R14" i="16"/>
  <c r="Q14" i="16"/>
  <c r="P14" i="16"/>
  <c r="O14" i="16"/>
  <c r="N14" i="16"/>
  <c r="M14" i="16"/>
  <c r="L14" i="16"/>
  <c r="K14" i="16"/>
  <c r="J14" i="16"/>
  <c r="I14" i="16"/>
  <c r="H14" i="16"/>
  <c r="G14" i="16"/>
  <c r="F14" i="16"/>
  <c r="E13" i="16"/>
  <c r="D13" i="16"/>
  <c r="E12" i="16"/>
  <c r="D12" i="16"/>
  <c r="G11" i="16"/>
  <c r="F11" i="16"/>
  <c r="E10" i="16"/>
  <c r="D10" i="16"/>
  <c r="E9" i="16"/>
  <c r="D9" i="16"/>
  <c r="E8" i="16"/>
  <c r="D8" i="16"/>
  <c r="E7" i="16"/>
  <c r="D7" i="16"/>
  <c r="AA6" i="16"/>
  <c r="AA5" i="16" s="1"/>
  <c r="Z6" i="16"/>
  <c r="Y6" i="16"/>
  <c r="X6" i="16"/>
  <c r="W6" i="16"/>
  <c r="W5" i="16" s="1"/>
  <c r="V6" i="16"/>
  <c r="U6" i="16"/>
  <c r="T6" i="16"/>
  <c r="S6" i="16"/>
  <c r="S5" i="16" s="1"/>
  <c r="R6" i="16"/>
  <c r="Q6" i="16"/>
  <c r="P6" i="16"/>
  <c r="O6" i="16"/>
  <c r="O5" i="16" s="1"/>
  <c r="N6" i="16"/>
  <c r="M6" i="16"/>
  <c r="L6" i="16"/>
  <c r="K6" i="16"/>
  <c r="K5" i="16" s="1"/>
  <c r="I6" i="16"/>
  <c r="H6" i="16"/>
  <c r="H5" i="16" s="1"/>
  <c r="G6" i="16"/>
  <c r="G5" i="16" s="1"/>
  <c r="F6" i="16"/>
  <c r="P5" i="16"/>
  <c r="D11" i="27"/>
  <c r="D10" i="27"/>
  <c r="D9" i="27"/>
  <c r="D8" i="27"/>
  <c r="D7" i="27"/>
  <c r="J5" i="27"/>
  <c r="I5" i="27"/>
  <c r="H5" i="27"/>
  <c r="G5" i="27"/>
  <c r="F5" i="27"/>
  <c r="E5" i="27"/>
  <c r="E47" i="13"/>
  <c r="D47" i="13"/>
  <c r="E46" i="13"/>
  <c r="D46" i="13"/>
  <c r="E45" i="13"/>
  <c r="D45" i="13"/>
  <c r="E44" i="13"/>
  <c r="D44" i="13"/>
  <c r="E43" i="13"/>
  <c r="D43" i="13"/>
  <c r="E42" i="13"/>
  <c r="D42" i="13"/>
  <c r="E41" i="13"/>
  <c r="D41" i="13"/>
  <c r="E40" i="13"/>
  <c r="D40" i="13"/>
  <c r="E39" i="13"/>
  <c r="D39" i="13"/>
  <c r="E38" i="13"/>
  <c r="D38" i="13"/>
  <c r="E37" i="13"/>
  <c r="E35" i="13" s="1"/>
  <c r="D37" i="13"/>
  <c r="E36" i="13"/>
  <c r="D36" i="13"/>
  <c r="O35" i="13"/>
  <c r="N35" i="13"/>
  <c r="N7" i="13" s="1"/>
  <c r="M35" i="13"/>
  <c r="L35" i="13"/>
  <c r="K35" i="13"/>
  <c r="J35" i="13"/>
  <c r="J7" i="13" s="1"/>
  <c r="I35" i="13"/>
  <c r="H35" i="13"/>
  <c r="G35" i="13"/>
  <c r="F35" i="13"/>
  <c r="O34" i="13"/>
  <c r="N34" i="13"/>
  <c r="N6" i="13" s="1"/>
  <c r="M34" i="13"/>
  <c r="L34" i="13"/>
  <c r="K34" i="13"/>
  <c r="J34" i="13"/>
  <c r="I34" i="13"/>
  <c r="H34" i="13"/>
  <c r="G34" i="13"/>
  <c r="F34" i="13"/>
  <c r="F6" i="13" s="1"/>
  <c r="E34" i="13"/>
  <c r="E33" i="13"/>
  <c r="D33" i="13"/>
  <c r="E32" i="13"/>
  <c r="D32" i="13"/>
  <c r="E31" i="13"/>
  <c r="D31" i="13"/>
  <c r="E30" i="13"/>
  <c r="D30" i="13"/>
  <c r="E29" i="13"/>
  <c r="D29" i="13"/>
  <c r="E28" i="13"/>
  <c r="D28" i="13"/>
  <c r="E27" i="13"/>
  <c r="D27" i="13"/>
  <c r="E26" i="13"/>
  <c r="D26" i="13"/>
  <c r="E25" i="13"/>
  <c r="D25" i="13"/>
  <c r="E24" i="13"/>
  <c r="D24" i="13"/>
  <c r="E23" i="13"/>
  <c r="D23" i="13"/>
  <c r="E22" i="13"/>
  <c r="D22" i="13"/>
  <c r="E21" i="13"/>
  <c r="D21" i="13"/>
  <c r="E20" i="13"/>
  <c r="D20" i="13"/>
  <c r="E19" i="13"/>
  <c r="D19" i="13"/>
  <c r="E18" i="13"/>
  <c r="D18" i="13"/>
  <c r="E17" i="13"/>
  <c r="D17" i="13"/>
  <c r="E16" i="13"/>
  <c r="D16" i="13"/>
  <c r="E15" i="13"/>
  <c r="D15" i="13"/>
  <c r="E14" i="13"/>
  <c r="D14" i="13"/>
  <c r="E13" i="13"/>
  <c r="D13" i="13"/>
  <c r="E12" i="13"/>
  <c r="D12" i="13"/>
  <c r="E11" i="13"/>
  <c r="D11" i="13"/>
  <c r="E10" i="13"/>
  <c r="D10" i="13"/>
  <c r="O9" i="13"/>
  <c r="N9" i="13"/>
  <c r="M9" i="13"/>
  <c r="M7" i="13" s="1"/>
  <c r="L9" i="13"/>
  <c r="K9" i="13"/>
  <c r="J9" i="13"/>
  <c r="I9" i="13"/>
  <c r="I7" i="13" s="1"/>
  <c r="H9" i="13"/>
  <c r="G9" i="13"/>
  <c r="F9" i="13"/>
  <c r="E9" i="13"/>
  <c r="D9" i="13"/>
  <c r="O8" i="13"/>
  <c r="N8" i="13"/>
  <c r="M8" i="13"/>
  <c r="M6" i="13" s="1"/>
  <c r="L8" i="13"/>
  <c r="K8" i="13"/>
  <c r="J8" i="13"/>
  <c r="I8" i="13"/>
  <c r="I6" i="13" s="1"/>
  <c r="H8" i="13"/>
  <c r="H6" i="13" s="1"/>
  <c r="G8" i="13"/>
  <c r="G6" i="13" s="1"/>
  <c r="F8" i="13"/>
  <c r="E8" i="13"/>
  <c r="D8" i="13"/>
  <c r="K7" i="13"/>
  <c r="E25" i="26"/>
  <c r="D25" i="26"/>
  <c r="E24" i="26"/>
  <c r="D24" i="26"/>
  <c r="E23" i="26"/>
  <c r="D23" i="26"/>
  <c r="E22" i="26"/>
  <c r="D22" i="26"/>
  <c r="E21" i="26"/>
  <c r="D21" i="26"/>
  <c r="E20" i="26"/>
  <c r="D20" i="26"/>
  <c r="E19" i="26"/>
  <c r="D19" i="26"/>
  <c r="E18" i="26"/>
  <c r="D18" i="26"/>
  <c r="E17" i="26"/>
  <c r="D17" i="26"/>
  <c r="E16" i="26"/>
  <c r="D16" i="26"/>
  <c r="E15" i="26"/>
  <c r="D15" i="26"/>
  <c r="E14" i="26"/>
  <c r="D14" i="26"/>
  <c r="E13" i="26"/>
  <c r="D13" i="26"/>
  <c r="E12" i="26"/>
  <c r="D12" i="26"/>
  <c r="E11" i="26"/>
  <c r="D11" i="26"/>
  <c r="E10" i="26"/>
  <c r="D10" i="26"/>
  <c r="E9" i="26"/>
  <c r="D9" i="26"/>
  <c r="E8" i="26"/>
  <c r="D8" i="26"/>
  <c r="E7" i="26"/>
  <c r="D7" i="26"/>
  <c r="AG6" i="26"/>
  <c r="AG5" i="26" s="1"/>
  <c r="AF6" i="26"/>
  <c r="AF5" i="26" s="1"/>
  <c r="AE6" i="26"/>
  <c r="AE5" i="26" s="1"/>
  <c r="AD6" i="26"/>
  <c r="AD5" i="26" s="1"/>
  <c r="AC6" i="26"/>
  <c r="AC5" i="26" s="1"/>
  <c r="AB6" i="26"/>
  <c r="AB5" i="26" s="1"/>
  <c r="AA6" i="26"/>
  <c r="AA5" i="26" s="1"/>
  <c r="Z6" i="26"/>
  <c r="Z5" i="26" s="1"/>
  <c r="Y6" i="26"/>
  <c r="Y5" i="26" s="1"/>
  <c r="X6" i="26"/>
  <c r="X5" i="26" s="1"/>
  <c r="W6" i="26"/>
  <c r="W5" i="26" s="1"/>
  <c r="V6" i="26"/>
  <c r="V5" i="26" s="1"/>
  <c r="U6" i="26"/>
  <c r="U5" i="26" s="1"/>
  <c r="T6" i="26"/>
  <c r="T5" i="26" s="1"/>
  <c r="S6" i="26"/>
  <c r="S5" i="26" s="1"/>
  <c r="R6" i="26"/>
  <c r="R5" i="26" s="1"/>
  <c r="Q6" i="26"/>
  <c r="Q5" i="26" s="1"/>
  <c r="P6" i="26"/>
  <c r="P5" i="26" s="1"/>
  <c r="O6" i="26"/>
  <c r="O5" i="26" s="1"/>
  <c r="N6" i="26"/>
  <c r="N5" i="26" s="1"/>
  <c r="M6" i="26"/>
  <c r="M5" i="26" s="1"/>
  <c r="L6" i="26"/>
  <c r="L5" i="26" s="1"/>
  <c r="K6" i="26"/>
  <c r="K5" i="26" s="1"/>
  <c r="J6" i="26"/>
  <c r="J5" i="26" s="1"/>
  <c r="I6" i="26"/>
  <c r="I5" i="26" s="1"/>
  <c r="H6" i="26"/>
  <c r="H5" i="26" s="1"/>
  <c r="G6" i="26"/>
  <c r="G5" i="26" s="1"/>
  <c r="F6" i="26"/>
  <c r="F5" i="26" s="1"/>
  <c r="C165" i="11"/>
  <c r="B165" i="11"/>
  <c r="C164" i="11"/>
  <c r="B164" i="11"/>
  <c r="C163" i="11"/>
  <c r="B163" i="11"/>
  <c r="C162" i="11"/>
  <c r="B162" i="11"/>
  <c r="C161" i="11"/>
  <c r="B161" i="11"/>
  <c r="C160" i="11"/>
  <c r="B160" i="11"/>
  <c r="C159" i="11"/>
  <c r="B159" i="11"/>
  <c r="C158" i="11"/>
  <c r="B158" i="11"/>
  <c r="C157" i="11"/>
  <c r="B157" i="11"/>
  <c r="C156" i="11"/>
  <c r="B156" i="11"/>
  <c r="C155" i="11"/>
  <c r="B155" i="11"/>
  <c r="C154" i="11"/>
  <c r="B154" i="11"/>
  <c r="C153" i="11"/>
  <c r="B153" i="11"/>
  <c r="C152" i="11"/>
  <c r="B152" i="11"/>
  <c r="C151" i="11"/>
  <c r="B151" i="11"/>
  <c r="C150" i="11"/>
  <c r="B150" i="11"/>
  <c r="C149" i="11"/>
  <c r="B149" i="11"/>
  <c r="C148" i="11"/>
  <c r="B148" i="11"/>
  <c r="C147" i="11"/>
  <c r="B147" i="11"/>
  <c r="C146" i="11"/>
  <c r="B146" i="11"/>
  <c r="C145" i="11"/>
  <c r="B145" i="11"/>
  <c r="C144" i="11"/>
  <c r="B144" i="11"/>
  <c r="C143" i="11"/>
  <c r="B143" i="11"/>
  <c r="C142" i="11"/>
  <c r="B142" i="11"/>
  <c r="C141" i="11"/>
  <c r="B141" i="11"/>
  <c r="C140" i="11"/>
  <c r="B140" i="11"/>
  <c r="C139" i="11"/>
  <c r="B139" i="11"/>
  <c r="C138" i="11"/>
  <c r="B138" i="11"/>
  <c r="C136" i="11"/>
  <c r="B136" i="11"/>
  <c r="C135" i="11"/>
  <c r="B135" i="11"/>
  <c r="C134" i="11"/>
  <c r="B134" i="11"/>
  <c r="C133" i="11"/>
  <c r="B133" i="11"/>
  <c r="C132" i="11"/>
  <c r="B132" i="11"/>
  <c r="C131" i="11"/>
  <c r="B131" i="11"/>
  <c r="C130" i="11"/>
  <c r="B130" i="11"/>
  <c r="C129" i="11"/>
  <c r="B129" i="11"/>
  <c r="C128" i="11"/>
  <c r="B128" i="11"/>
  <c r="C127" i="11"/>
  <c r="B127" i="11"/>
  <c r="C126" i="11"/>
  <c r="B126" i="11"/>
  <c r="C125" i="11"/>
  <c r="B125" i="11"/>
  <c r="C124" i="11"/>
  <c r="B124" i="11"/>
  <c r="C123" i="11"/>
  <c r="B123" i="11"/>
  <c r="C122" i="11"/>
  <c r="B122" i="11"/>
  <c r="C121" i="11"/>
  <c r="B121" i="11"/>
  <c r="C120" i="11"/>
  <c r="B120" i="11"/>
  <c r="C119" i="11"/>
  <c r="B119" i="11"/>
  <c r="C118" i="11"/>
  <c r="B118" i="11"/>
  <c r="C117" i="11"/>
  <c r="B117" i="11"/>
  <c r="C116" i="11"/>
  <c r="B116" i="11"/>
  <c r="C115" i="11"/>
  <c r="B115" i="11"/>
  <c r="C114" i="11"/>
  <c r="B114" i="11"/>
  <c r="C113" i="11"/>
  <c r="B113" i="11"/>
  <c r="C112" i="11"/>
  <c r="B112" i="11"/>
  <c r="C111" i="11"/>
  <c r="B111" i="11"/>
  <c r="C110" i="11"/>
  <c r="B110" i="11"/>
  <c r="C109" i="11"/>
  <c r="B109" i="11"/>
  <c r="C108" i="11"/>
  <c r="B108" i="11"/>
  <c r="C107" i="11"/>
  <c r="B107" i="11"/>
  <c r="C106" i="11"/>
  <c r="B106" i="11"/>
  <c r="C105" i="11"/>
  <c r="B105" i="11"/>
  <c r="C104" i="11"/>
  <c r="B104" i="11"/>
  <c r="C103" i="11"/>
  <c r="B103" i="11"/>
  <c r="C102" i="11"/>
  <c r="B102" i="11"/>
  <c r="C101" i="11"/>
  <c r="B101" i="11"/>
  <c r="C100" i="11"/>
  <c r="B100" i="11"/>
  <c r="C99" i="11"/>
  <c r="B99" i="11"/>
  <c r="C98" i="11"/>
  <c r="B98" i="11"/>
  <c r="C97" i="11"/>
  <c r="B97" i="11"/>
  <c r="C96" i="11"/>
  <c r="B96" i="11"/>
  <c r="C95" i="11"/>
  <c r="B95" i="11"/>
  <c r="C94" i="11"/>
  <c r="B94" i="11"/>
  <c r="C93" i="11"/>
  <c r="B93" i="11"/>
  <c r="C92" i="11"/>
  <c r="B92" i="11"/>
  <c r="C91" i="11"/>
  <c r="B91" i="11"/>
  <c r="C90" i="11"/>
  <c r="B90" i="11"/>
  <c r="C89" i="11"/>
  <c r="B89" i="11"/>
  <c r="C88" i="11"/>
  <c r="B88" i="11"/>
  <c r="C87" i="11"/>
  <c r="B87" i="11"/>
  <c r="C86" i="11"/>
  <c r="B86" i="11"/>
  <c r="C85" i="11"/>
  <c r="B85" i="11"/>
  <c r="C84" i="11"/>
  <c r="B84" i="11"/>
  <c r="C83" i="11"/>
  <c r="B83" i="11"/>
  <c r="C82" i="11"/>
  <c r="B82" i="11"/>
  <c r="C81" i="11"/>
  <c r="B81" i="11"/>
  <c r="C80" i="11"/>
  <c r="B80" i="11"/>
  <c r="C79" i="11"/>
  <c r="B79" i="11"/>
  <c r="C78" i="11"/>
  <c r="B78" i="11"/>
  <c r="C77" i="11"/>
  <c r="B77" i="11"/>
  <c r="C76" i="11"/>
  <c r="B76" i="11"/>
  <c r="C75" i="11"/>
  <c r="B75" i="11"/>
  <c r="C74" i="11"/>
  <c r="B74" i="11"/>
  <c r="C73" i="11"/>
  <c r="B73" i="11"/>
  <c r="C72" i="11"/>
  <c r="B72" i="11"/>
  <c r="C71" i="11"/>
  <c r="B71" i="11"/>
  <c r="C70" i="11"/>
  <c r="B70" i="11"/>
  <c r="C69" i="11"/>
  <c r="B69" i="11"/>
  <c r="C68" i="11"/>
  <c r="B68" i="11"/>
  <c r="C67" i="11"/>
  <c r="B67" i="11"/>
  <c r="C66" i="11"/>
  <c r="B66" i="11"/>
  <c r="C65" i="11"/>
  <c r="B65" i="11"/>
  <c r="C64" i="11"/>
  <c r="B64" i="11"/>
  <c r="C63" i="11"/>
  <c r="B63" i="11"/>
  <c r="C62" i="11"/>
  <c r="B62" i="11"/>
  <c r="C61" i="11"/>
  <c r="B61" i="11"/>
  <c r="C60" i="11"/>
  <c r="B60" i="11"/>
  <c r="C59" i="11"/>
  <c r="B59" i="11"/>
  <c r="C58" i="11"/>
  <c r="B58" i="11"/>
  <c r="C57" i="11"/>
  <c r="B57" i="11"/>
  <c r="C56" i="11"/>
  <c r="B56" i="11"/>
  <c r="C55" i="11"/>
  <c r="B55" i="11"/>
  <c r="C54" i="11"/>
  <c r="B54" i="11"/>
  <c r="C53" i="11"/>
  <c r="B53" i="11"/>
  <c r="C52" i="11"/>
  <c r="B52" i="11"/>
  <c r="C51" i="11"/>
  <c r="B51" i="11"/>
  <c r="C50" i="11"/>
  <c r="B50" i="11"/>
  <c r="C49" i="11"/>
  <c r="B49" i="11"/>
  <c r="C48" i="11"/>
  <c r="B48" i="11"/>
  <c r="C47" i="11"/>
  <c r="B47" i="11"/>
  <c r="C46" i="11"/>
  <c r="B46" i="11"/>
  <c r="C45" i="11"/>
  <c r="B45" i="11"/>
  <c r="C44" i="11"/>
  <c r="B44" i="11"/>
  <c r="C43" i="11"/>
  <c r="B43" i="11"/>
  <c r="C42" i="11"/>
  <c r="B42" i="11"/>
  <c r="C41" i="11"/>
  <c r="B41" i="11"/>
  <c r="C40" i="11"/>
  <c r="B40" i="11"/>
  <c r="C39" i="11"/>
  <c r="B39" i="11"/>
  <c r="C38" i="11"/>
  <c r="B38" i="11"/>
  <c r="C37" i="11"/>
  <c r="B37" i="11"/>
  <c r="C36" i="11"/>
  <c r="B36" i="11"/>
  <c r="C35" i="11"/>
  <c r="B35" i="11"/>
  <c r="C34" i="11"/>
  <c r="B34" i="11"/>
  <c r="C33" i="11"/>
  <c r="B33" i="11"/>
  <c r="C32" i="11"/>
  <c r="B32" i="11"/>
  <c r="C31" i="11"/>
  <c r="B31" i="11"/>
  <c r="C30" i="11"/>
  <c r="B30" i="11"/>
  <c r="C29" i="11"/>
  <c r="B29" i="11"/>
  <c r="C28" i="11"/>
  <c r="B28" i="11"/>
  <c r="C27" i="11"/>
  <c r="B27" i="11"/>
  <c r="C26" i="11"/>
  <c r="B26" i="11"/>
  <c r="C25" i="11"/>
  <c r="B25" i="11"/>
  <c r="C24" i="11"/>
  <c r="B24" i="11"/>
  <c r="C23" i="11"/>
  <c r="B23" i="11"/>
  <c r="C22" i="11"/>
  <c r="B22" i="11"/>
  <c r="C21" i="11"/>
  <c r="B21" i="11"/>
  <c r="C20" i="11"/>
  <c r="B20" i="11"/>
  <c r="C19" i="11"/>
  <c r="B19" i="11"/>
  <c r="C18" i="11"/>
  <c r="B18" i="11"/>
  <c r="C17" i="11"/>
  <c r="B17" i="11"/>
  <c r="C16" i="11"/>
  <c r="B16" i="11"/>
  <c r="C15" i="11"/>
  <c r="B15" i="11"/>
  <c r="C14" i="11"/>
  <c r="B14" i="11"/>
  <c r="C13" i="11"/>
  <c r="B13" i="11"/>
  <c r="C12" i="11"/>
  <c r="B12" i="11"/>
  <c r="C11" i="11"/>
  <c r="B11" i="11"/>
  <c r="C10" i="11"/>
  <c r="B10" i="11"/>
  <c r="C9" i="11"/>
  <c r="B9" i="11"/>
  <c r="C8" i="11"/>
  <c r="B8" i="11"/>
  <c r="C7" i="11"/>
  <c r="B7" i="11"/>
  <c r="AM6" i="11"/>
  <c r="AL6" i="11"/>
  <c r="AK6" i="11"/>
  <c r="AJ6" i="11"/>
  <c r="AI6" i="11"/>
  <c r="AH6" i="11"/>
  <c r="AG6" i="11"/>
  <c r="AF6" i="11"/>
  <c r="AE6" i="11"/>
  <c r="AD6" i="11"/>
  <c r="AC6" i="11"/>
  <c r="AB6" i="11"/>
  <c r="AA6" i="11"/>
  <c r="Z6" i="11"/>
  <c r="Y6" i="11"/>
  <c r="X6" i="11"/>
  <c r="W6" i="11"/>
  <c r="V6" i="11"/>
  <c r="U6" i="11"/>
  <c r="T6" i="11"/>
  <c r="S6" i="11"/>
  <c r="R6" i="11"/>
  <c r="Q6" i="11"/>
  <c r="P6" i="11"/>
  <c r="O6" i="11"/>
  <c r="N6" i="11"/>
  <c r="M6" i="11"/>
  <c r="L6" i="11"/>
  <c r="K6" i="11"/>
  <c r="J6" i="11"/>
  <c r="I6" i="11"/>
  <c r="H6" i="11"/>
  <c r="G6" i="11"/>
  <c r="F6" i="11"/>
  <c r="E6" i="11"/>
  <c r="D6" i="11"/>
  <c r="G13" i="9"/>
  <c r="F13" i="9"/>
  <c r="E13" i="9"/>
  <c r="D13" i="9"/>
  <c r="G12" i="9"/>
  <c r="F12" i="9"/>
  <c r="E12" i="9"/>
  <c r="D12" i="9"/>
  <c r="G11" i="9"/>
  <c r="F11" i="9"/>
  <c r="E11" i="9"/>
  <c r="D11" i="9"/>
  <c r="G10" i="9"/>
  <c r="F10" i="9"/>
  <c r="E10" i="9"/>
  <c r="D10" i="9"/>
  <c r="G9" i="9"/>
  <c r="F9" i="9"/>
  <c r="E9" i="9"/>
  <c r="D9" i="9"/>
  <c r="G8" i="9"/>
  <c r="F8" i="9"/>
  <c r="E8" i="9"/>
  <c r="D8" i="9"/>
  <c r="G7" i="9"/>
  <c r="F7" i="9"/>
  <c r="E7" i="9"/>
  <c r="D7" i="9"/>
  <c r="G6" i="9"/>
  <c r="F6" i="9"/>
  <c r="F5" i="9" s="1"/>
  <c r="E6" i="9"/>
  <c r="E5" i="9" s="1"/>
  <c r="D6" i="9"/>
  <c r="AA5" i="9"/>
  <c r="Z5" i="9"/>
  <c r="Y5" i="9"/>
  <c r="X5" i="9"/>
  <c r="W5" i="9"/>
  <c r="V5" i="9"/>
  <c r="U5" i="9"/>
  <c r="T5" i="9"/>
  <c r="S5" i="9"/>
  <c r="R5" i="9"/>
  <c r="Q5" i="9"/>
  <c r="P5" i="9"/>
  <c r="O5" i="9"/>
  <c r="N5" i="9"/>
  <c r="M5" i="9"/>
  <c r="L5" i="9"/>
  <c r="K5" i="9"/>
  <c r="J5" i="9"/>
  <c r="I5" i="9"/>
  <c r="H5" i="9"/>
  <c r="F30" i="25"/>
  <c r="D30" i="25" s="1"/>
  <c r="E30" i="25"/>
  <c r="C30" i="25" s="1"/>
  <c r="F29" i="25"/>
  <c r="D29" i="25" s="1"/>
  <c r="E29" i="25"/>
  <c r="C29" i="25" s="1"/>
  <c r="X28" i="25"/>
  <c r="W28" i="25"/>
  <c r="V28" i="25"/>
  <c r="U28" i="25"/>
  <c r="T28" i="25"/>
  <c r="S28" i="25"/>
  <c r="R28" i="25"/>
  <c r="Q28" i="25"/>
  <c r="P28" i="25"/>
  <c r="O28" i="25"/>
  <c r="N28" i="25"/>
  <c r="M28" i="25"/>
  <c r="L28" i="25"/>
  <c r="K28" i="25"/>
  <c r="J28" i="25"/>
  <c r="I28" i="25"/>
  <c r="H28" i="25"/>
  <c r="G28" i="25"/>
  <c r="F27" i="25"/>
  <c r="D27" i="25" s="1"/>
  <c r="E27" i="25"/>
  <c r="C27" i="25" s="1"/>
  <c r="F26" i="25"/>
  <c r="D26" i="25" s="1"/>
  <c r="E26" i="25"/>
  <c r="C26" i="25" s="1"/>
  <c r="F25" i="25"/>
  <c r="D25" i="25" s="1"/>
  <c r="E25" i="25"/>
  <c r="C25" i="25" s="1"/>
  <c r="F24" i="25"/>
  <c r="D24" i="25" s="1"/>
  <c r="E24" i="25"/>
  <c r="C24" i="25" s="1"/>
  <c r="V23" i="25"/>
  <c r="U23" i="25"/>
  <c r="T23" i="25"/>
  <c r="S23" i="25"/>
  <c r="R23" i="25"/>
  <c r="Q23" i="25"/>
  <c r="P23" i="25"/>
  <c r="O23" i="25"/>
  <c r="N23" i="25"/>
  <c r="M23" i="25"/>
  <c r="L23" i="25"/>
  <c r="K23" i="25"/>
  <c r="J23" i="25"/>
  <c r="I23" i="25"/>
  <c r="H23" i="25"/>
  <c r="G23" i="25"/>
  <c r="F22" i="25"/>
  <c r="D22" i="25" s="1"/>
  <c r="E22" i="25"/>
  <c r="C22" i="25" s="1"/>
  <c r="F21" i="25"/>
  <c r="D21" i="25" s="1"/>
  <c r="E21" i="25"/>
  <c r="C21" i="25" s="1"/>
  <c r="F20" i="25"/>
  <c r="D20" i="25" s="1"/>
  <c r="E20" i="25"/>
  <c r="C20" i="25" s="1"/>
  <c r="V19" i="25"/>
  <c r="U19" i="25"/>
  <c r="T19" i="25"/>
  <c r="S19" i="25"/>
  <c r="R19" i="25"/>
  <c r="Q19" i="25"/>
  <c r="P19" i="25"/>
  <c r="O19" i="25"/>
  <c r="N19" i="25"/>
  <c r="M19" i="25"/>
  <c r="L19" i="25"/>
  <c r="K19" i="25"/>
  <c r="J19" i="25"/>
  <c r="I19" i="25"/>
  <c r="H19" i="25"/>
  <c r="G19" i="25"/>
  <c r="F18" i="25"/>
  <c r="D18" i="25" s="1"/>
  <c r="E18" i="25"/>
  <c r="C18" i="25" s="1"/>
  <c r="F17" i="25"/>
  <c r="D17" i="25" s="1"/>
  <c r="E17" i="25"/>
  <c r="C17" i="25" s="1"/>
  <c r="X16" i="25"/>
  <c r="V16" i="25"/>
  <c r="F16" i="25" s="1"/>
  <c r="U16" i="25"/>
  <c r="E16" i="25" s="1"/>
  <c r="C16" i="25" s="1"/>
  <c r="F15" i="25"/>
  <c r="D15" i="25" s="1"/>
  <c r="E15" i="25"/>
  <c r="C15" i="25" s="1"/>
  <c r="F14" i="25"/>
  <c r="D14" i="25" s="1"/>
  <c r="E14" i="25"/>
  <c r="C14" i="25" s="1"/>
  <c r="F13" i="25"/>
  <c r="D13" i="25" s="1"/>
  <c r="E13" i="25"/>
  <c r="C13" i="25" s="1"/>
  <c r="F12" i="25"/>
  <c r="D12" i="25" s="1"/>
  <c r="E12" i="25"/>
  <c r="C12" i="25" s="1"/>
  <c r="F11" i="25"/>
  <c r="D11" i="25" s="1"/>
  <c r="E11" i="25"/>
  <c r="C11" i="25" s="1"/>
  <c r="F10" i="25"/>
  <c r="E10" i="25"/>
  <c r="D9" i="25"/>
  <c r="C9" i="25"/>
  <c r="D8" i="25"/>
  <c r="C8" i="25"/>
  <c r="F7" i="25"/>
  <c r="D7" i="25" s="1"/>
  <c r="C7" i="25"/>
  <c r="X5" i="25"/>
  <c r="W5" i="25"/>
  <c r="V6" i="25"/>
  <c r="V5" i="25" s="1"/>
  <c r="U6" i="25"/>
  <c r="U5" i="25" s="1"/>
  <c r="T6" i="25"/>
  <c r="T5" i="25" s="1"/>
  <c r="S6" i="25"/>
  <c r="S5" i="25" s="1"/>
  <c r="R6" i="25"/>
  <c r="R5" i="25" s="1"/>
  <c r="Q6" i="25"/>
  <c r="Q5" i="25" s="1"/>
  <c r="P6" i="25"/>
  <c r="P5" i="25" s="1"/>
  <c r="O6" i="25"/>
  <c r="O5" i="25" s="1"/>
  <c r="N6" i="25"/>
  <c r="N5" i="25" s="1"/>
  <c r="M6" i="25"/>
  <c r="M5" i="25" s="1"/>
  <c r="L6" i="25"/>
  <c r="L5" i="25" s="1"/>
  <c r="K6" i="25"/>
  <c r="K5" i="25" s="1"/>
  <c r="J6" i="25"/>
  <c r="I6" i="25"/>
  <c r="I5" i="25" s="1"/>
  <c r="H6" i="25"/>
  <c r="H5" i="25" s="1"/>
  <c r="G6" i="25"/>
  <c r="G5" i="25" s="1"/>
  <c r="J5" i="25"/>
  <c r="Q5" i="7"/>
  <c r="P5" i="7"/>
  <c r="O5" i="7"/>
  <c r="N5" i="7"/>
  <c r="M5" i="7"/>
  <c r="L5" i="7"/>
  <c r="K5" i="7"/>
  <c r="J5" i="7"/>
  <c r="I5" i="7"/>
  <c r="H5" i="7"/>
  <c r="G5" i="7"/>
  <c r="C164" i="10"/>
  <c r="B164" i="10"/>
  <c r="B163" i="10"/>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N4" i="10"/>
  <c r="J4" i="10"/>
  <c r="F4" i="10"/>
  <c r="C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Q4" i="10"/>
  <c r="P4" i="10"/>
  <c r="O4" i="10"/>
  <c r="M4" i="10"/>
  <c r="L4" i="10"/>
  <c r="K4" i="10"/>
  <c r="I4" i="10"/>
  <c r="H4" i="10"/>
  <c r="G4" i="10"/>
  <c r="E4" i="10"/>
  <c r="T5" i="16" l="1"/>
  <c r="E14" i="16"/>
  <c r="D35" i="13"/>
  <c r="F5" i="16"/>
  <c r="J5" i="16"/>
  <c r="N5" i="16"/>
  <c r="R5" i="16"/>
  <c r="V5" i="16"/>
  <c r="Z5" i="16"/>
  <c r="D6" i="16"/>
  <c r="D14" i="16"/>
  <c r="L5" i="16"/>
  <c r="X5" i="16"/>
  <c r="G7" i="13"/>
  <c r="O7" i="13"/>
  <c r="M5" i="16"/>
  <c r="U5" i="16"/>
  <c r="E7" i="13"/>
  <c r="H7" i="13"/>
  <c r="L7" i="13"/>
  <c r="G5" i="9"/>
  <c r="D7" i="13"/>
  <c r="F7" i="13"/>
  <c r="K6" i="13"/>
  <c r="O6" i="13"/>
  <c r="D11" i="16"/>
  <c r="I5" i="16"/>
  <c r="Q5" i="16"/>
  <c r="Y5" i="16"/>
  <c r="E11" i="16"/>
  <c r="E19" i="16"/>
  <c r="F47" i="22"/>
  <c r="F50" i="22"/>
  <c r="L6" i="13"/>
  <c r="E6" i="13"/>
  <c r="N7" i="22"/>
  <c r="G38" i="22"/>
  <c r="I33" i="22"/>
  <c r="D5" i="9"/>
  <c r="F19" i="25"/>
  <c r="D19" i="25" s="1"/>
  <c r="B5" i="20"/>
  <c r="C5" i="20"/>
  <c r="S7" i="22"/>
  <c r="F38" i="22"/>
  <c r="H33" i="22"/>
  <c r="F33" i="22"/>
  <c r="M7" i="22"/>
  <c r="S10" i="22"/>
  <c r="T7" i="22"/>
  <c r="Q7" i="22"/>
  <c r="I8" i="22"/>
  <c r="G8" i="22" s="1"/>
  <c r="P7" i="22"/>
  <c r="I9" i="22"/>
  <c r="G9" i="22" s="1"/>
  <c r="J7" i="22"/>
  <c r="H11" i="22"/>
  <c r="F11" i="22" s="1"/>
  <c r="H8" i="22"/>
  <c r="F8" i="22" s="1"/>
  <c r="H9" i="22"/>
  <c r="F9" i="22" s="1"/>
  <c r="I11" i="22"/>
  <c r="I10" i="22" s="1"/>
  <c r="B6" i="17"/>
  <c r="C6" i="17"/>
  <c r="D19" i="16"/>
  <c r="E6" i="16"/>
  <c r="E5" i="16" s="1"/>
  <c r="D5" i="27"/>
  <c r="D34" i="13"/>
  <c r="D6" i="13" s="1"/>
  <c r="J6" i="13"/>
  <c r="E5" i="26"/>
  <c r="E6" i="26"/>
  <c r="B137" i="11"/>
  <c r="B6" i="11" s="1"/>
  <c r="C137" i="11"/>
  <c r="C6" i="11" s="1"/>
  <c r="F28" i="25"/>
  <c r="D28" i="25" s="1"/>
  <c r="E28" i="25"/>
  <c r="C28" i="25" s="1"/>
  <c r="F23" i="25"/>
  <c r="D23" i="25" s="1"/>
  <c r="E23" i="25"/>
  <c r="C23" i="25" s="1"/>
  <c r="E19" i="25"/>
  <c r="C19" i="25" s="1"/>
  <c r="D16" i="25"/>
  <c r="D10" i="25" s="1"/>
  <c r="C6" i="25"/>
  <c r="C10" i="25"/>
  <c r="D6" i="25"/>
  <c r="B4" i="10"/>
  <c r="C4" i="10"/>
  <c r="G33" i="22"/>
  <c r="K7" i="22"/>
  <c r="O7" i="22"/>
  <c r="H47" i="22"/>
  <c r="L7" i="22"/>
  <c r="K10" i="22"/>
  <c r="D5" i="26"/>
  <c r="D6" i="26"/>
  <c r="E6" i="25"/>
  <c r="E5" i="25" s="1"/>
  <c r="F6" i="25"/>
  <c r="F5" i="25" s="1"/>
  <c r="D5" i="16" l="1"/>
  <c r="I7" i="22"/>
  <c r="G7" i="22" s="1"/>
  <c r="F10" i="22"/>
  <c r="H7" i="22"/>
  <c r="F7" i="22" s="1"/>
  <c r="H10" i="22"/>
  <c r="G11" i="22"/>
  <c r="G10" i="22" s="1"/>
  <c r="D5" i="25"/>
  <c r="C5" i="25"/>
  <c r="C12" i="5"/>
  <c r="C11" i="5"/>
  <c r="J5" i="23"/>
  <c r="R50" i="5" l="1"/>
  <c r="Q50" i="5"/>
  <c r="P50" i="5"/>
  <c r="O50" i="5"/>
  <c r="N50" i="5"/>
  <c r="M50" i="5"/>
  <c r="L50" i="5"/>
  <c r="K50" i="5"/>
  <c r="J50" i="5"/>
  <c r="I50" i="5"/>
  <c r="H50" i="5"/>
  <c r="G50" i="5"/>
  <c r="F50" i="5"/>
  <c r="E50" i="5"/>
  <c r="R46" i="5"/>
  <c r="Q46" i="5"/>
  <c r="P46" i="5"/>
  <c r="O46" i="5"/>
  <c r="N46" i="5"/>
  <c r="M46" i="5"/>
  <c r="L46" i="5"/>
  <c r="K46" i="5"/>
  <c r="J46" i="5"/>
  <c r="I46" i="5"/>
  <c r="H46" i="5"/>
  <c r="G46" i="5"/>
  <c r="F46" i="5"/>
  <c r="E46" i="5"/>
  <c r="R42" i="5"/>
  <c r="Q42" i="5"/>
  <c r="P42" i="5"/>
  <c r="O42" i="5"/>
  <c r="N42" i="5"/>
  <c r="M42" i="5"/>
  <c r="L42" i="5"/>
  <c r="K42" i="5"/>
  <c r="J42" i="5"/>
  <c r="I42" i="5"/>
  <c r="H42" i="5"/>
  <c r="G42" i="5"/>
  <c r="F42" i="5"/>
  <c r="E42" i="5"/>
  <c r="R38" i="5"/>
  <c r="Q38" i="5"/>
  <c r="P38" i="5"/>
  <c r="O38" i="5"/>
  <c r="N38" i="5"/>
  <c r="M38" i="5"/>
  <c r="L38" i="5"/>
  <c r="K38" i="5"/>
  <c r="J38" i="5"/>
  <c r="I38" i="5"/>
  <c r="H38" i="5"/>
  <c r="G38" i="5"/>
  <c r="F38" i="5"/>
  <c r="E38" i="5"/>
  <c r="D11" i="5"/>
  <c r="D12" i="5"/>
  <c r="C13" i="5"/>
  <c r="D13" i="5"/>
  <c r="M6" i="5" l="1"/>
  <c r="N6" i="5"/>
  <c r="C10" i="5"/>
  <c r="H23" i="24"/>
  <c r="G23" i="24"/>
  <c r="C14" i="23" l="1"/>
  <c r="C5" i="23"/>
  <c r="H21" i="24"/>
  <c r="G21" i="24"/>
  <c r="C51" i="5" l="1"/>
  <c r="C50" i="5" l="1"/>
  <c r="E7" i="5"/>
  <c r="F7" i="5"/>
  <c r="G7" i="5"/>
  <c r="H7" i="5"/>
  <c r="I7" i="5"/>
  <c r="J7" i="5"/>
  <c r="K7" i="5"/>
  <c r="L7" i="5"/>
  <c r="M7" i="5"/>
  <c r="N7" i="5"/>
  <c r="O7" i="5"/>
  <c r="P7" i="5"/>
  <c r="Q7" i="5"/>
  <c r="R7" i="5"/>
  <c r="E8" i="5"/>
  <c r="F8" i="5"/>
  <c r="G8" i="5"/>
  <c r="H8" i="5"/>
  <c r="I8" i="5"/>
  <c r="J8" i="5"/>
  <c r="K8" i="5"/>
  <c r="L8" i="5"/>
  <c r="M8" i="5"/>
  <c r="N8" i="5"/>
  <c r="O8" i="5"/>
  <c r="P8" i="5"/>
  <c r="Q8" i="5"/>
  <c r="R8" i="5"/>
  <c r="E9" i="5"/>
  <c r="F9" i="5"/>
  <c r="G9" i="5"/>
  <c r="H9" i="5"/>
  <c r="J9" i="5"/>
  <c r="K9" i="5"/>
  <c r="L9" i="5"/>
  <c r="M9" i="5"/>
  <c r="N9" i="5"/>
  <c r="O9" i="5"/>
  <c r="P9" i="5"/>
  <c r="Q9" i="5"/>
  <c r="R9" i="5"/>
  <c r="D5" i="23" l="1"/>
  <c r="E5" i="23"/>
  <c r="F5" i="23"/>
  <c r="G5" i="23"/>
  <c r="H5" i="23"/>
  <c r="I5" i="23"/>
  <c r="B5" i="23" l="1"/>
  <c r="R6" i="5"/>
  <c r="Q6" i="5"/>
  <c r="P6" i="5"/>
  <c r="O6" i="5"/>
  <c r="L6" i="5"/>
  <c r="K6" i="5"/>
  <c r="J6" i="5"/>
  <c r="I6" i="5"/>
  <c r="H6" i="5"/>
  <c r="G6" i="5"/>
  <c r="F6" i="5"/>
  <c r="E6" i="5"/>
  <c r="D53" i="5"/>
  <c r="C53" i="5"/>
  <c r="D52" i="5"/>
  <c r="C52" i="5"/>
  <c r="D51" i="5"/>
  <c r="D50" i="5"/>
  <c r="D49" i="5"/>
  <c r="C49" i="5"/>
  <c r="D48" i="5"/>
  <c r="C48" i="5"/>
  <c r="D47" i="5"/>
  <c r="C47" i="5"/>
  <c r="D46" i="5"/>
  <c r="C46" i="5"/>
  <c r="D42" i="5"/>
  <c r="D45" i="5"/>
  <c r="C45" i="5"/>
  <c r="D44" i="5"/>
  <c r="C44" i="5"/>
  <c r="D43" i="5"/>
  <c r="C43" i="5"/>
  <c r="C42" i="5"/>
  <c r="D40" i="5"/>
  <c r="C40" i="5"/>
  <c r="D39" i="5"/>
  <c r="C39" i="5"/>
  <c r="D38" i="5"/>
  <c r="C38" i="5"/>
  <c r="D36" i="5"/>
  <c r="C36" i="5"/>
  <c r="D35" i="5"/>
  <c r="C35" i="5"/>
  <c r="D34" i="5"/>
  <c r="C34" i="5"/>
  <c r="D33" i="5"/>
  <c r="C33" i="5"/>
  <c r="D32" i="5"/>
  <c r="C32" i="5"/>
  <c r="D31" i="5"/>
  <c r="C31" i="5"/>
  <c r="D30" i="5"/>
  <c r="C30" i="5"/>
  <c r="D29" i="5"/>
  <c r="C29" i="5"/>
  <c r="D28" i="5"/>
  <c r="C28" i="5"/>
  <c r="D27" i="5"/>
  <c r="C27" i="5"/>
  <c r="D26" i="5"/>
  <c r="C26" i="5"/>
  <c r="D25" i="5"/>
  <c r="C25" i="5"/>
  <c r="D24" i="5"/>
  <c r="C24" i="5"/>
  <c r="D23" i="5"/>
  <c r="C23" i="5"/>
  <c r="D22" i="5"/>
  <c r="C22" i="5"/>
  <c r="D21" i="5"/>
  <c r="C21" i="5"/>
  <c r="D20" i="5"/>
  <c r="C20" i="5"/>
  <c r="D19" i="5"/>
  <c r="C19" i="5"/>
  <c r="D18" i="5"/>
  <c r="C18" i="5"/>
  <c r="D16" i="5"/>
  <c r="C16" i="5"/>
  <c r="D15" i="5"/>
  <c r="C15" i="5"/>
  <c r="D14" i="5"/>
  <c r="C14" i="5"/>
  <c r="D10" i="5"/>
  <c r="D14" i="23"/>
  <c r="E14" i="23"/>
  <c r="F14" i="23"/>
  <c r="G14" i="23"/>
  <c r="H14" i="23"/>
  <c r="I14" i="23"/>
  <c r="J14" i="23"/>
  <c r="K14" i="23"/>
  <c r="L14" i="23"/>
  <c r="M14" i="23"/>
  <c r="N14" i="23"/>
  <c r="O14" i="23"/>
  <c r="V68" i="22"/>
  <c r="M23" i="27"/>
  <c r="M18" i="27"/>
  <c r="H27" i="24"/>
  <c r="G27" i="24"/>
  <c r="H25" i="24"/>
  <c r="G25" i="24"/>
  <c r="H22" i="24"/>
  <c r="G22" i="24"/>
  <c r="H19" i="24"/>
  <c r="G19" i="24"/>
  <c r="H16" i="24"/>
  <c r="G16" i="24"/>
  <c r="H13" i="24"/>
  <c r="G13" i="24"/>
  <c r="H12" i="24"/>
  <c r="G12" i="24"/>
  <c r="H10" i="24"/>
  <c r="G10" i="24"/>
  <c r="H9" i="24"/>
  <c r="G9" i="24"/>
  <c r="H7" i="24"/>
  <c r="G7" i="24"/>
  <c r="H6" i="24"/>
  <c r="H5" i="24"/>
  <c r="G5" i="24"/>
  <c r="H4" i="24"/>
  <c r="G4" i="24"/>
  <c r="G6" i="24"/>
  <c r="C7" i="5" l="1"/>
  <c r="C6" i="5"/>
  <c r="M17" i="27"/>
  <c r="D6" i="5"/>
  <c r="C8" i="5"/>
  <c r="D7" i="5"/>
  <c r="D9" i="5"/>
  <c r="D8" i="5"/>
  <c r="C9" i="5"/>
  <c r="B14" i="23"/>
</calcChain>
</file>

<file path=xl/sharedStrings.xml><?xml version="1.0" encoding="utf-8"?>
<sst xmlns="http://schemas.openxmlformats.org/spreadsheetml/2006/main" count="1457" uniqueCount="730">
  <si>
    <t>第二管区</t>
  </si>
  <si>
    <t>第三管区</t>
  </si>
  <si>
    <t>第四管区</t>
  </si>
  <si>
    <t>第五管区</t>
  </si>
  <si>
    <t>第六管区</t>
  </si>
  <si>
    <t>第七管区</t>
  </si>
  <si>
    <t>第八管区</t>
  </si>
  <si>
    <t>第九管区</t>
  </si>
  <si>
    <t>第十管区</t>
  </si>
  <si>
    <t>第十一管区</t>
  </si>
  <si>
    <t>　（３）　海事関係法令違反状況</t>
  </si>
  <si>
    <t>合　計</t>
  </si>
  <si>
    <t>船舶法関係
法令違反
（含漁船法）</t>
  </si>
  <si>
    <t>船舶安全法
関係
法令違反</t>
  </si>
  <si>
    <t>船員法
違反</t>
  </si>
  <si>
    <t>海上交通
安全法
違反</t>
  </si>
  <si>
    <t>その他の
法令違反</t>
  </si>
  <si>
    <t>件</t>
  </si>
  <si>
    <t>人</t>
  </si>
  <si>
    <t>第一管区計</t>
  </si>
  <si>
    <t>小　樽</t>
  </si>
  <si>
    <t>留　萌</t>
  </si>
  <si>
    <t>稚　内</t>
  </si>
  <si>
    <t>函　館</t>
  </si>
  <si>
    <t>江　差</t>
  </si>
  <si>
    <t>瀬　棚</t>
  </si>
  <si>
    <t>室　蘭</t>
  </si>
  <si>
    <t>苫小牧</t>
  </si>
  <si>
    <t>浦　河</t>
  </si>
  <si>
    <t>釧　路</t>
  </si>
  <si>
    <t>広　尾</t>
  </si>
  <si>
    <t>根　室</t>
  </si>
  <si>
    <t>羅　臼</t>
  </si>
  <si>
    <t>紋　別</t>
  </si>
  <si>
    <t>網　走</t>
  </si>
  <si>
    <t>第二管区計</t>
  </si>
  <si>
    <t>気仙沼</t>
  </si>
  <si>
    <t>石　巻</t>
  </si>
  <si>
    <t>青　森</t>
  </si>
  <si>
    <t>八　戸</t>
  </si>
  <si>
    <t>釜　石</t>
  </si>
  <si>
    <t>宮　古</t>
  </si>
  <si>
    <t>秋　田</t>
  </si>
  <si>
    <t>酒　田</t>
  </si>
  <si>
    <t>横　浜</t>
  </si>
  <si>
    <t>川　崎</t>
  </si>
  <si>
    <t>小笠原</t>
  </si>
  <si>
    <t>東　京</t>
  </si>
  <si>
    <t>鹿　島</t>
  </si>
  <si>
    <t>日　立</t>
  </si>
  <si>
    <t>千　葉</t>
  </si>
  <si>
    <t>木更津</t>
  </si>
  <si>
    <t>銚　子</t>
  </si>
  <si>
    <t>勝　浦</t>
  </si>
  <si>
    <t>横須賀</t>
  </si>
  <si>
    <t>下　田</t>
  </si>
  <si>
    <t>清　水</t>
  </si>
  <si>
    <t>御前崎</t>
  </si>
  <si>
    <t>田子の浦</t>
  </si>
  <si>
    <t>第四管区計</t>
  </si>
  <si>
    <t>名古屋</t>
  </si>
  <si>
    <t>衣　浦</t>
  </si>
  <si>
    <t>四日市</t>
  </si>
  <si>
    <t>鳥　羽</t>
  </si>
  <si>
    <t>浜　島</t>
  </si>
  <si>
    <t>尾　鷲</t>
  </si>
  <si>
    <t>第五管区計</t>
  </si>
  <si>
    <t>大　阪</t>
  </si>
  <si>
    <t>岸和田</t>
  </si>
  <si>
    <t>堺　</t>
  </si>
  <si>
    <t>神　戸</t>
  </si>
  <si>
    <t>西　宮</t>
  </si>
  <si>
    <t>姫　路</t>
  </si>
  <si>
    <t>田　辺</t>
  </si>
  <si>
    <t>和歌山</t>
  </si>
  <si>
    <t>串　本</t>
  </si>
  <si>
    <t>高　知</t>
  </si>
  <si>
    <t>宿　毛</t>
  </si>
  <si>
    <t>土佐清水</t>
  </si>
  <si>
    <t>第六管区計</t>
  </si>
  <si>
    <t>広　島</t>
  </si>
  <si>
    <t>岩　国</t>
  </si>
  <si>
    <t>柳　井</t>
  </si>
  <si>
    <t>水　島</t>
  </si>
  <si>
    <t>玉　野</t>
  </si>
  <si>
    <t>尾　道</t>
  </si>
  <si>
    <t>福　山</t>
  </si>
  <si>
    <t>呉</t>
  </si>
  <si>
    <t>木　江</t>
  </si>
  <si>
    <t>徳　山</t>
  </si>
  <si>
    <t>　　　　　　下　松</t>
  </si>
  <si>
    <t>　　　三田尻中関</t>
  </si>
  <si>
    <t>高　松</t>
  </si>
  <si>
    <t>坂　出</t>
  </si>
  <si>
    <t>松　山</t>
  </si>
  <si>
    <t>今　治</t>
  </si>
  <si>
    <t>新居浜</t>
  </si>
  <si>
    <t>三島川之江</t>
  </si>
  <si>
    <t>宇和島</t>
  </si>
  <si>
    <t>第七管区計</t>
  </si>
  <si>
    <t>門　司</t>
  </si>
  <si>
    <t>下　関</t>
  </si>
  <si>
    <t>宇　部</t>
  </si>
  <si>
    <t>若　松</t>
  </si>
  <si>
    <t>福　岡</t>
  </si>
  <si>
    <t>三　池</t>
  </si>
  <si>
    <t>唐　津</t>
  </si>
  <si>
    <t>壱　岐</t>
  </si>
  <si>
    <t>伊万里</t>
  </si>
  <si>
    <t>長　崎</t>
  </si>
  <si>
    <t>佐世保</t>
  </si>
  <si>
    <t>平　戸</t>
  </si>
  <si>
    <t>比田勝</t>
  </si>
  <si>
    <t>大　分</t>
  </si>
  <si>
    <t>佐　伯</t>
  </si>
  <si>
    <t>津久見</t>
  </si>
  <si>
    <t>仙　崎</t>
  </si>
  <si>
    <t>第八管区計</t>
  </si>
  <si>
    <t>舞　鶴</t>
  </si>
  <si>
    <t>宮　津</t>
  </si>
  <si>
    <t>香　住</t>
  </si>
  <si>
    <t>敦　賀</t>
  </si>
  <si>
    <t>小　浜</t>
  </si>
  <si>
    <t>境</t>
  </si>
  <si>
    <t>浜　田</t>
  </si>
  <si>
    <t>第九管区計</t>
  </si>
  <si>
    <t>新　潟</t>
  </si>
  <si>
    <t>伏　木</t>
  </si>
  <si>
    <t>富　山</t>
  </si>
  <si>
    <t>第十管区計</t>
  </si>
  <si>
    <t>鹿児島</t>
  </si>
  <si>
    <t>喜　入</t>
  </si>
  <si>
    <t>志布志</t>
  </si>
  <si>
    <t>串木野</t>
  </si>
  <si>
    <t>古仁屋</t>
  </si>
  <si>
    <t>第十一管区計</t>
  </si>
  <si>
    <t>石　垣</t>
  </si>
  <si>
    <t>刑法犯</t>
  </si>
  <si>
    <t>花　咲</t>
    <rPh sb="0" eb="1">
      <t>ハナサキ</t>
    </rPh>
    <rPh sb="2" eb="3">
      <t>サ</t>
    </rPh>
    <phoneticPr fontId="2"/>
  </si>
  <si>
    <t>２　犯罪処理状況</t>
    <rPh sb="2" eb="4">
      <t>ハンザイ</t>
    </rPh>
    <rPh sb="4" eb="6">
      <t>ショリ</t>
    </rPh>
    <rPh sb="6" eb="8">
      <t>ジョウキョウ</t>
    </rPh>
    <phoneticPr fontId="2"/>
  </si>
  <si>
    <t>　（１）　管区別罪種別処理状況</t>
    <rPh sb="5" eb="7">
      <t>カンク</t>
    </rPh>
    <rPh sb="7" eb="8">
      <t>ベツ</t>
    </rPh>
    <rPh sb="8" eb="9">
      <t>ツミ</t>
    </rPh>
    <rPh sb="9" eb="11">
      <t>シュベツ</t>
    </rPh>
    <rPh sb="11" eb="13">
      <t>ショリ</t>
    </rPh>
    <rPh sb="13" eb="15">
      <t>ジョウキョウ</t>
    </rPh>
    <phoneticPr fontId="2"/>
  </si>
  <si>
    <t>管区別</t>
    <rPh sb="0" eb="2">
      <t>カンク</t>
    </rPh>
    <rPh sb="2" eb="3">
      <t>ベツ</t>
    </rPh>
    <phoneticPr fontId="2"/>
  </si>
  <si>
    <t>合　計</t>
    <rPh sb="0" eb="3">
      <t>ゴウケイ</t>
    </rPh>
    <phoneticPr fontId="2"/>
  </si>
  <si>
    <t>海事関係
法令違反</t>
    <rPh sb="0" eb="2">
      <t>カイジ</t>
    </rPh>
    <rPh sb="2" eb="4">
      <t>カンケイ</t>
    </rPh>
    <rPh sb="5" eb="7">
      <t>ホウレイ</t>
    </rPh>
    <rPh sb="7" eb="9">
      <t>イハン</t>
    </rPh>
    <phoneticPr fontId="2"/>
  </si>
  <si>
    <t>漁業関係
法令違反</t>
    <rPh sb="0" eb="2">
      <t>ギョギョウ</t>
    </rPh>
    <rPh sb="2" eb="4">
      <t>カンケイ</t>
    </rPh>
    <rPh sb="5" eb="7">
      <t>ホウレイ</t>
    </rPh>
    <rPh sb="7" eb="9">
      <t>イハン</t>
    </rPh>
    <phoneticPr fontId="2"/>
  </si>
  <si>
    <t>海上環境関係
法令違反</t>
    <rPh sb="0" eb="1">
      <t>カイジ</t>
    </rPh>
    <rPh sb="1" eb="2">
      <t>ウエ</t>
    </rPh>
    <rPh sb="2" eb="4">
      <t>カンキョウ</t>
    </rPh>
    <rPh sb="4" eb="6">
      <t>カンケイ</t>
    </rPh>
    <rPh sb="7" eb="9">
      <t>ホウレイ</t>
    </rPh>
    <rPh sb="9" eb="11">
      <t>イハン</t>
    </rPh>
    <phoneticPr fontId="2"/>
  </si>
  <si>
    <t>刑 法 犯</t>
    <rPh sb="0" eb="3">
      <t>ケイホウ</t>
    </rPh>
    <rPh sb="4" eb="5">
      <t>ハン</t>
    </rPh>
    <phoneticPr fontId="2"/>
  </si>
  <si>
    <t>その他の
法令違反</t>
    <rPh sb="0" eb="3">
      <t>ソノタ</t>
    </rPh>
    <rPh sb="5" eb="7">
      <t>ホウレイ</t>
    </rPh>
    <rPh sb="7" eb="9">
      <t>イハン</t>
    </rPh>
    <phoneticPr fontId="2"/>
  </si>
  <si>
    <t>件</t>
    <rPh sb="0" eb="1">
      <t>ケン</t>
    </rPh>
    <phoneticPr fontId="2"/>
  </si>
  <si>
    <t>人</t>
    <rPh sb="0" eb="1">
      <t>ヒト</t>
    </rPh>
    <phoneticPr fontId="2"/>
  </si>
  <si>
    <t>計</t>
    <rPh sb="0" eb="1">
      <t>ケイ</t>
    </rPh>
    <phoneticPr fontId="2"/>
  </si>
  <si>
    <t>送　致</t>
    <rPh sb="0" eb="3">
      <t>ソウチ</t>
    </rPh>
    <phoneticPr fontId="2"/>
  </si>
  <si>
    <t>引　継</t>
    <rPh sb="0" eb="3">
      <t>ヒキツギ</t>
    </rPh>
    <phoneticPr fontId="2"/>
  </si>
  <si>
    <t>警　告</t>
    <rPh sb="0" eb="3">
      <t>ケイコク</t>
    </rPh>
    <phoneticPr fontId="2"/>
  </si>
  <si>
    <t>第一管区</t>
    <rPh sb="0" eb="2">
      <t>ダイイチ</t>
    </rPh>
    <rPh sb="2" eb="4">
      <t>カンク</t>
    </rPh>
    <phoneticPr fontId="2"/>
  </si>
  <si>
    <t>　　　罪種別
処理別</t>
    <rPh sb="3" eb="4">
      <t>ザイ</t>
    </rPh>
    <rPh sb="4" eb="5">
      <t>タネ</t>
    </rPh>
    <rPh sb="5" eb="6">
      <t>ベツ</t>
    </rPh>
    <rPh sb="8" eb="10">
      <t>ショリ</t>
    </rPh>
    <rPh sb="10" eb="11">
      <t>ベツ</t>
    </rPh>
    <phoneticPr fontId="2"/>
  </si>
  <si>
    <t>鳥　取</t>
    <rPh sb="0" eb="1">
      <t>トリ</t>
    </rPh>
    <rPh sb="2" eb="3">
      <t>トリ</t>
    </rPh>
    <phoneticPr fontId="2"/>
  </si>
  <si>
    <t>船舶職員及び小型船舶操縦者法違反</t>
    <rPh sb="4" eb="5">
      <t>オヨ</t>
    </rPh>
    <rPh sb="6" eb="8">
      <t>コガタ</t>
    </rPh>
    <rPh sb="8" eb="10">
      <t>センパク</t>
    </rPh>
    <rPh sb="10" eb="13">
      <t>ソウジュウシャ</t>
    </rPh>
    <phoneticPr fontId="2"/>
  </si>
  <si>
    <t>韓国</t>
    <rPh sb="0" eb="2">
      <t>カンコク</t>
    </rPh>
    <phoneticPr fontId="2"/>
  </si>
  <si>
    <t>七　尾</t>
    <rPh sb="0" eb="1">
      <t>シチ</t>
    </rPh>
    <rPh sb="2" eb="3">
      <t>オ</t>
    </rPh>
    <phoneticPr fontId="2"/>
  </si>
  <si>
    <t>金　沢</t>
    <rPh sb="0" eb="1">
      <t>キン</t>
    </rPh>
    <rPh sb="2" eb="3">
      <t>サワ</t>
    </rPh>
    <phoneticPr fontId="2"/>
  </si>
  <si>
    <t>茨　城</t>
    <rPh sb="0" eb="1">
      <t>イバラ</t>
    </rPh>
    <rPh sb="2" eb="3">
      <t>シロ</t>
    </rPh>
    <phoneticPr fontId="2"/>
  </si>
  <si>
    <t>和歌山</t>
    <rPh sb="0" eb="3">
      <t>ワカヤマ</t>
    </rPh>
    <phoneticPr fontId="2"/>
  </si>
  <si>
    <t>小　倉</t>
    <rPh sb="0" eb="1">
      <t>ショウ</t>
    </rPh>
    <rPh sb="2" eb="3">
      <t>クラ</t>
    </rPh>
    <phoneticPr fontId="2"/>
  </si>
  <si>
    <t>五　島</t>
    <rPh sb="0" eb="1">
      <t>ゴ</t>
    </rPh>
    <rPh sb="2" eb="3">
      <t>シマ</t>
    </rPh>
    <phoneticPr fontId="2"/>
  </si>
  <si>
    <t>対　馬</t>
    <rPh sb="0" eb="1">
      <t>タイ</t>
    </rPh>
    <rPh sb="2" eb="3">
      <t>ウマ</t>
    </rPh>
    <phoneticPr fontId="2"/>
  </si>
  <si>
    <t>志布志</t>
    <rPh sb="0" eb="3">
      <t>シブシ</t>
    </rPh>
    <phoneticPr fontId="2"/>
  </si>
  <si>
    <t>八　代</t>
    <rPh sb="0" eb="1">
      <t>ハチ</t>
    </rPh>
    <rPh sb="2" eb="3">
      <t>ダイ</t>
    </rPh>
    <phoneticPr fontId="2"/>
  </si>
  <si>
    <t>中　城</t>
    <rPh sb="0" eb="1">
      <t>ナカ</t>
    </rPh>
    <rPh sb="2" eb="3">
      <t>シロ</t>
    </rPh>
    <phoneticPr fontId="2"/>
  </si>
  <si>
    <t>名　護</t>
    <rPh sb="0" eb="1">
      <t>ナ</t>
    </rPh>
    <rPh sb="2" eb="3">
      <t>ユズル</t>
    </rPh>
    <phoneticPr fontId="2"/>
  </si>
  <si>
    <t>福　島</t>
    <rPh sb="0" eb="1">
      <t>フク</t>
    </rPh>
    <rPh sb="2" eb="3">
      <t>シマ</t>
    </rPh>
    <phoneticPr fontId="2"/>
  </si>
  <si>
    <t>湘　南</t>
    <rPh sb="0" eb="3">
      <t>ショウナン</t>
    </rPh>
    <phoneticPr fontId="2"/>
  </si>
  <si>
    <t>合　　計</t>
    <rPh sb="0" eb="4">
      <t>ゴウケイ</t>
    </rPh>
    <phoneticPr fontId="2"/>
  </si>
  <si>
    <t>その他</t>
    <rPh sb="0" eb="3">
      <t>ソノタ</t>
    </rPh>
    <phoneticPr fontId="2"/>
  </si>
  <si>
    <t>合計</t>
    <rPh sb="0" eb="2">
      <t>ゴウケイ</t>
    </rPh>
    <phoneticPr fontId="2"/>
  </si>
  <si>
    <t>中国</t>
    <rPh sb="0" eb="2">
      <t>チュウゴク</t>
    </rPh>
    <phoneticPr fontId="2"/>
  </si>
  <si>
    <t>銃器薬物関係
法令違反</t>
    <rPh sb="0" eb="2">
      <t>ジュウキ</t>
    </rPh>
    <rPh sb="2" eb="4">
      <t>ヤクブツ</t>
    </rPh>
    <rPh sb="4" eb="6">
      <t>カンケイ</t>
    </rPh>
    <rPh sb="7" eb="9">
      <t>ホウレイ</t>
    </rPh>
    <rPh sb="9" eb="11">
      <t>イハン</t>
    </rPh>
    <phoneticPr fontId="2"/>
  </si>
  <si>
    <t>　　　ハ　航路別海上交通安全法違反状況</t>
    <rPh sb="5" eb="7">
      <t>コウロ</t>
    </rPh>
    <rPh sb="7" eb="8">
      <t>ベツ</t>
    </rPh>
    <rPh sb="8" eb="10">
      <t>カイジョウ</t>
    </rPh>
    <rPh sb="10" eb="12">
      <t>コウツウ</t>
    </rPh>
    <rPh sb="12" eb="14">
      <t>アンゼン</t>
    </rPh>
    <rPh sb="14" eb="15">
      <t>ホウ</t>
    </rPh>
    <rPh sb="15" eb="17">
      <t>イハン</t>
    </rPh>
    <rPh sb="17" eb="19">
      <t>ジョウキョウ</t>
    </rPh>
    <phoneticPr fontId="2"/>
  </si>
  <si>
    <t>航路別</t>
    <rPh sb="0" eb="2">
      <t>コウロ</t>
    </rPh>
    <rPh sb="2" eb="3">
      <t>ベツ</t>
    </rPh>
    <phoneticPr fontId="2"/>
  </si>
  <si>
    <t>浦賀・中ノ瀬</t>
    <rPh sb="0" eb="2">
      <t>ウラガ</t>
    </rPh>
    <rPh sb="3" eb="6">
      <t>ナカノセ</t>
    </rPh>
    <phoneticPr fontId="2"/>
  </si>
  <si>
    <t>伊良湖</t>
    <rPh sb="0" eb="2">
      <t>イラコ</t>
    </rPh>
    <rPh sb="2" eb="3">
      <t>ミズウミ</t>
    </rPh>
    <phoneticPr fontId="2"/>
  </si>
  <si>
    <t>明　　石</t>
    <rPh sb="0" eb="4">
      <t>アカシ</t>
    </rPh>
    <phoneticPr fontId="2"/>
  </si>
  <si>
    <t>備讃宇高水島</t>
    <rPh sb="0" eb="1">
      <t>ビ</t>
    </rPh>
    <rPh sb="1" eb="2">
      <t>サン</t>
    </rPh>
    <rPh sb="2" eb="4">
      <t>ウコウ</t>
    </rPh>
    <rPh sb="4" eb="6">
      <t>ミズシマ</t>
    </rPh>
    <phoneticPr fontId="2"/>
  </si>
  <si>
    <t>来　　島</t>
    <rPh sb="0" eb="4">
      <t>クルシマ</t>
    </rPh>
    <phoneticPr fontId="2"/>
  </si>
  <si>
    <t>送致</t>
    <rPh sb="0" eb="2">
      <t>ソウチ</t>
    </rPh>
    <phoneticPr fontId="2"/>
  </si>
  <si>
    <t>警告</t>
    <rPh sb="0" eb="2">
      <t>ケイコク</t>
    </rPh>
    <phoneticPr fontId="2"/>
  </si>
  <si>
    <t>合　　　計</t>
    <rPh sb="0" eb="5">
      <t>ゴウケイ</t>
    </rPh>
    <phoneticPr fontId="2"/>
  </si>
  <si>
    <t>航路航行
義務違反</t>
    <rPh sb="0" eb="2">
      <t>コウロ</t>
    </rPh>
    <rPh sb="2" eb="4">
      <t>コウコウ</t>
    </rPh>
    <rPh sb="5" eb="7">
      <t>ギム</t>
    </rPh>
    <rPh sb="7" eb="9">
      <t>イハン</t>
    </rPh>
    <phoneticPr fontId="2"/>
  </si>
  <si>
    <t>速力制限
義務違反</t>
    <rPh sb="0" eb="2">
      <t>ソクリョク</t>
    </rPh>
    <rPh sb="2" eb="4">
      <t>セイゲン</t>
    </rPh>
    <rPh sb="5" eb="7">
      <t>ギム</t>
    </rPh>
    <rPh sb="7" eb="9">
      <t>イハン</t>
    </rPh>
    <phoneticPr fontId="2"/>
  </si>
  <si>
    <t>航路への
出入又は
横断制限
違反</t>
    <rPh sb="0" eb="2">
      <t>コウロ</t>
    </rPh>
    <rPh sb="5" eb="7">
      <t>デイ</t>
    </rPh>
    <rPh sb="7" eb="8">
      <t>マタ</t>
    </rPh>
    <rPh sb="10" eb="12">
      <t>オウダン</t>
    </rPh>
    <rPh sb="12" eb="14">
      <t>セイゲン</t>
    </rPh>
    <rPh sb="15" eb="17">
      <t>イハン</t>
    </rPh>
    <phoneticPr fontId="2"/>
  </si>
  <si>
    <t>びょう泊
禁止違反</t>
    <rPh sb="3" eb="4">
      <t>ハク</t>
    </rPh>
    <rPh sb="5" eb="7">
      <t>キンシ</t>
    </rPh>
    <rPh sb="7" eb="9">
      <t>イハン</t>
    </rPh>
    <phoneticPr fontId="2"/>
  </si>
  <si>
    <t>右側航行
義務違反</t>
    <rPh sb="0" eb="2">
      <t>ミギガワ</t>
    </rPh>
    <rPh sb="2" eb="4">
      <t>コウコウ</t>
    </rPh>
    <rPh sb="5" eb="7">
      <t>ギム</t>
    </rPh>
    <rPh sb="7" eb="9">
      <t>イハン</t>
    </rPh>
    <phoneticPr fontId="2"/>
  </si>
  <si>
    <t>一方通航
義務違反</t>
    <rPh sb="0" eb="1">
      <t>イッポウ</t>
    </rPh>
    <rPh sb="1" eb="2">
      <t>カタ</t>
    </rPh>
    <rPh sb="2" eb="3">
      <t>ツウホウ</t>
    </rPh>
    <rPh sb="3" eb="4">
      <t>コウ</t>
    </rPh>
    <rPh sb="5" eb="7">
      <t>ギム</t>
    </rPh>
    <rPh sb="7" eb="9">
      <t>イハン</t>
    </rPh>
    <phoneticPr fontId="2"/>
  </si>
  <si>
    <t>行先表示
違反</t>
    <rPh sb="0" eb="1">
      <t>イキサキ</t>
    </rPh>
    <rPh sb="1" eb="2">
      <t>サキ</t>
    </rPh>
    <rPh sb="2" eb="4">
      <t>ヒョウジ</t>
    </rPh>
    <rPh sb="5" eb="7">
      <t>イハン</t>
    </rPh>
    <phoneticPr fontId="2"/>
  </si>
  <si>
    <t>その他の
条項違反</t>
    <rPh sb="0" eb="3">
      <t>ソノタ</t>
    </rPh>
    <rPh sb="5" eb="7">
      <t>ジョウコウ</t>
    </rPh>
    <rPh sb="7" eb="9">
      <t>イハン</t>
    </rPh>
    <phoneticPr fontId="2"/>
  </si>
  <si>
    <t>隠　岐</t>
    <rPh sb="0" eb="1">
      <t>イン</t>
    </rPh>
    <rPh sb="2" eb="3">
      <t>チマタ</t>
    </rPh>
    <phoneticPr fontId="2"/>
  </si>
  <si>
    <t>上　越</t>
    <rPh sb="0" eb="1">
      <t>ウエ</t>
    </rPh>
    <rPh sb="2" eb="3">
      <t>コシ</t>
    </rPh>
    <phoneticPr fontId="2"/>
  </si>
  <si>
    <t>佐　渡</t>
    <rPh sb="0" eb="1">
      <t>タスク</t>
    </rPh>
    <rPh sb="2" eb="3">
      <t>ワタリ</t>
    </rPh>
    <phoneticPr fontId="2"/>
  </si>
  <si>
    <t>　（２）　部署別罪種別送致状況</t>
  </si>
  <si>
    <t>出入国
関係
法令違反</t>
  </si>
  <si>
    <t>銃器薬物
関係
法令違反</t>
    <rPh sb="0" eb="2">
      <t>ジュウキ</t>
    </rPh>
    <rPh sb="2" eb="4">
      <t>ヤクブツ</t>
    </rPh>
    <phoneticPr fontId="2"/>
  </si>
  <si>
    <t>海上環境
関係
法令違反</t>
  </si>
  <si>
    <t>福  島</t>
    <rPh sb="0" eb="1">
      <t>フク</t>
    </rPh>
    <rPh sb="3" eb="4">
      <t>シマ</t>
    </rPh>
    <phoneticPr fontId="2"/>
  </si>
  <si>
    <t>第三管区計</t>
  </si>
  <si>
    <t>船　橋</t>
    <rPh sb="0" eb="1">
      <t>フネ</t>
    </rPh>
    <rPh sb="2" eb="3">
      <t>ハシ</t>
    </rPh>
    <phoneticPr fontId="2"/>
  </si>
  <si>
    <t>姫　路</t>
    <rPh sb="0" eb="1">
      <t>ヒメ</t>
    </rPh>
    <rPh sb="2" eb="3">
      <t>ロ</t>
    </rPh>
    <phoneticPr fontId="2"/>
  </si>
  <si>
    <t>西　宮</t>
    <rPh sb="0" eb="1">
      <t>ニシ</t>
    </rPh>
    <rPh sb="2" eb="3">
      <t>ミヤ</t>
    </rPh>
    <phoneticPr fontId="2"/>
  </si>
  <si>
    <t>串　本</t>
    <rPh sb="0" eb="1">
      <t>クシ</t>
    </rPh>
    <rPh sb="2" eb="3">
      <t>ホン</t>
    </rPh>
    <phoneticPr fontId="2"/>
  </si>
  <si>
    <t>苅　田</t>
    <rPh sb="0" eb="1">
      <t>カ</t>
    </rPh>
    <rPh sb="2" eb="3">
      <t>タ</t>
    </rPh>
    <phoneticPr fontId="2"/>
  </si>
  <si>
    <t>　佐　渡</t>
    <rPh sb="1" eb="2">
      <t>タスク</t>
    </rPh>
    <rPh sb="3" eb="4">
      <t>ワタリ</t>
    </rPh>
    <phoneticPr fontId="2"/>
  </si>
  <si>
    <t>喜　入</t>
    <rPh sb="0" eb="1">
      <t>ヨロコ</t>
    </rPh>
    <rPh sb="2" eb="3">
      <t>イ</t>
    </rPh>
    <phoneticPr fontId="2"/>
  </si>
  <si>
    <t>小豆島</t>
    <rPh sb="0" eb="3">
      <t>ショウドシマ</t>
    </rPh>
    <phoneticPr fontId="2"/>
  </si>
  <si>
    <t>福　井</t>
    <rPh sb="0" eb="1">
      <t>フク</t>
    </rPh>
    <rPh sb="2" eb="3">
      <t>セイ</t>
    </rPh>
    <phoneticPr fontId="2"/>
  </si>
  <si>
    <t>能　登</t>
    <rPh sb="0" eb="1">
      <t>ノウ</t>
    </rPh>
    <rPh sb="2" eb="3">
      <t>ノボル</t>
    </rPh>
    <phoneticPr fontId="2"/>
  </si>
  <si>
    <t>熊　本</t>
    <rPh sb="0" eb="1">
      <t>クマ</t>
    </rPh>
    <rPh sb="2" eb="3">
      <t>ホン</t>
    </rPh>
    <phoneticPr fontId="2"/>
  </si>
  <si>
    <t>指　宿</t>
    <rPh sb="0" eb="1">
      <t>ユビ</t>
    </rPh>
    <rPh sb="2" eb="3">
      <t>ヤド</t>
    </rPh>
    <phoneticPr fontId="2"/>
  </si>
  <si>
    <t>天　草</t>
    <rPh sb="0" eb="1">
      <t>テン</t>
    </rPh>
    <rPh sb="2" eb="3">
      <t>クサ</t>
    </rPh>
    <phoneticPr fontId="2"/>
  </si>
  <si>
    <t>宮　崎</t>
    <rPh sb="0" eb="1">
      <t>ミヤ</t>
    </rPh>
    <rPh sb="2" eb="3">
      <t>ザキ</t>
    </rPh>
    <phoneticPr fontId="2"/>
  </si>
  <si>
    <t>奄　美</t>
    <rPh sb="0" eb="1">
      <t>エン</t>
    </rPh>
    <rPh sb="2" eb="3">
      <t>ビ</t>
    </rPh>
    <phoneticPr fontId="2"/>
  </si>
  <si>
    <t>宮　城</t>
    <rPh sb="0" eb="1">
      <t>ミヤ</t>
    </rPh>
    <rPh sb="2" eb="3">
      <t>シロ</t>
    </rPh>
    <phoneticPr fontId="2"/>
  </si>
  <si>
    <t>宮古島</t>
    <rPh sb="0" eb="3">
      <t>ミヤコジマ</t>
    </rPh>
    <phoneticPr fontId="2"/>
  </si>
  <si>
    <t>加古川</t>
    <rPh sb="0" eb="3">
      <t>カコガワ</t>
    </rPh>
    <phoneticPr fontId="2"/>
  </si>
  <si>
    <t>海　南</t>
    <rPh sb="0" eb="1">
      <t>ウミ</t>
    </rPh>
    <rPh sb="2" eb="3">
      <t>ミナミ</t>
    </rPh>
    <phoneticPr fontId="2"/>
  </si>
  <si>
    <t>徳　島</t>
    <rPh sb="0" eb="1">
      <t>トク</t>
    </rPh>
    <rPh sb="2" eb="3">
      <t>シマ</t>
    </rPh>
    <phoneticPr fontId="2"/>
  </si>
  <si>
    <t>美　波</t>
    <rPh sb="0" eb="1">
      <t>ウツク</t>
    </rPh>
    <rPh sb="2" eb="3">
      <t>ナミ</t>
    </rPh>
    <phoneticPr fontId="2"/>
  </si>
  <si>
    <t>一管区</t>
    <rPh sb="0" eb="1">
      <t>イチ</t>
    </rPh>
    <rPh sb="1" eb="3">
      <t>カンク</t>
    </rPh>
    <phoneticPr fontId="2"/>
  </si>
  <si>
    <t>二管区</t>
    <rPh sb="0" eb="1">
      <t>ニ</t>
    </rPh>
    <rPh sb="1" eb="3">
      <t>カンク</t>
    </rPh>
    <phoneticPr fontId="2"/>
  </si>
  <si>
    <t>三管区</t>
    <rPh sb="0" eb="1">
      <t>サン</t>
    </rPh>
    <rPh sb="1" eb="3">
      <t>カンク</t>
    </rPh>
    <phoneticPr fontId="2"/>
  </si>
  <si>
    <t>四管区</t>
    <rPh sb="0" eb="1">
      <t>ヨン</t>
    </rPh>
    <rPh sb="1" eb="3">
      <t>カンク</t>
    </rPh>
    <phoneticPr fontId="2"/>
  </si>
  <si>
    <t>五管区</t>
    <rPh sb="0" eb="1">
      <t>ゴ</t>
    </rPh>
    <rPh sb="1" eb="3">
      <t>カンク</t>
    </rPh>
    <phoneticPr fontId="2"/>
  </si>
  <si>
    <t>七管区</t>
    <rPh sb="0" eb="1">
      <t>ナナ</t>
    </rPh>
    <rPh sb="1" eb="3">
      <t>カンク</t>
    </rPh>
    <phoneticPr fontId="2"/>
  </si>
  <si>
    <t>八管区</t>
    <rPh sb="0" eb="1">
      <t>ハチ</t>
    </rPh>
    <rPh sb="1" eb="3">
      <t>カンク</t>
    </rPh>
    <phoneticPr fontId="2"/>
  </si>
  <si>
    <t>十管区</t>
    <rPh sb="0" eb="1">
      <t>ジュウ</t>
    </rPh>
    <rPh sb="1" eb="3">
      <t>カンク</t>
    </rPh>
    <phoneticPr fontId="2"/>
  </si>
  <si>
    <t>　　（４）漁業関係法令違反状況</t>
    <rPh sb="5" eb="7">
      <t>ギョギョウ</t>
    </rPh>
    <rPh sb="7" eb="9">
      <t>カンケイ</t>
    </rPh>
    <rPh sb="9" eb="11">
      <t>ホウレイ</t>
    </rPh>
    <rPh sb="11" eb="13">
      <t>イハン</t>
    </rPh>
    <rPh sb="13" eb="15">
      <t>ジョウキョウ</t>
    </rPh>
    <phoneticPr fontId="2"/>
  </si>
  <si>
    <t>　　　　　イ　部署別送致状況</t>
    <rPh sb="7" eb="9">
      <t>ブショ</t>
    </rPh>
    <rPh sb="10" eb="12">
      <t>ソウチ</t>
    </rPh>
    <phoneticPr fontId="2"/>
  </si>
  <si>
    <t>底びき網</t>
    <rPh sb="0" eb="1">
      <t>ソコ</t>
    </rPh>
    <rPh sb="3" eb="4">
      <t>アミ</t>
    </rPh>
    <phoneticPr fontId="2"/>
  </si>
  <si>
    <t>刺網</t>
    <rPh sb="0" eb="1">
      <t>サシアミ</t>
    </rPh>
    <rPh sb="1" eb="2">
      <t>アミ</t>
    </rPh>
    <phoneticPr fontId="2"/>
  </si>
  <si>
    <t>船びき
網</t>
    <rPh sb="0" eb="1">
      <t>フナビキ</t>
    </rPh>
    <rPh sb="4" eb="5">
      <t>アミ</t>
    </rPh>
    <phoneticPr fontId="2"/>
  </si>
  <si>
    <t>まき網</t>
    <rPh sb="2" eb="3">
      <t>アミ</t>
    </rPh>
    <phoneticPr fontId="2"/>
  </si>
  <si>
    <t>定置網</t>
    <rPh sb="0" eb="2">
      <t>テイチ</t>
    </rPh>
    <rPh sb="2" eb="3">
      <t>アミ</t>
    </rPh>
    <phoneticPr fontId="2"/>
  </si>
  <si>
    <t>区画</t>
    <rPh sb="0" eb="2">
      <t>クカク</t>
    </rPh>
    <phoneticPr fontId="2"/>
  </si>
  <si>
    <t>すくい
網</t>
    <rPh sb="4" eb="5">
      <t>アミ</t>
    </rPh>
    <phoneticPr fontId="2"/>
  </si>
  <si>
    <t>ごち網</t>
    <rPh sb="2" eb="3">
      <t>アミ</t>
    </rPh>
    <phoneticPr fontId="2"/>
  </si>
  <si>
    <t>敷網</t>
    <rPh sb="0" eb="1">
      <t>シ</t>
    </rPh>
    <rPh sb="1" eb="2">
      <t>アミ</t>
    </rPh>
    <phoneticPr fontId="2"/>
  </si>
  <si>
    <t>潜水器</t>
    <rPh sb="0" eb="2">
      <t>センスイ</t>
    </rPh>
    <rPh sb="2" eb="3">
      <t>キ</t>
    </rPh>
    <phoneticPr fontId="2"/>
  </si>
  <si>
    <t>外国人</t>
    <rPh sb="0" eb="3">
      <t>ガイコクジン</t>
    </rPh>
    <phoneticPr fontId="2"/>
  </si>
  <si>
    <t>遠洋</t>
    <rPh sb="0" eb="2">
      <t>エンヨウ</t>
    </rPh>
    <phoneticPr fontId="2"/>
  </si>
  <si>
    <t>沖合</t>
    <rPh sb="0" eb="2">
      <t>オキア</t>
    </rPh>
    <phoneticPr fontId="2"/>
  </si>
  <si>
    <t>小型
機船</t>
    <rPh sb="0" eb="2">
      <t>コガタ</t>
    </rPh>
    <rPh sb="3" eb="5">
      <t>キセン</t>
    </rPh>
    <phoneticPr fontId="2"/>
  </si>
  <si>
    <t>第一管区計</t>
    <rPh sb="0" eb="1">
      <t>ダイ</t>
    </rPh>
    <rPh sb="1" eb="2">
      <t>イチ</t>
    </rPh>
    <rPh sb="2" eb="4">
      <t>カンク</t>
    </rPh>
    <rPh sb="4" eb="5">
      <t>ケイ</t>
    </rPh>
    <phoneticPr fontId="2"/>
  </si>
  <si>
    <t>小　樽</t>
    <rPh sb="0" eb="3">
      <t>オタル</t>
    </rPh>
    <phoneticPr fontId="2"/>
  </si>
  <si>
    <t>留　萌</t>
    <rPh sb="0" eb="3">
      <t>ルモイ</t>
    </rPh>
    <phoneticPr fontId="2"/>
  </si>
  <si>
    <t>稚　内</t>
    <rPh sb="0" eb="3">
      <t>ワッカナイ</t>
    </rPh>
    <phoneticPr fontId="2"/>
  </si>
  <si>
    <t>函　館</t>
    <rPh sb="0" eb="3">
      <t>ハコダテ</t>
    </rPh>
    <phoneticPr fontId="2"/>
  </si>
  <si>
    <t>江　差</t>
    <rPh sb="0" eb="3">
      <t>エサシ</t>
    </rPh>
    <phoneticPr fontId="2"/>
  </si>
  <si>
    <t>瀬　棚</t>
    <rPh sb="0" eb="1">
      <t>セ</t>
    </rPh>
    <rPh sb="2" eb="3">
      <t>タナ</t>
    </rPh>
    <phoneticPr fontId="2"/>
  </si>
  <si>
    <t>室　蘭</t>
    <rPh sb="0" eb="3">
      <t>ムロラン</t>
    </rPh>
    <phoneticPr fontId="2"/>
  </si>
  <si>
    <t>苫小牧</t>
    <rPh sb="0" eb="3">
      <t>トマコマイ</t>
    </rPh>
    <phoneticPr fontId="2"/>
  </si>
  <si>
    <t>浦　河</t>
    <rPh sb="0" eb="3">
      <t>ウラカワ</t>
    </rPh>
    <phoneticPr fontId="2"/>
  </si>
  <si>
    <t>釧　路</t>
    <rPh sb="0" eb="3">
      <t>クシロ</t>
    </rPh>
    <phoneticPr fontId="2"/>
  </si>
  <si>
    <t>広　尾</t>
    <rPh sb="0" eb="3">
      <t>ヒロオ</t>
    </rPh>
    <phoneticPr fontId="2"/>
  </si>
  <si>
    <t>根　室</t>
    <rPh sb="0" eb="3">
      <t>ネムロ</t>
    </rPh>
    <phoneticPr fontId="2"/>
  </si>
  <si>
    <t>羅　臼</t>
    <rPh sb="0" eb="3">
      <t>ラウス</t>
    </rPh>
    <phoneticPr fontId="2"/>
  </si>
  <si>
    <t>花　咲</t>
    <rPh sb="0" eb="3">
      <t>ハナサキ</t>
    </rPh>
    <phoneticPr fontId="4"/>
  </si>
  <si>
    <t>紋　別</t>
    <rPh sb="0" eb="3">
      <t>モンベツ</t>
    </rPh>
    <phoneticPr fontId="2"/>
  </si>
  <si>
    <t>網　走</t>
    <rPh sb="0" eb="3">
      <t>アバシリ</t>
    </rPh>
    <phoneticPr fontId="2"/>
  </si>
  <si>
    <t>第二管区計</t>
    <rPh sb="0" eb="1">
      <t>ダイ</t>
    </rPh>
    <rPh sb="1" eb="2">
      <t>ニ</t>
    </rPh>
    <rPh sb="2" eb="4">
      <t>カンク</t>
    </rPh>
    <rPh sb="4" eb="5">
      <t>ケイ</t>
    </rPh>
    <phoneticPr fontId="2"/>
  </si>
  <si>
    <t>気仙沼</t>
    <rPh sb="0" eb="3">
      <t>ケセンヌマ</t>
    </rPh>
    <phoneticPr fontId="2"/>
  </si>
  <si>
    <t>石　巻</t>
    <rPh sb="0" eb="3">
      <t>イシノマキ</t>
    </rPh>
    <phoneticPr fontId="2"/>
  </si>
  <si>
    <t>青　森</t>
    <rPh sb="0" eb="3">
      <t>アオモリ</t>
    </rPh>
    <phoneticPr fontId="2"/>
  </si>
  <si>
    <t>八　戸</t>
    <rPh sb="0" eb="3">
      <t>ハチノヘ</t>
    </rPh>
    <phoneticPr fontId="2"/>
  </si>
  <si>
    <t>釜　石</t>
    <rPh sb="0" eb="3">
      <t>カマイシ</t>
    </rPh>
    <phoneticPr fontId="2"/>
  </si>
  <si>
    <t>宮　古</t>
    <rPh sb="0" eb="3">
      <t>ミヤコ</t>
    </rPh>
    <phoneticPr fontId="2"/>
  </si>
  <si>
    <t>秋　田</t>
    <rPh sb="0" eb="3">
      <t>アキタ</t>
    </rPh>
    <phoneticPr fontId="2"/>
  </si>
  <si>
    <t>酒　田</t>
    <rPh sb="0" eb="3">
      <t>サカタ</t>
    </rPh>
    <phoneticPr fontId="2"/>
  </si>
  <si>
    <t>第三管区計</t>
    <rPh sb="0" eb="1">
      <t>ダイ</t>
    </rPh>
    <rPh sb="1" eb="2">
      <t>サン</t>
    </rPh>
    <rPh sb="2" eb="4">
      <t>カンク</t>
    </rPh>
    <rPh sb="4" eb="5">
      <t>ケイ</t>
    </rPh>
    <phoneticPr fontId="2"/>
  </si>
  <si>
    <t>横　浜</t>
    <rPh sb="0" eb="3">
      <t>ヨコハマ</t>
    </rPh>
    <phoneticPr fontId="2"/>
  </si>
  <si>
    <t>川　崎</t>
    <rPh sb="0" eb="3">
      <t>カワサキ</t>
    </rPh>
    <phoneticPr fontId="2"/>
  </si>
  <si>
    <t>小笠原</t>
    <rPh sb="0" eb="3">
      <t>オガサワラ</t>
    </rPh>
    <phoneticPr fontId="2"/>
  </si>
  <si>
    <t>東　京</t>
    <rPh sb="0" eb="3">
      <t>トウキョウ</t>
    </rPh>
    <phoneticPr fontId="2"/>
  </si>
  <si>
    <t>鹿　島</t>
    <rPh sb="0" eb="3">
      <t>カシマ</t>
    </rPh>
    <phoneticPr fontId="2"/>
  </si>
  <si>
    <t>日　立</t>
    <rPh sb="0" eb="3">
      <t>ヒタチ</t>
    </rPh>
    <phoneticPr fontId="4"/>
  </si>
  <si>
    <t>千　葉</t>
    <rPh sb="0" eb="3">
      <t>チバ</t>
    </rPh>
    <phoneticPr fontId="2"/>
  </si>
  <si>
    <t>木更津</t>
    <rPh sb="0" eb="3">
      <t>キサラヅ</t>
    </rPh>
    <phoneticPr fontId="2"/>
  </si>
  <si>
    <t>銚　子</t>
    <rPh sb="0" eb="3">
      <t>チョウシ</t>
    </rPh>
    <phoneticPr fontId="2"/>
  </si>
  <si>
    <t>勝　浦</t>
    <rPh sb="0" eb="3">
      <t>カツウラ</t>
    </rPh>
    <phoneticPr fontId="2"/>
  </si>
  <si>
    <t>横須賀</t>
    <rPh sb="0" eb="3">
      <t>ヨコスカ</t>
    </rPh>
    <phoneticPr fontId="2"/>
  </si>
  <si>
    <t>湘　南</t>
    <rPh sb="0" eb="3">
      <t>ショウナン</t>
    </rPh>
    <phoneticPr fontId="4"/>
  </si>
  <si>
    <t>下　田</t>
    <rPh sb="0" eb="3">
      <t>シモダ</t>
    </rPh>
    <phoneticPr fontId="2"/>
  </si>
  <si>
    <t>清　水</t>
    <rPh sb="0" eb="3">
      <t>シミズ</t>
    </rPh>
    <phoneticPr fontId="2"/>
  </si>
  <si>
    <t>御前崎</t>
    <rPh sb="0" eb="3">
      <t>オマエザキ</t>
    </rPh>
    <phoneticPr fontId="4"/>
  </si>
  <si>
    <t>田子の浦</t>
    <rPh sb="0" eb="1">
      <t>タ</t>
    </rPh>
    <rPh sb="1" eb="2">
      <t>コ</t>
    </rPh>
    <rPh sb="3" eb="4">
      <t>ウラ</t>
    </rPh>
    <phoneticPr fontId="2"/>
  </si>
  <si>
    <t>第四管区計</t>
    <rPh sb="0" eb="1">
      <t>ダイ</t>
    </rPh>
    <rPh sb="1" eb="2">
      <t>ヨン</t>
    </rPh>
    <rPh sb="2" eb="4">
      <t>カンク</t>
    </rPh>
    <rPh sb="4" eb="5">
      <t>ケイ</t>
    </rPh>
    <phoneticPr fontId="2"/>
  </si>
  <si>
    <t>名古屋</t>
    <rPh sb="0" eb="3">
      <t>ナゴヤ</t>
    </rPh>
    <phoneticPr fontId="2"/>
  </si>
  <si>
    <t>衣　浦</t>
    <rPh sb="0" eb="3">
      <t>キヌウラ</t>
    </rPh>
    <phoneticPr fontId="2"/>
  </si>
  <si>
    <t>四日市</t>
    <rPh sb="0" eb="3">
      <t>ヨッカイチ</t>
    </rPh>
    <phoneticPr fontId="2"/>
  </si>
  <si>
    <t>鳥　羽</t>
    <rPh sb="0" eb="3">
      <t>トバ</t>
    </rPh>
    <phoneticPr fontId="2"/>
  </si>
  <si>
    <t>浜　島</t>
    <rPh sb="0" eb="3">
      <t>ハマシマ</t>
    </rPh>
    <phoneticPr fontId="2"/>
  </si>
  <si>
    <t>尾　鷲</t>
    <rPh sb="0" eb="3">
      <t>オワセ</t>
    </rPh>
    <phoneticPr fontId="2"/>
  </si>
  <si>
    <t>第五管区計</t>
    <rPh sb="0" eb="1">
      <t>ダイ</t>
    </rPh>
    <rPh sb="1" eb="2">
      <t>ゴ</t>
    </rPh>
    <rPh sb="2" eb="4">
      <t>カンク</t>
    </rPh>
    <rPh sb="4" eb="5">
      <t>ケイ</t>
    </rPh>
    <phoneticPr fontId="2"/>
  </si>
  <si>
    <t>大　阪</t>
    <rPh sb="0" eb="3">
      <t>オオサカ</t>
    </rPh>
    <phoneticPr fontId="2"/>
  </si>
  <si>
    <t>岸和田</t>
    <rPh sb="0" eb="1">
      <t>キシ</t>
    </rPh>
    <rPh sb="1" eb="3">
      <t>ワダ</t>
    </rPh>
    <phoneticPr fontId="2"/>
  </si>
  <si>
    <t>堺　</t>
    <rPh sb="0" eb="1">
      <t>サカイ</t>
    </rPh>
    <phoneticPr fontId="2"/>
  </si>
  <si>
    <t>神　戸</t>
    <rPh sb="0" eb="3">
      <t>コウベ</t>
    </rPh>
    <phoneticPr fontId="2"/>
  </si>
  <si>
    <t>田　辺</t>
    <rPh sb="0" eb="3">
      <t>タナベ</t>
    </rPh>
    <phoneticPr fontId="2"/>
  </si>
  <si>
    <t>高　知</t>
    <rPh sb="0" eb="3">
      <t>コウチ</t>
    </rPh>
    <phoneticPr fontId="2"/>
  </si>
  <si>
    <t>宿　毛</t>
    <rPh sb="0" eb="1">
      <t>ヤド</t>
    </rPh>
    <rPh sb="2" eb="3">
      <t>ケ</t>
    </rPh>
    <phoneticPr fontId="2"/>
  </si>
  <si>
    <t>土佐清水</t>
    <rPh sb="0" eb="2">
      <t>トサシ</t>
    </rPh>
    <rPh sb="2" eb="4">
      <t>シミズ</t>
    </rPh>
    <phoneticPr fontId="2"/>
  </si>
  <si>
    <t>第六管区計</t>
    <rPh sb="0" eb="1">
      <t>ダイ</t>
    </rPh>
    <rPh sb="1" eb="2">
      <t>ロク</t>
    </rPh>
    <rPh sb="2" eb="4">
      <t>カンク</t>
    </rPh>
    <rPh sb="4" eb="5">
      <t>ケイ</t>
    </rPh>
    <phoneticPr fontId="2"/>
  </si>
  <si>
    <t>広　島</t>
    <rPh sb="0" eb="3">
      <t>ヒロシマ</t>
    </rPh>
    <phoneticPr fontId="2"/>
  </si>
  <si>
    <t>岩　国</t>
    <rPh sb="0" eb="3">
      <t>イワクニ</t>
    </rPh>
    <phoneticPr fontId="2"/>
  </si>
  <si>
    <t>柳　井</t>
    <rPh sb="0" eb="3">
      <t>ヤナイ</t>
    </rPh>
    <phoneticPr fontId="2"/>
  </si>
  <si>
    <t>水　島</t>
    <rPh sb="0" eb="3">
      <t>ミズシマ</t>
    </rPh>
    <phoneticPr fontId="2"/>
  </si>
  <si>
    <t>玉　野</t>
    <rPh sb="0" eb="1">
      <t>タマ</t>
    </rPh>
    <rPh sb="2" eb="3">
      <t>ノ</t>
    </rPh>
    <phoneticPr fontId="2"/>
  </si>
  <si>
    <t>尾　道</t>
    <rPh sb="0" eb="3">
      <t>オノミチ</t>
    </rPh>
    <phoneticPr fontId="2"/>
  </si>
  <si>
    <t>福　山</t>
    <rPh sb="0" eb="3">
      <t>フクヤマ</t>
    </rPh>
    <phoneticPr fontId="2"/>
  </si>
  <si>
    <t>呉</t>
    <rPh sb="0" eb="1">
      <t>クレ</t>
    </rPh>
    <phoneticPr fontId="2"/>
  </si>
  <si>
    <t>木　江</t>
    <rPh sb="0" eb="1">
      <t>キ</t>
    </rPh>
    <rPh sb="2" eb="3">
      <t>エ</t>
    </rPh>
    <phoneticPr fontId="2"/>
  </si>
  <si>
    <t>徳　山</t>
    <rPh sb="0" eb="3">
      <t>トクヤマ</t>
    </rPh>
    <phoneticPr fontId="2"/>
  </si>
  <si>
    <t>下　松</t>
    <rPh sb="0" eb="1">
      <t>シタ</t>
    </rPh>
    <rPh sb="2" eb="3">
      <t>マツ</t>
    </rPh>
    <phoneticPr fontId="4"/>
  </si>
  <si>
    <t>三田尻中関</t>
    <rPh sb="0" eb="3">
      <t>ミタジリ</t>
    </rPh>
    <rPh sb="3" eb="4">
      <t>ナカ</t>
    </rPh>
    <rPh sb="4" eb="5">
      <t>セキ</t>
    </rPh>
    <phoneticPr fontId="4"/>
  </si>
  <si>
    <t>高　松</t>
    <rPh sb="0" eb="3">
      <t>タカマツ</t>
    </rPh>
    <phoneticPr fontId="2"/>
  </si>
  <si>
    <t>坂　出</t>
    <rPh sb="0" eb="3">
      <t>サカイデ</t>
    </rPh>
    <phoneticPr fontId="2"/>
  </si>
  <si>
    <t>松　山</t>
    <rPh sb="0" eb="3">
      <t>マツヤマ</t>
    </rPh>
    <phoneticPr fontId="2"/>
  </si>
  <si>
    <t>今　治</t>
    <rPh sb="0" eb="3">
      <t>イマバリ</t>
    </rPh>
    <phoneticPr fontId="2"/>
  </si>
  <si>
    <t>新居浜</t>
    <rPh sb="0" eb="3">
      <t>ニイハマ</t>
    </rPh>
    <phoneticPr fontId="2"/>
  </si>
  <si>
    <t>三島川之江</t>
    <rPh sb="0" eb="2">
      <t>ミシマ</t>
    </rPh>
    <rPh sb="2" eb="5">
      <t>カワノエ</t>
    </rPh>
    <phoneticPr fontId="4"/>
  </si>
  <si>
    <t>宇和島</t>
    <rPh sb="0" eb="3">
      <t>ウワジマ</t>
    </rPh>
    <phoneticPr fontId="2"/>
  </si>
  <si>
    <t>第八管区計</t>
    <rPh sb="0" eb="1">
      <t>ダイ</t>
    </rPh>
    <rPh sb="1" eb="2">
      <t>ハチ</t>
    </rPh>
    <rPh sb="2" eb="4">
      <t>カンク</t>
    </rPh>
    <rPh sb="4" eb="5">
      <t>ケイ</t>
    </rPh>
    <phoneticPr fontId="2"/>
  </si>
  <si>
    <t>舞　鶴</t>
    <rPh sb="0" eb="3">
      <t>マイヅル</t>
    </rPh>
    <phoneticPr fontId="2"/>
  </si>
  <si>
    <t>宮　津</t>
    <rPh sb="0" eb="3">
      <t>ミヤヅ</t>
    </rPh>
    <phoneticPr fontId="2"/>
  </si>
  <si>
    <t>香　住</t>
    <rPh sb="0" eb="3">
      <t>カスミ</t>
    </rPh>
    <phoneticPr fontId="2"/>
  </si>
  <si>
    <t>敦　賀</t>
    <rPh sb="0" eb="3">
      <t>ツルガ</t>
    </rPh>
    <phoneticPr fontId="2"/>
  </si>
  <si>
    <t>小　浜</t>
    <rPh sb="0" eb="3">
      <t>オバマ</t>
    </rPh>
    <phoneticPr fontId="2"/>
  </si>
  <si>
    <t>境</t>
    <rPh sb="0" eb="1">
      <t>サカイ</t>
    </rPh>
    <phoneticPr fontId="2"/>
  </si>
  <si>
    <t>浜　田</t>
    <rPh sb="0" eb="3">
      <t>ハマダ</t>
    </rPh>
    <phoneticPr fontId="2"/>
  </si>
  <si>
    <t>第九管区計</t>
    <rPh sb="0" eb="1">
      <t>ダイ</t>
    </rPh>
    <rPh sb="1" eb="2">
      <t>ク</t>
    </rPh>
    <rPh sb="2" eb="4">
      <t>カンク</t>
    </rPh>
    <rPh sb="4" eb="5">
      <t>ケイ</t>
    </rPh>
    <phoneticPr fontId="2"/>
  </si>
  <si>
    <t>新　潟</t>
    <rPh sb="0" eb="3">
      <t>ニイガタ</t>
    </rPh>
    <phoneticPr fontId="2"/>
  </si>
  <si>
    <t>伏　木</t>
    <rPh sb="0" eb="3">
      <t>フシキ</t>
    </rPh>
    <phoneticPr fontId="2"/>
  </si>
  <si>
    <t>富　山</t>
    <rPh sb="0" eb="3">
      <t>トヤマ</t>
    </rPh>
    <phoneticPr fontId="2"/>
  </si>
  <si>
    <t>第十管区計</t>
    <rPh sb="0" eb="1">
      <t>ダイ</t>
    </rPh>
    <rPh sb="1" eb="2">
      <t>ジュウ</t>
    </rPh>
    <rPh sb="2" eb="4">
      <t>カンク</t>
    </rPh>
    <rPh sb="4" eb="5">
      <t>ケイ</t>
    </rPh>
    <phoneticPr fontId="2"/>
  </si>
  <si>
    <t>鹿児島</t>
    <rPh sb="0" eb="3">
      <t>カゴシマ</t>
    </rPh>
    <phoneticPr fontId="2"/>
  </si>
  <si>
    <t>八　代</t>
    <rPh sb="0" eb="1">
      <t>８</t>
    </rPh>
    <rPh sb="2" eb="3">
      <t>ダイ</t>
    </rPh>
    <phoneticPr fontId="2"/>
  </si>
  <si>
    <t>串木野</t>
    <rPh sb="0" eb="3">
      <t>クシキノ</t>
    </rPh>
    <phoneticPr fontId="2"/>
  </si>
  <si>
    <t>古仁屋</t>
    <rPh sb="0" eb="1">
      <t>フル</t>
    </rPh>
    <rPh sb="1" eb="2">
      <t>ジン</t>
    </rPh>
    <rPh sb="2" eb="3">
      <t>ヤ</t>
    </rPh>
    <phoneticPr fontId="2"/>
  </si>
  <si>
    <t>第十一管区計</t>
    <rPh sb="0" eb="1">
      <t>ダイ</t>
    </rPh>
    <rPh sb="1" eb="2">
      <t>ジュウ</t>
    </rPh>
    <rPh sb="2" eb="3">
      <t>イチ</t>
    </rPh>
    <rPh sb="3" eb="5">
      <t>カンク</t>
    </rPh>
    <rPh sb="5" eb="6">
      <t>ケイ</t>
    </rPh>
    <phoneticPr fontId="2"/>
  </si>
  <si>
    <t>名　護</t>
    <rPh sb="0" eb="3">
      <t>ナゴ</t>
    </rPh>
    <phoneticPr fontId="2"/>
  </si>
  <si>
    <t>中　城</t>
    <rPh sb="0" eb="3">
      <t>ナカグスク</t>
    </rPh>
    <phoneticPr fontId="2"/>
  </si>
  <si>
    <t>石　垣</t>
    <rPh sb="0" eb="3">
      <t>イシガキ</t>
    </rPh>
    <phoneticPr fontId="2"/>
  </si>
  <si>
    <t>小計</t>
    <rPh sb="0" eb="2">
      <t>ショウケイ</t>
    </rPh>
    <phoneticPr fontId="2"/>
  </si>
  <si>
    <t>　　ハ　外国人処理状況</t>
    <rPh sb="4" eb="7">
      <t>ガイコクジン</t>
    </rPh>
    <rPh sb="7" eb="9">
      <t>ショリ</t>
    </rPh>
    <rPh sb="9" eb="11">
      <t>ジョウキョウ</t>
    </rPh>
    <phoneticPr fontId="2"/>
  </si>
  <si>
    <t>　　　（イ）　事項別処理状況</t>
    <rPh sb="7" eb="9">
      <t>ジコウ</t>
    </rPh>
    <rPh sb="9" eb="10">
      <t>ベツ</t>
    </rPh>
    <rPh sb="10" eb="12">
      <t>ショリ</t>
    </rPh>
    <rPh sb="12" eb="14">
      <t>ジョウキョウ</t>
    </rPh>
    <phoneticPr fontId="2"/>
  </si>
  <si>
    <t>国籍別</t>
    <rPh sb="0" eb="2">
      <t>コクセキ</t>
    </rPh>
    <rPh sb="2" eb="3">
      <t>ベツ</t>
    </rPh>
    <phoneticPr fontId="2"/>
  </si>
  <si>
    <t>合　　計</t>
    <phoneticPr fontId="2"/>
  </si>
  <si>
    <t>ロシア</t>
    <phoneticPr fontId="2"/>
  </si>
  <si>
    <t>（　台湾　）</t>
    <rPh sb="2" eb="4">
      <t>タイワン</t>
    </rPh>
    <phoneticPr fontId="2"/>
  </si>
  <si>
    <t>合　　　　　計</t>
    <rPh sb="0" eb="1">
      <t>ゴウケイ</t>
    </rPh>
    <phoneticPr fontId="2"/>
  </si>
  <si>
    <t>Ｅ　Ｚ　漁　業　法</t>
    <rPh sb="4" eb="7">
      <t>ギョギョウ</t>
    </rPh>
    <rPh sb="8" eb="9">
      <t>ホウ</t>
    </rPh>
    <phoneticPr fontId="2"/>
  </si>
  <si>
    <t>漁業等の禁止</t>
    <rPh sb="0" eb="2">
      <t>ギョギョウ</t>
    </rPh>
    <rPh sb="2" eb="3">
      <t>ナド</t>
    </rPh>
    <rPh sb="4" eb="6">
      <t>キンシ</t>
    </rPh>
    <phoneticPr fontId="2"/>
  </si>
  <si>
    <t>漁獲物の転載等の禁止</t>
    <rPh sb="0" eb="1">
      <t>リョウ</t>
    </rPh>
    <rPh sb="1" eb="3">
      <t>エモノ</t>
    </rPh>
    <rPh sb="4" eb="6">
      <t>テンサイ</t>
    </rPh>
    <rPh sb="6" eb="7">
      <t>ナド</t>
    </rPh>
    <rPh sb="8" eb="10">
      <t>キンシ</t>
    </rPh>
    <phoneticPr fontId="2"/>
  </si>
  <si>
    <t>無許可漁業等</t>
    <rPh sb="0" eb="3">
      <t>ムキョカ</t>
    </rPh>
    <rPh sb="3" eb="5">
      <t>ギョギョウ</t>
    </rPh>
    <rPh sb="5" eb="6">
      <t>ナド</t>
    </rPh>
    <phoneticPr fontId="2"/>
  </si>
  <si>
    <t>許可（承認）内容違反</t>
    <rPh sb="0" eb="2">
      <t>キョカ</t>
    </rPh>
    <rPh sb="3" eb="5">
      <t>ショウニン</t>
    </rPh>
    <rPh sb="6" eb="8">
      <t>ナイヨウ</t>
    </rPh>
    <rPh sb="8" eb="10">
      <t>イハン</t>
    </rPh>
    <phoneticPr fontId="2"/>
  </si>
  <si>
    <t>許可（承認）証不備</t>
    <rPh sb="0" eb="2">
      <t>キョカ</t>
    </rPh>
    <rPh sb="3" eb="5">
      <t>ショウニン</t>
    </rPh>
    <rPh sb="6" eb="7">
      <t>ショウケン</t>
    </rPh>
    <rPh sb="7" eb="9">
      <t>フビ</t>
    </rPh>
    <phoneticPr fontId="2"/>
  </si>
  <si>
    <t>許可（承認）不表示</t>
    <rPh sb="0" eb="2">
      <t>キョカ</t>
    </rPh>
    <rPh sb="3" eb="5">
      <t>ショウニン</t>
    </rPh>
    <rPh sb="6" eb="7">
      <t>フ</t>
    </rPh>
    <rPh sb="7" eb="9">
      <t>ヒョウジ</t>
    </rPh>
    <phoneticPr fontId="2"/>
  </si>
  <si>
    <t>無承認探査</t>
    <rPh sb="0" eb="1">
      <t>ムショウ</t>
    </rPh>
    <rPh sb="1" eb="3">
      <t>ショウニン</t>
    </rPh>
    <rPh sb="3" eb="5">
      <t>タンサ</t>
    </rPh>
    <phoneticPr fontId="2"/>
  </si>
  <si>
    <t>制限条件
違反</t>
    <rPh sb="0" eb="2">
      <t>セイゲン</t>
    </rPh>
    <rPh sb="2" eb="4">
      <t>ジョウケン</t>
    </rPh>
    <rPh sb="5" eb="7">
      <t>イハン</t>
    </rPh>
    <phoneticPr fontId="2"/>
  </si>
  <si>
    <t>外　規　法</t>
    <rPh sb="0" eb="1">
      <t>ガイキ</t>
    </rPh>
    <rPh sb="2" eb="3">
      <t>キテイ</t>
    </rPh>
    <rPh sb="4" eb="5">
      <t>ホウ</t>
    </rPh>
    <phoneticPr fontId="2"/>
  </si>
  <si>
    <t>無許可寄港</t>
    <rPh sb="0" eb="3">
      <t>ムキョカ</t>
    </rPh>
    <rPh sb="3" eb="5">
      <t>キコウ</t>
    </rPh>
    <phoneticPr fontId="2"/>
  </si>
  <si>
    <t>退去命令違反</t>
    <rPh sb="0" eb="2">
      <t>タイキョ</t>
    </rPh>
    <rPh sb="2" eb="4">
      <t>メイレイ</t>
    </rPh>
    <rPh sb="4" eb="6">
      <t>イハン</t>
    </rPh>
    <phoneticPr fontId="2"/>
  </si>
  <si>
    <t>漁獲物等の転載等の禁止</t>
    <rPh sb="0" eb="1">
      <t>ギョ</t>
    </rPh>
    <rPh sb="1" eb="3">
      <t>エモノ</t>
    </rPh>
    <rPh sb="3" eb="4">
      <t>ナド</t>
    </rPh>
    <rPh sb="5" eb="7">
      <t>テンサイ</t>
    </rPh>
    <rPh sb="7" eb="8">
      <t>ナド</t>
    </rPh>
    <rPh sb="9" eb="11">
      <t>キンシ</t>
    </rPh>
    <phoneticPr fontId="2"/>
  </si>
  <si>
    <t>漁業法　立入検査忌避</t>
    <rPh sb="0" eb="2">
      <t>ギョギョウ</t>
    </rPh>
    <rPh sb="2" eb="3">
      <t>ホウ</t>
    </rPh>
    <rPh sb="4" eb="6">
      <t>タチイ</t>
    </rPh>
    <rPh sb="6" eb="8">
      <t>ケンサ</t>
    </rPh>
    <rPh sb="8" eb="9">
      <t>イ</t>
    </rPh>
    <rPh sb="9" eb="10">
      <t>サ</t>
    </rPh>
    <phoneticPr fontId="2"/>
  </si>
  <si>
    <t>　(注)</t>
    <rPh sb="2" eb="3">
      <t>チュウ</t>
    </rPh>
    <phoneticPr fontId="2"/>
  </si>
  <si>
    <t>(1)　ＥＺ漁業法とは、排他的経済水域における漁業等に関する主権的権利の行使等に関する法律をいう。</t>
    <rPh sb="6" eb="8">
      <t>ギョギョウ</t>
    </rPh>
    <rPh sb="8" eb="9">
      <t>ホウ</t>
    </rPh>
    <rPh sb="12" eb="15">
      <t>ハイタテキ</t>
    </rPh>
    <rPh sb="15" eb="17">
      <t>ケイザイ</t>
    </rPh>
    <rPh sb="17" eb="19">
      <t>スイイキ</t>
    </rPh>
    <rPh sb="23" eb="25">
      <t>ギョギョウ</t>
    </rPh>
    <rPh sb="25" eb="26">
      <t>ナド</t>
    </rPh>
    <rPh sb="27" eb="28">
      <t>カン</t>
    </rPh>
    <rPh sb="30" eb="32">
      <t>シュケン</t>
    </rPh>
    <rPh sb="32" eb="33">
      <t>テキ</t>
    </rPh>
    <rPh sb="33" eb="35">
      <t>ケンリ</t>
    </rPh>
    <rPh sb="36" eb="38">
      <t>コウシ</t>
    </rPh>
    <rPh sb="38" eb="39">
      <t>ナド</t>
    </rPh>
    <rPh sb="40" eb="41">
      <t>カン</t>
    </rPh>
    <rPh sb="43" eb="45">
      <t>ホウリツ</t>
    </rPh>
    <phoneticPr fontId="2"/>
  </si>
  <si>
    <t>(2)　外規法とは、外国人漁業の規制に関する法律をいう。</t>
    <rPh sb="4" eb="5">
      <t>ガイ</t>
    </rPh>
    <rPh sb="5" eb="6">
      <t>キ</t>
    </rPh>
    <rPh sb="6" eb="7">
      <t>ホウ</t>
    </rPh>
    <rPh sb="10" eb="13">
      <t>ガイコクジン</t>
    </rPh>
    <rPh sb="13" eb="15">
      <t>ギョギョウ</t>
    </rPh>
    <rPh sb="16" eb="18">
      <t>キセイ</t>
    </rPh>
    <rPh sb="19" eb="20">
      <t>カン</t>
    </rPh>
    <rPh sb="22" eb="24">
      <t>ホウリツ</t>
    </rPh>
    <phoneticPr fontId="2"/>
  </si>
  <si>
    <t>(3)　（　）内は、警告を示し別掲である。</t>
    <rPh sb="7" eb="8">
      <t>ナイ</t>
    </rPh>
    <rPh sb="10" eb="12">
      <t>ケイコク</t>
    </rPh>
    <rPh sb="13" eb="14">
      <t>シメ</t>
    </rPh>
    <rPh sb="15" eb="16">
      <t>ベツ</t>
    </rPh>
    <rPh sb="16" eb="17">
      <t>カカ</t>
    </rPh>
    <phoneticPr fontId="2"/>
  </si>
  <si>
    <t>　　（ロ）　漁業形態別処理状況</t>
    <rPh sb="6" eb="8">
      <t>ギョギョウ</t>
    </rPh>
    <rPh sb="8" eb="10">
      <t>ケイタイ</t>
    </rPh>
    <rPh sb="10" eb="11">
      <t>ベツ</t>
    </rPh>
    <rPh sb="11" eb="13">
      <t>ショリ</t>
    </rPh>
    <rPh sb="13" eb="15">
      <t>ジョウキョウ</t>
    </rPh>
    <phoneticPr fontId="2"/>
  </si>
  <si>
    <t>漁業形態別</t>
    <rPh sb="0" eb="2">
      <t>ギョギョウ</t>
    </rPh>
    <rPh sb="2" eb="4">
      <t>ケイタイ</t>
    </rPh>
    <rPh sb="4" eb="5">
      <t>ベツ</t>
    </rPh>
    <phoneticPr fontId="2"/>
  </si>
  <si>
    <t>底引き網漁業</t>
    <rPh sb="0" eb="1">
      <t>ソコ</t>
    </rPh>
    <rPh sb="1" eb="2">
      <t>ビ</t>
    </rPh>
    <rPh sb="3" eb="4">
      <t>アミ</t>
    </rPh>
    <rPh sb="4" eb="6">
      <t>ギョギョウ</t>
    </rPh>
    <phoneticPr fontId="2"/>
  </si>
  <si>
    <t>イカ釣漁業</t>
    <rPh sb="2" eb="3">
      <t>ツ</t>
    </rPh>
    <rPh sb="3" eb="5">
      <t>ギョギョウ</t>
    </rPh>
    <phoneticPr fontId="2"/>
  </si>
  <si>
    <t>刺網漁業</t>
    <rPh sb="0" eb="2">
      <t>サシアミ</t>
    </rPh>
    <rPh sb="2" eb="4">
      <t>ギョギョウ</t>
    </rPh>
    <phoneticPr fontId="2"/>
  </si>
  <si>
    <t>延縄漁業</t>
    <rPh sb="0" eb="2">
      <t>ハエナワ</t>
    </rPh>
    <rPh sb="2" eb="4">
      <t>ギョギョウ</t>
    </rPh>
    <phoneticPr fontId="2"/>
  </si>
  <si>
    <t>　（　）内は、警告を示し別掲である。</t>
    <rPh sb="4" eb="5">
      <t>ナイ</t>
    </rPh>
    <rPh sb="7" eb="9">
      <t>ケイコク</t>
    </rPh>
    <rPh sb="10" eb="11">
      <t>シメ</t>
    </rPh>
    <rPh sb="12" eb="13">
      <t>ベツ</t>
    </rPh>
    <rPh sb="13" eb="14">
      <t>カカ</t>
    </rPh>
    <phoneticPr fontId="2"/>
  </si>
  <si>
    <t>　　（ハ）　担保金制度運用状況</t>
    <rPh sb="6" eb="8">
      <t>タンポ</t>
    </rPh>
    <rPh sb="8" eb="9">
      <t>キン</t>
    </rPh>
    <rPh sb="9" eb="11">
      <t>セイド</t>
    </rPh>
    <rPh sb="11" eb="13">
      <t>ウンヨウ</t>
    </rPh>
    <rPh sb="13" eb="15">
      <t>ジョウキョウ</t>
    </rPh>
    <phoneticPr fontId="2"/>
  </si>
  <si>
    <t>国　籍　別</t>
    <rPh sb="0" eb="3">
      <t>コクセキ</t>
    </rPh>
    <rPh sb="4" eb="5">
      <t>ベツ</t>
    </rPh>
    <phoneticPr fontId="2"/>
  </si>
  <si>
    <t>件　　数</t>
    <rPh sb="0" eb="4">
      <t>ケンスウ</t>
    </rPh>
    <phoneticPr fontId="2"/>
  </si>
  <si>
    <t>(1)　件数は、担保金（保証書提供分を除く。）又は保証書の提供件数を示す。</t>
    <rPh sb="4" eb="6">
      <t>ケンスウ</t>
    </rPh>
    <rPh sb="8" eb="11">
      <t>タンポキン</t>
    </rPh>
    <rPh sb="12" eb="14">
      <t>ホショウ</t>
    </rPh>
    <rPh sb="14" eb="15">
      <t>ショ</t>
    </rPh>
    <rPh sb="15" eb="17">
      <t>テイキョウ</t>
    </rPh>
    <rPh sb="17" eb="18">
      <t>ブン</t>
    </rPh>
    <rPh sb="19" eb="20">
      <t>ノゾ</t>
    </rPh>
    <rPh sb="23" eb="24">
      <t>マタ</t>
    </rPh>
    <rPh sb="25" eb="27">
      <t>ホショウ</t>
    </rPh>
    <rPh sb="27" eb="28">
      <t>ショ</t>
    </rPh>
    <rPh sb="29" eb="31">
      <t>テイキョウ</t>
    </rPh>
    <rPh sb="31" eb="33">
      <t>ケンスウ</t>
    </rPh>
    <rPh sb="34" eb="35">
      <t>シメ</t>
    </rPh>
    <phoneticPr fontId="2"/>
  </si>
  <si>
    <t>(2)　件数は、排他的経済水域におけるものである。</t>
    <rPh sb="4" eb="6">
      <t>ケンスウ</t>
    </rPh>
    <rPh sb="8" eb="11">
      <t>ハイタテキ</t>
    </rPh>
    <rPh sb="11" eb="13">
      <t>ケイザイ</t>
    </rPh>
    <rPh sb="13" eb="15">
      <t>スイイキ</t>
    </rPh>
    <phoneticPr fontId="2"/>
  </si>
  <si>
    <t>計</t>
  </si>
  <si>
    <t>日本</t>
  </si>
  <si>
    <t>韓国</t>
  </si>
  <si>
    <t>（台湾）</t>
  </si>
  <si>
    <t>中国</t>
  </si>
  <si>
    <t>その他</t>
  </si>
  <si>
    <t>　　（６）　銃器薬物関係法令違反状況</t>
    <rPh sb="6" eb="8">
      <t>ジュウキ</t>
    </rPh>
    <rPh sb="8" eb="10">
      <t>ヤクブツ</t>
    </rPh>
    <rPh sb="10" eb="12">
      <t>カンケイ</t>
    </rPh>
    <rPh sb="12" eb="14">
      <t>ホウレイ</t>
    </rPh>
    <rPh sb="14" eb="16">
      <t>イハン</t>
    </rPh>
    <rPh sb="16" eb="18">
      <t>ジョウキョウ</t>
    </rPh>
    <phoneticPr fontId="2"/>
  </si>
  <si>
    <t>事 項 別</t>
    <rPh sb="0" eb="3">
      <t>ジコウ</t>
    </rPh>
    <rPh sb="4" eb="5">
      <t>ベツ</t>
    </rPh>
    <phoneticPr fontId="2"/>
  </si>
  <si>
    <t>送　　　　　　　致</t>
    <rPh sb="0" eb="9">
      <t>ソウチ</t>
    </rPh>
    <phoneticPr fontId="2"/>
  </si>
  <si>
    <t>六管区</t>
    <rPh sb="0" eb="1">
      <t>ロク</t>
    </rPh>
    <rPh sb="1" eb="3">
      <t>カンク</t>
    </rPh>
    <phoneticPr fontId="2"/>
  </si>
  <si>
    <t>九管区</t>
    <rPh sb="0" eb="1">
      <t>ク</t>
    </rPh>
    <rPh sb="1" eb="3">
      <t>カンク</t>
    </rPh>
    <phoneticPr fontId="2"/>
  </si>
  <si>
    <t>十一
管区</t>
    <rPh sb="0" eb="2">
      <t>ジュウイチ</t>
    </rPh>
    <rPh sb="3" eb="5">
      <t>カンク</t>
    </rPh>
    <phoneticPr fontId="2"/>
  </si>
  <si>
    <t>銃器薬物
関係法令</t>
    <rPh sb="0" eb="2">
      <t>ジュウキ</t>
    </rPh>
    <rPh sb="2" eb="4">
      <t>ヤクブツ</t>
    </rPh>
    <rPh sb="5" eb="7">
      <t>カンケイ</t>
    </rPh>
    <rPh sb="7" eb="9">
      <t>ホウレイ</t>
    </rPh>
    <phoneticPr fontId="2"/>
  </si>
  <si>
    <t>銃器関係</t>
    <rPh sb="0" eb="2">
      <t>ジュウキ</t>
    </rPh>
    <rPh sb="2" eb="4">
      <t>カンケイ</t>
    </rPh>
    <phoneticPr fontId="2"/>
  </si>
  <si>
    <t>銃砲刃剣類
所持等
取締法</t>
    <rPh sb="0" eb="2">
      <t>ジュウホウ</t>
    </rPh>
    <rPh sb="2" eb="3">
      <t>ハ</t>
    </rPh>
    <rPh sb="3" eb="4">
      <t>ケン</t>
    </rPh>
    <rPh sb="4" eb="5">
      <t>ルイ</t>
    </rPh>
    <rPh sb="6" eb="8">
      <t>ショジ</t>
    </rPh>
    <rPh sb="8" eb="9">
      <t>ナド</t>
    </rPh>
    <rPh sb="10" eb="13">
      <t>トリシマリホウ</t>
    </rPh>
    <phoneticPr fontId="2"/>
  </si>
  <si>
    <t>けん銃実包
不法所持</t>
    <rPh sb="0" eb="3">
      <t>ケンジュウ</t>
    </rPh>
    <rPh sb="3" eb="4">
      <t>ジツ</t>
    </rPh>
    <rPh sb="4" eb="5">
      <t>ツツ</t>
    </rPh>
    <rPh sb="6" eb="8">
      <t>フホウ</t>
    </rPh>
    <rPh sb="8" eb="10">
      <t>ショジ</t>
    </rPh>
    <phoneticPr fontId="2"/>
  </si>
  <si>
    <t>火薬類
　　　　　　　　取締法</t>
    <rPh sb="0" eb="2">
      <t>カヤク</t>
    </rPh>
    <rPh sb="2" eb="3">
      <t>ルイ</t>
    </rPh>
    <rPh sb="12" eb="14">
      <t>トリシマ</t>
    </rPh>
    <rPh sb="14" eb="15">
      <t>ホウ</t>
    </rPh>
    <phoneticPr fontId="2"/>
  </si>
  <si>
    <t>薬物関係</t>
    <rPh sb="0" eb="2">
      <t>ヤクブツ</t>
    </rPh>
    <rPh sb="2" eb="4">
      <t>カンケイ</t>
    </rPh>
    <phoneticPr fontId="2"/>
  </si>
  <si>
    <t>麻薬及び
向精神薬
取締法</t>
    <rPh sb="0" eb="2">
      <t>マヤク</t>
    </rPh>
    <rPh sb="2" eb="3">
      <t>オヨ</t>
    </rPh>
    <rPh sb="5" eb="6">
      <t>ム</t>
    </rPh>
    <rPh sb="6" eb="8">
      <t>セイシン</t>
    </rPh>
    <rPh sb="8" eb="9">
      <t>ヤク</t>
    </rPh>
    <rPh sb="10" eb="13">
      <t>トリシマリホウ</t>
    </rPh>
    <phoneticPr fontId="2"/>
  </si>
  <si>
    <t>ジアセチル
モルヒネ等
所持</t>
    <rPh sb="10" eb="11">
      <t>ナド</t>
    </rPh>
    <rPh sb="12" eb="14">
      <t>ショジ</t>
    </rPh>
    <phoneticPr fontId="2"/>
  </si>
  <si>
    <t>大   麻
　　　　　　　　取締法</t>
    <rPh sb="0" eb="5">
      <t>タイマ</t>
    </rPh>
    <rPh sb="14" eb="16">
      <t>トリシマ</t>
    </rPh>
    <rPh sb="16" eb="17">
      <t>ホウ</t>
    </rPh>
    <phoneticPr fontId="2"/>
  </si>
  <si>
    <t>不法所持</t>
    <rPh sb="0" eb="2">
      <t>フホウ</t>
    </rPh>
    <rPh sb="2" eb="4">
      <t>ショジ</t>
    </rPh>
    <phoneticPr fontId="2"/>
  </si>
  <si>
    <t>その他</t>
    <rPh sb="2" eb="3">
      <t>タ</t>
    </rPh>
    <phoneticPr fontId="2"/>
  </si>
  <si>
    <t>　　（７）　海上環境関係法令違反状況</t>
    <rPh sb="6" eb="8">
      <t>カイジョウ</t>
    </rPh>
    <rPh sb="8" eb="10">
      <t>カンキョウ</t>
    </rPh>
    <rPh sb="10" eb="12">
      <t>カンケイ</t>
    </rPh>
    <rPh sb="12" eb="14">
      <t>ホウレイ</t>
    </rPh>
    <rPh sb="14" eb="16">
      <t>イハン</t>
    </rPh>
    <rPh sb="16" eb="18">
      <t>ジョウキョウ</t>
    </rPh>
    <phoneticPr fontId="2"/>
  </si>
  <si>
    <t>　　　　　イ　管区別送致状況</t>
    <rPh sb="7" eb="9">
      <t>カンク</t>
    </rPh>
    <rPh sb="9" eb="10">
      <t>ベツ</t>
    </rPh>
    <rPh sb="10" eb="12">
      <t>ソウチ</t>
    </rPh>
    <rPh sb="12" eb="14">
      <t>ジョウキョウ</t>
    </rPh>
    <phoneticPr fontId="2"/>
  </si>
  <si>
    <t>海　上　公　害　関　係　法　令</t>
    <rPh sb="0" eb="3">
      <t>カイジョウ</t>
    </rPh>
    <rPh sb="4" eb="7">
      <t>コウガイ</t>
    </rPh>
    <rPh sb="8" eb="11">
      <t>カンケイ</t>
    </rPh>
    <rPh sb="12" eb="15">
      <t>ホウレイ</t>
    </rPh>
    <phoneticPr fontId="2"/>
  </si>
  <si>
    <t>その他の
海上環境
関係法令</t>
    <rPh sb="0" eb="3">
      <t>ソノタ</t>
    </rPh>
    <rPh sb="5" eb="7">
      <t>カイジョウ</t>
    </rPh>
    <rPh sb="7" eb="9">
      <t>カンキョウ</t>
    </rPh>
    <rPh sb="10" eb="12">
      <t>カンケイ</t>
    </rPh>
    <rPh sb="12" eb="14">
      <t>ホウレイ</t>
    </rPh>
    <phoneticPr fontId="2"/>
  </si>
  <si>
    <t>人の健康に係る
公害犯罪の
処罰に関する
法律違反</t>
    <rPh sb="0" eb="1">
      <t>ヒト</t>
    </rPh>
    <rPh sb="2" eb="4">
      <t>ケンコウ</t>
    </rPh>
    <rPh sb="5" eb="6">
      <t>カカ</t>
    </rPh>
    <rPh sb="8" eb="10">
      <t>コウガイ</t>
    </rPh>
    <rPh sb="10" eb="12">
      <t>ハンザイ</t>
    </rPh>
    <rPh sb="14" eb="16">
      <t>ショバツ</t>
    </rPh>
    <rPh sb="17" eb="18">
      <t>カン</t>
    </rPh>
    <rPh sb="21" eb="23">
      <t>ホウリツ</t>
    </rPh>
    <rPh sb="23" eb="25">
      <t>イハン</t>
    </rPh>
    <phoneticPr fontId="2"/>
  </si>
  <si>
    <t>海洋汚染等及び
海上災害の防止に
関する法律違反</t>
    <rPh sb="0" eb="2">
      <t>カイヨウ</t>
    </rPh>
    <rPh sb="2" eb="4">
      <t>オセン</t>
    </rPh>
    <rPh sb="4" eb="5">
      <t>トウ</t>
    </rPh>
    <rPh sb="5" eb="6">
      <t>オヨ</t>
    </rPh>
    <rPh sb="8" eb="10">
      <t>カイジョウ</t>
    </rPh>
    <rPh sb="10" eb="12">
      <t>サイガイ</t>
    </rPh>
    <rPh sb="13" eb="15">
      <t>ボウシ</t>
    </rPh>
    <rPh sb="17" eb="18">
      <t>カン</t>
    </rPh>
    <rPh sb="20" eb="22">
      <t>ホウリツ</t>
    </rPh>
    <rPh sb="22" eb="24">
      <t>イハン</t>
    </rPh>
    <phoneticPr fontId="2"/>
  </si>
  <si>
    <t>都道府県漁業調整規則
（有害物の遺棄又は漏せつ）違反</t>
    <rPh sb="0" eb="4">
      <t>トドウフケン</t>
    </rPh>
    <rPh sb="4" eb="6">
      <t>ギョギョウ</t>
    </rPh>
    <rPh sb="6" eb="8">
      <t>チョウセイ</t>
    </rPh>
    <rPh sb="8" eb="10">
      <t>キソク</t>
    </rPh>
    <rPh sb="12" eb="15">
      <t>ユウガイブツ</t>
    </rPh>
    <rPh sb="16" eb="17">
      <t>イ</t>
    </rPh>
    <rPh sb="17" eb="18">
      <t>キ</t>
    </rPh>
    <rPh sb="18" eb="19">
      <t>マタ</t>
    </rPh>
    <rPh sb="20" eb="21">
      <t>ロウセツ</t>
    </rPh>
    <rPh sb="24" eb="26">
      <t>イハン</t>
    </rPh>
    <phoneticPr fontId="2"/>
  </si>
  <si>
    <t>水質汚濁
防止法違反</t>
    <rPh sb="0" eb="2">
      <t>スイシツ</t>
    </rPh>
    <rPh sb="2" eb="4">
      <t>オダク</t>
    </rPh>
    <rPh sb="5" eb="7">
      <t>ボウシ</t>
    </rPh>
    <rPh sb="7" eb="8">
      <t>ホウ</t>
    </rPh>
    <rPh sb="8" eb="10">
      <t>イハン</t>
    </rPh>
    <phoneticPr fontId="2"/>
  </si>
  <si>
    <t>　　　ハ　担保金制度運用状況</t>
    <rPh sb="5" eb="8">
      <t>タンポキン</t>
    </rPh>
    <rPh sb="8" eb="10">
      <t>セイド</t>
    </rPh>
    <rPh sb="10" eb="12">
      <t>ウンヨウ</t>
    </rPh>
    <rPh sb="12" eb="14">
      <t>ジョウキョウ</t>
    </rPh>
    <phoneticPr fontId="2"/>
  </si>
  <si>
    <t>　　　 　　　国籍別
水域別</t>
    <rPh sb="7" eb="9">
      <t>コクセキ</t>
    </rPh>
    <rPh sb="9" eb="10">
      <t>ベツ</t>
    </rPh>
    <rPh sb="12" eb="15">
      <t>スイイキベツ</t>
    </rPh>
    <phoneticPr fontId="2"/>
  </si>
  <si>
    <t>領水</t>
    <rPh sb="0" eb="2">
      <t>リョウスイ</t>
    </rPh>
    <phoneticPr fontId="2"/>
  </si>
  <si>
    <t>排他的経済水域</t>
    <rPh sb="0" eb="2">
      <t>ハイタ</t>
    </rPh>
    <rPh sb="2" eb="3">
      <t>テキ</t>
    </rPh>
    <rPh sb="3" eb="5">
      <t>ケイザイ</t>
    </rPh>
    <rPh sb="5" eb="7">
      <t>スイイキ</t>
    </rPh>
    <phoneticPr fontId="2"/>
  </si>
  <si>
    <t>注　１　件数は、担保金（保証書提供分を除く。）又は保証書の提供件数を示す。</t>
    <rPh sb="0" eb="1">
      <t>チュウイ</t>
    </rPh>
    <rPh sb="4" eb="6">
      <t>ケンスウ</t>
    </rPh>
    <rPh sb="8" eb="11">
      <t>タンポキン</t>
    </rPh>
    <rPh sb="12" eb="15">
      <t>ホショウショ</t>
    </rPh>
    <rPh sb="15" eb="17">
      <t>テイキョウ</t>
    </rPh>
    <rPh sb="17" eb="18">
      <t>ブン</t>
    </rPh>
    <rPh sb="19" eb="20">
      <t>ノゾ</t>
    </rPh>
    <rPh sb="23" eb="24">
      <t>マタ</t>
    </rPh>
    <rPh sb="25" eb="28">
      <t>ホショウショ</t>
    </rPh>
    <rPh sb="29" eb="31">
      <t>テイキョウ</t>
    </rPh>
    <rPh sb="31" eb="33">
      <t>ケンスウ</t>
    </rPh>
    <rPh sb="34" eb="35">
      <t>シメ</t>
    </rPh>
    <phoneticPr fontId="2"/>
  </si>
  <si>
    <t>　 　２　件数は、すべて海洋汚染等及び海上災害の防止に関する法律に係るものである。</t>
    <rPh sb="5" eb="7">
      <t>ケンスウ</t>
    </rPh>
    <rPh sb="12" eb="14">
      <t>カイヨウ</t>
    </rPh>
    <rPh sb="14" eb="16">
      <t>オセン</t>
    </rPh>
    <rPh sb="16" eb="17">
      <t>トウ</t>
    </rPh>
    <rPh sb="17" eb="18">
      <t>オヨ</t>
    </rPh>
    <rPh sb="19" eb="21">
      <t>カイジョウ</t>
    </rPh>
    <rPh sb="21" eb="23">
      <t>サイガイ</t>
    </rPh>
    <rPh sb="24" eb="26">
      <t>ボウシ</t>
    </rPh>
    <rPh sb="27" eb="28">
      <t>カン</t>
    </rPh>
    <rPh sb="30" eb="32">
      <t>ホウリツ</t>
    </rPh>
    <rPh sb="33" eb="34">
      <t>カカ</t>
    </rPh>
    <phoneticPr fontId="2"/>
  </si>
  <si>
    <t>　 　３　領水とは、内水及び領海をいう。</t>
    <rPh sb="5" eb="7">
      <t>リョウスイ</t>
    </rPh>
    <rPh sb="10" eb="11">
      <t>ナイ</t>
    </rPh>
    <rPh sb="11" eb="12">
      <t>ミズ</t>
    </rPh>
    <rPh sb="12" eb="13">
      <t>オヨ</t>
    </rPh>
    <rPh sb="14" eb="16">
      <t>リョウカイ</t>
    </rPh>
    <phoneticPr fontId="2"/>
  </si>
  <si>
    <t>　 　４　炉規制法（「核原料物質、核燃料物質及び原子炉の規制に関する法律」）及びＲＩ法
　　　　（「放射性同位元素等による放射線障害の防止に関する法律」）に係るものが生じた場
　　　　合は、（　）で別掲し、その旨注意書きする。</t>
    <rPh sb="5" eb="6">
      <t>ロ</t>
    </rPh>
    <rPh sb="6" eb="9">
      <t>キセイホウ</t>
    </rPh>
    <rPh sb="11" eb="12">
      <t>カク</t>
    </rPh>
    <rPh sb="12" eb="14">
      <t>ゲンリョウ</t>
    </rPh>
    <rPh sb="14" eb="16">
      <t>ブッシツ</t>
    </rPh>
    <rPh sb="17" eb="18">
      <t>カク</t>
    </rPh>
    <rPh sb="18" eb="20">
      <t>ネンリョウ</t>
    </rPh>
    <rPh sb="20" eb="22">
      <t>ブッシツ</t>
    </rPh>
    <rPh sb="22" eb="23">
      <t>オヨ</t>
    </rPh>
    <rPh sb="24" eb="27">
      <t>ゲンシロ</t>
    </rPh>
    <rPh sb="28" eb="30">
      <t>キセイ</t>
    </rPh>
    <rPh sb="31" eb="32">
      <t>カン</t>
    </rPh>
    <rPh sb="34" eb="36">
      <t>ホウリツ</t>
    </rPh>
    <rPh sb="38" eb="39">
      <t>オヨ</t>
    </rPh>
    <rPh sb="42" eb="43">
      <t>ホウ</t>
    </rPh>
    <rPh sb="50" eb="53">
      <t>ホウシャセイ</t>
    </rPh>
    <rPh sb="53" eb="55">
      <t>ドウイ</t>
    </rPh>
    <rPh sb="55" eb="57">
      <t>ゲンソ</t>
    </rPh>
    <rPh sb="57" eb="58">
      <t>ナド</t>
    </rPh>
    <rPh sb="61" eb="64">
      <t>ホウシャセン</t>
    </rPh>
    <rPh sb="64" eb="66">
      <t>ショウガイ</t>
    </rPh>
    <rPh sb="67" eb="69">
      <t>ボウシ</t>
    </rPh>
    <rPh sb="70" eb="71">
      <t>カン</t>
    </rPh>
    <rPh sb="73" eb="75">
      <t>ホウリツ</t>
    </rPh>
    <rPh sb="78" eb="79">
      <t>カカ</t>
    </rPh>
    <rPh sb="83" eb="84">
      <t>ショウ</t>
    </rPh>
    <rPh sb="86" eb="93">
      <t>バアイ</t>
    </rPh>
    <rPh sb="99" eb="100">
      <t>ベツ</t>
    </rPh>
    <rPh sb="100" eb="101">
      <t>ケイ</t>
    </rPh>
    <rPh sb="103" eb="106">
      <t>ソノムネ</t>
    </rPh>
    <rPh sb="106" eb="108">
      <t>チュウイ</t>
    </rPh>
    <rPh sb="108" eb="109">
      <t>ガ</t>
    </rPh>
    <phoneticPr fontId="2"/>
  </si>
  <si>
    <t>　　（８）　刑法犯管区別送致状況</t>
    <rPh sb="6" eb="8">
      <t>ケイホウ</t>
    </rPh>
    <rPh sb="8" eb="9">
      <t>ハン</t>
    </rPh>
    <rPh sb="9" eb="11">
      <t>カンク</t>
    </rPh>
    <rPh sb="11" eb="12">
      <t>ベツ</t>
    </rPh>
    <rPh sb="12" eb="14">
      <t>ソウチ</t>
    </rPh>
    <rPh sb="14" eb="16">
      <t>ジョウキョウ</t>
    </rPh>
    <phoneticPr fontId="2"/>
  </si>
  <si>
    <t>　    罪種別
管区別</t>
    <rPh sb="5" eb="6">
      <t>ツミ</t>
    </rPh>
    <rPh sb="6" eb="8">
      <t>シュベツ</t>
    </rPh>
    <rPh sb="15" eb="17">
      <t>カンク</t>
    </rPh>
    <rPh sb="17" eb="18">
      <t>ベツ</t>
    </rPh>
    <phoneticPr fontId="2"/>
  </si>
  <si>
    <t>５章</t>
    <rPh sb="1" eb="2">
      <t>ショウ</t>
    </rPh>
    <phoneticPr fontId="2"/>
  </si>
  <si>
    <t>９章</t>
    <rPh sb="1" eb="2">
      <t>ショウ</t>
    </rPh>
    <phoneticPr fontId="2"/>
  </si>
  <si>
    <t>11章</t>
    <rPh sb="2" eb="3">
      <t>ショウ</t>
    </rPh>
    <phoneticPr fontId="2"/>
  </si>
  <si>
    <t>17章</t>
    <rPh sb="2" eb="3">
      <t>ショウ</t>
    </rPh>
    <phoneticPr fontId="2"/>
  </si>
  <si>
    <t>26章</t>
    <rPh sb="2" eb="3">
      <t>ショウ</t>
    </rPh>
    <phoneticPr fontId="2"/>
  </si>
  <si>
    <t>27章</t>
    <rPh sb="2" eb="3">
      <t>ショウ</t>
    </rPh>
    <phoneticPr fontId="2"/>
  </si>
  <si>
    <t>28章</t>
    <rPh sb="2" eb="3">
      <t>ショウ</t>
    </rPh>
    <phoneticPr fontId="2"/>
  </si>
  <si>
    <t>36章</t>
    <rPh sb="2" eb="3">
      <t>ショウ</t>
    </rPh>
    <phoneticPr fontId="2"/>
  </si>
  <si>
    <t>38章</t>
    <rPh sb="2" eb="3">
      <t>ショウ</t>
    </rPh>
    <phoneticPr fontId="2"/>
  </si>
  <si>
    <t>公務執行妨害罪</t>
    <rPh sb="0" eb="2">
      <t>コウム</t>
    </rPh>
    <rPh sb="2" eb="4">
      <t>シッコウ</t>
    </rPh>
    <rPh sb="4" eb="6">
      <t>ボウガイ</t>
    </rPh>
    <rPh sb="6" eb="7">
      <t>ザイ</t>
    </rPh>
    <phoneticPr fontId="2"/>
  </si>
  <si>
    <t>放火及び失火罪</t>
    <rPh sb="0" eb="2">
      <t>ホウカ</t>
    </rPh>
    <rPh sb="2" eb="3">
      <t>オヨ</t>
    </rPh>
    <rPh sb="4" eb="5">
      <t>シツ</t>
    </rPh>
    <rPh sb="5" eb="6">
      <t>ヒ</t>
    </rPh>
    <rPh sb="6" eb="7">
      <t>ザイ</t>
    </rPh>
    <phoneticPr fontId="2"/>
  </si>
  <si>
    <t>往来妨害罪</t>
    <rPh sb="0" eb="2">
      <t>オウライ</t>
    </rPh>
    <rPh sb="2" eb="5">
      <t>ボウガイザイ</t>
    </rPh>
    <phoneticPr fontId="2"/>
  </si>
  <si>
    <t>文書偽造罪</t>
    <rPh sb="0" eb="2">
      <t>ブンショ</t>
    </rPh>
    <rPh sb="2" eb="4">
      <t>ギゾウ</t>
    </rPh>
    <rPh sb="4" eb="5">
      <t>ザイ</t>
    </rPh>
    <phoneticPr fontId="2"/>
  </si>
  <si>
    <t>殺　　人</t>
    <rPh sb="0" eb="4">
      <t>サツジン</t>
    </rPh>
    <phoneticPr fontId="2"/>
  </si>
  <si>
    <t>殺人未遂</t>
    <rPh sb="0" eb="2">
      <t>サツジン</t>
    </rPh>
    <rPh sb="2" eb="4">
      <t>ミスイ</t>
    </rPh>
    <phoneticPr fontId="2"/>
  </si>
  <si>
    <t>傷害致死</t>
    <rPh sb="0" eb="2">
      <t>ショウガイ</t>
    </rPh>
    <rPh sb="2" eb="4">
      <t>チシ</t>
    </rPh>
    <phoneticPr fontId="2"/>
  </si>
  <si>
    <t>傷　　害</t>
    <rPh sb="0" eb="4">
      <t>ショウガイ</t>
    </rPh>
    <phoneticPr fontId="2"/>
  </si>
  <si>
    <t>暴　　行</t>
    <rPh sb="0" eb="4">
      <t>ボウコウ</t>
    </rPh>
    <phoneticPr fontId="2"/>
  </si>
  <si>
    <t>過失傷害罪</t>
    <rPh sb="0" eb="2">
      <t>カシツ</t>
    </rPh>
    <rPh sb="2" eb="4">
      <t>ショウガイ</t>
    </rPh>
    <rPh sb="4" eb="5">
      <t>ザイ</t>
    </rPh>
    <phoneticPr fontId="2"/>
  </si>
  <si>
    <t>窃盗及び強盗罪</t>
    <rPh sb="0" eb="2">
      <t>セットウ</t>
    </rPh>
    <rPh sb="2" eb="3">
      <t>オヨ</t>
    </rPh>
    <rPh sb="4" eb="7">
      <t>ゴウトウザイ</t>
    </rPh>
    <phoneticPr fontId="2"/>
  </si>
  <si>
    <t>横　領　罪</t>
    <rPh sb="0" eb="3">
      <t>オウリョウ</t>
    </rPh>
    <rPh sb="4" eb="5">
      <t>ザイ</t>
    </rPh>
    <phoneticPr fontId="2"/>
  </si>
  <si>
    <t>第一管区</t>
    <rPh sb="0" eb="1">
      <t>ダイ</t>
    </rPh>
    <rPh sb="1" eb="2">
      <t>イチ</t>
    </rPh>
    <rPh sb="2" eb="4">
      <t>カンク</t>
    </rPh>
    <phoneticPr fontId="2"/>
  </si>
  <si>
    <t>パナマ</t>
    <phoneticPr fontId="2"/>
  </si>
  <si>
    <t>フィリピン</t>
    <phoneticPr fontId="2"/>
  </si>
  <si>
    <t>シンガポール</t>
    <phoneticPr fontId="2"/>
  </si>
  <si>
    <t>三　河</t>
    <rPh sb="0" eb="1">
      <t>サン</t>
    </rPh>
    <rPh sb="2" eb="3">
      <t>カワ</t>
    </rPh>
    <phoneticPr fontId="2"/>
  </si>
  <si>
    <t>　三　河</t>
    <rPh sb="1" eb="2">
      <t>サン</t>
    </rPh>
    <rPh sb="3" eb="4">
      <t>カワ</t>
    </rPh>
    <phoneticPr fontId="2"/>
  </si>
  <si>
    <t>隻</t>
    <rPh sb="0" eb="1">
      <t>セキ</t>
    </rPh>
    <phoneticPr fontId="2"/>
  </si>
  <si>
    <t>３　日本船舶被だ捕状況</t>
    <rPh sb="2" eb="4">
      <t>ニホン</t>
    </rPh>
    <rPh sb="4" eb="6">
      <t>センパク</t>
    </rPh>
    <rPh sb="6" eb="7">
      <t>ヒ</t>
    </rPh>
    <rPh sb="7" eb="9">
      <t>ダホ</t>
    </rPh>
    <rPh sb="9" eb="11">
      <t>ジョウキョウ</t>
    </rPh>
    <phoneticPr fontId="2"/>
  </si>
  <si>
    <t>　　　　だ捕国別
事項別</t>
    <rPh sb="5" eb="6">
      <t>ホ</t>
    </rPh>
    <rPh sb="6" eb="7">
      <t>コクセキ</t>
    </rPh>
    <rPh sb="7" eb="8">
      <t>ベツ</t>
    </rPh>
    <rPh sb="10" eb="12">
      <t>ジコウ</t>
    </rPh>
    <rPh sb="12" eb="13">
      <t>スイイキベツ</t>
    </rPh>
    <phoneticPr fontId="2"/>
  </si>
  <si>
    <t>韓　　国</t>
    <rPh sb="0" eb="4">
      <t>カンコク</t>
    </rPh>
    <phoneticPr fontId="2"/>
  </si>
  <si>
    <t>米　　国</t>
    <rPh sb="0" eb="4">
      <t>ベイコク</t>
    </rPh>
    <phoneticPr fontId="2"/>
  </si>
  <si>
    <t>被だ捕</t>
    <rPh sb="0" eb="1">
      <t>ヒ</t>
    </rPh>
    <rPh sb="2" eb="3">
      <t>ホ</t>
    </rPh>
    <phoneticPr fontId="2"/>
  </si>
  <si>
    <t>帰　　　還</t>
    <rPh sb="0" eb="5">
      <t>キカン</t>
    </rPh>
    <phoneticPr fontId="2"/>
  </si>
  <si>
    <t>未帰還累計</t>
    <rPh sb="0" eb="3">
      <t>ミキカン</t>
    </rPh>
    <rPh sb="3" eb="5">
      <t>ルイケイ</t>
    </rPh>
    <phoneticPr fontId="2"/>
  </si>
  <si>
    <t>被しゅう撃</t>
    <rPh sb="0" eb="1">
      <t>コウム</t>
    </rPh>
    <rPh sb="4" eb="5">
      <t>ゲキ</t>
    </rPh>
    <phoneticPr fontId="2"/>
  </si>
  <si>
    <t>注</t>
    <rPh sb="0" eb="1">
      <t>チュウイ</t>
    </rPh>
    <phoneticPr fontId="2"/>
  </si>
  <si>
    <t>１　本表は海上保安庁が当年中に報告、調査により確認したものである。</t>
  </si>
  <si>
    <t>２　「未帰還累計」の隻数・人員は、終戦以来、当年末日までの累計で沈没、死亡を減じたものである。</t>
    <rPh sb="3" eb="4">
      <t>ミ</t>
    </rPh>
    <rPh sb="4" eb="6">
      <t>キカン</t>
    </rPh>
    <rPh sb="6" eb="8">
      <t>ルイケイ</t>
    </rPh>
    <rPh sb="10" eb="12">
      <t>セキスウ</t>
    </rPh>
    <rPh sb="13" eb="15">
      <t>ジンイン</t>
    </rPh>
    <rPh sb="17" eb="19">
      <t>シュウセン</t>
    </rPh>
    <rPh sb="19" eb="21">
      <t>イライ</t>
    </rPh>
    <rPh sb="22" eb="24">
      <t>トウネン</t>
    </rPh>
    <rPh sb="24" eb="25">
      <t>マツ</t>
    </rPh>
    <rPh sb="25" eb="26">
      <t>ニチ</t>
    </rPh>
    <rPh sb="29" eb="31">
      <t>ルイケイ</t>
    </rPh>
    <rPh sb="32" eb="34">
      <t>チンボツ</t>
    </rPh>
    <rPh sb="35" eb="37">
      <t>シボウ</t>
    </rPh>
    <rPh sb="38" eb="39">
      <t>ゲン</t>
    </rPh>
    <phoneticPr fontId="2"/>
  </si>
  <si>
    <t>３　被しゅう撃とは、被銃砲撃（武力による威嚇を含む）及び被略奪行為をいい、だ捕されたものは含まない。</t>
    <rPh sb="2" eb="3">
      <t>ヒ</t>
    </rPh>
    <rPh sb="6" eb="7">
      <t>ゲキ</t>
    </rPh>
    <rPh sb="10" eb="11">
      <t>ヒ</t>
    </rPh>
    <rPh sb="11" eb="13">
      <t>ジュウホウ</t>
    </rPh>
    <rPh sb="13" eb="14">
      <t>コウゲキ</t>
    </rPh>
    <rPh sb="15" eb="17">
      <t>ブリョク</t>
    </rPh>
    <rPh sb="20" eb="22">
      <t>イカク</t>
    </rPh>
    <rPh sb="23" eb="24">
      <t>フク</t>
    </rPh>
    <rPh sb="26" eb="27">
      <t>オヨ</t>
    </rPh>
    <rPh sb="28" eb="29">
      <t>ヒ</t>
    </rPh>
    <rPh sb="29" eb="31">
      <t>リャクダツ</t>
    </rPh>
    <rPh sb="31" eb="33">
      <t>コウイ</t>
    </rPh>
    <rPh sb="37" eb="39">
      <t>ダホ</t>
    </rPh>
    <rPh sb="45" eb="46">
      <t>フク</t>
    </rPh>
    <phoneticPr fontId="2"/>
  </si>
  <si>
    <t>日　向</t>
    <rPh sb="0" eb="1">
      <t>ヒ</t>
    </rPh>
    <rPh sb="2" eb="3">
      <t>ムカイ</t>
    </rPh>
    <phoneticPr fontId="2"/>
  </si>
  <si>
    <t>館　山</t>
    <rPh sb="0" eb="1">
      <t>カン</t>
    </rPh>
    <rPh sb="2" eb="3">
      <t>ヤマ</t>
    </rPh>
    <phoneticPr fontId="2"/>
  </si>
  <si>
    <t>　　　　イ　部署別送致状況</t>
    <phoneticPr fontId="2"/>
  </si>
  <si>
    <t>今　治</t>
    <phoneticPr fontId="2"/>
  </si>
  <si>
    <t>萩　</t>
    <phoneticPr fontId="2"/>
  </si>
  <si>
    <t>さけ
・
ます</t>
    <phoneticPr fontId="2"/>
  </si>
  <si>
    <t>かつお
・
まぐろ</t>
    <phoneticPr fontId="2"/>
  </si>
  <si>
    <t>いか</t>
    <phoneticPr fontId="2"/>
  </si>
  <si>
    <t>小　　計</t>
    <rPh sb="0" eb="4">
      <t>ショウケイ</t>
    </rPh>
    <phoneticPr fontId="2"/>
  </si>
  <si>
    <t>　ロ　事項別処理状況</t>
    <rPh sb="3" eb="5">
      <t>ジコウ</t>
    </rPh>
    <rPh sb="5" eb="6">
      <t>ベツ</t>
    </rPh>
    <rPh sb="6" eb="8">
      <t>ショリ</t>
    </rPh>
    <rPh sb="8" eb="10">
      <t>ジョウキョウ</t>
    </rPh>
    <phoneticPr fontId="2"/>
  </si>
  <si>
    <t>処理別</t>
    <rPh sb="0" eb="2">
      <t>ショリ</t>
    </rPh>
    <rPh sb="2" eb="3">
      <t>ベツ</t>
    </rPh>
    <phoneticPr fontId="2"/>
  </si>
  <si>
    <t>送　　　　致</t>
    <rPh sb="0" eb="6">
      <t>ソウチ</t>
    </rPh>
    <phoneticPr fontId="2"/>
  </si>
  <si>
    <t>警　　告</t>
    <rPh sb="0" eb="4">
      <t>ケイコク</t>
    </rPh>
    <phoneticPr fontId="2"/>
  </si>
  <si>
    <t>発生源別</t>
    <rPh sb="0" eb="3">
      <t>ハッセイゲン</t>
    </rPh>
    <rPh sb="3" eb="4">
      <t>ベツ</t>
    </rPh>
    <phoneticPr fontId="2"/>
  </si>
  <si>
    <t>船　　舶</t>
    <rPh sb="0" eb="4">
      <t>センパク</t>
    </rPh>
    <phoneticPr fontId="2"/>
  </si>
  <si>
    <t>陸　　上</t>
    <rPh sb="0" eb="4">
      <t>リクジョウ</t>
    </rPh>
    <phoneticPr fontId="2"/>
  </si>
  <si>
    <t>国籍別</t>
    <rPh sb="0" eb="3">
      <t>コクセキベツ</t>
    </rPh>
    <phoneticPr fontId="2"/>
  </si>
  <si>
    <t>日　　本</t>
    <rPh sb="0" eb="4">
      <t>ニホン</t>
    </rPh>
    <phoneticPr fontId="2"/>
  </si>
  <si>
    <t>外　　国</t>
    <rPh sb="0" eb="4">
      <t>ガイコク</t>
    </rPh>
    <phoneticPr fontId="2"/>
  </si>
  <si>
    <t>EEZ
(再掲)</t>
    <rPh sb="5" eb="7">
      <t>サイケイ</t>
    </rPh>
    <phoneticPr fontId="2"/>
  </si>
  <si>
    <t>合　　　　　　計</t>
    <rPh sb="0" eb="8">
      <t>ゴウケイ</t>
    </rPh>
    <phoneticPr fontId="2"/>
  </si>
  <si>
    <t>実　質　犯　計</t>
    <rPh sb="0" eb="3">
      <t>ジッシツ</t>
    </rPh>
    <rPh sb="4" eb="5">
      <t>ハン</t>
    </rPh>
    <rPh sb="6" eb="7">
      <t>ケイ</t>
    </rPh>
    <phoneticPr fontId="2"/>
  </si>
  <si>
    <t>形　式　犯　計</t>
    <rPh sb="0" eb="3">
      <t>ケイシキ</t>
    </rPh>
    <rPh sb="4" eb="5">
      <t>ハン</t>
    </rPh>
    <rPh sb="6" eb="7">
      <t>ケイ</t>
    </rPh>
    <phoneticPr fontId="2"/>
  </si>
  <si>
    <t>海　　上　　公　　害　　関　　係　　法　　令</t>
    <rPh sb="0" eb="4">
      <t>カイジョウ</t>
    </rPh>
    <rPh sb="6" eb="10">
      <t>コウガイ</t>
    </rPh>
    <rPh sb="12" eb="16">
      <t>カンケイ</t>
    </rPh>
    <rPh sb="18" eb="22">
      <t>ホウレイ</t>
    </rPh>
    <phoneticPr fontId="2"/>
  </si>
  <si>
    <t>小　　　計</t>
    <rPh sb="0" eb="5">
      <t>ショウケイ</t>
    </rPh>
    <phoneticPr fontId="2"/>
  </si>
  <si>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2"/>
  </si>
  <si>
    <t>船舶からの油の
排出の禁止４(１)</t>
    <rPh sb="0" eb="2">
      <t>センパク</t>
    </rPh>
    <rPh sb="5" eb="6">
      <t>アブラ</t>
    </rPh>
    <rPh sb="8" eb="10">
      <t>ハイシュツ</t>
    </rPh>
    <rPh sb="11" eb="13">
      <t>キンシ</t>
    </rPh>
    <phoneticPr fontId="2"/>
  </si>
  <si>
    <t>故意</t>
    <rPh sb="0" eb="2">
      <t>コイ</t>
    </rPh>
    <phoneticPr fontId="2"/>
  </si>
  <si>
    <t>過失</t>
    <rPh sb="0" eb="2">
      <t>カシツ</t>
    </rPh>
    <phoneticPr fontId="2"/>
  </si>
  <si>
    <t>船舶からの有害液体物質等の
排出の禁止
９の２(１)９の６(１)</t>
    <rPh sb="0" eb="2">
      <t>センパク</t>
    </rPh>
    <rPh sb="5" eb="7">
      <t>ユウガイ</t>
    </rPh>
    <rPh sb="7" eb="9">
      <t>エキタイ</t>
    </rPh>
    <rPh sb="9" eb="11">
      <t>ブッシツ</t>
    </rPh>
    <rPh sb="11" eb="12">
      <t>ナド</t>
    </rPh>
    <rPh sb="14" eb="16">
      <t>ハイシュツ</t>
    </rPh>
    <rPh sb="17" eb="19">
      <t>キンシ</t>
    </rPh>
    <phoneticPr fontId="2"/>
  </si>
  <si>
    <t>油等の排出の
通報等38(１)～(５)、(７)</t>
    <rPh sb="0" eb="1">
      <t>アブラ</t>
    </rPh>
    <rPh sb="1" eb="2">
      <t>ナド</t>
    </rPh>
    <rPh sb="3" eb="5">
      <t>ハイシュツ</t>
    </rPh>
    <rPh sb="7" eb="9">
      <t>ツウホウ</t>
    </rPh>
    <rPh sb="9" eb="10">
      <t>ナド</t>
    </rPh>
    <phoneticPr fontId="2"/>
  </si>
  <si>
    <t>その他の条項</t>
    <rPh sb="0" eb="3">
      <t>ソノタ</t>
    </rPh>
    <rPh sb="4" eb="6">
      <t>ジョウコウ</t>
    </rPh>
    <phoneticPr fontId="2"/>
  </si>
  <si>
    <t>形　　式　　犯</t>
    <rPh sb="0" eb="4">
      <t>ケイシキ</t>
    </rPh>
    <rPh sb="6" eb="7">
      <t>ハン</t>
    </rPh>
    <phoneticPr fontId="2"/>
  </si>
  <si>
    <t>廃棄物の処理及び清掃に関する法律</t>
    <rPh sb="0" eb="3">
      <t>ハイキブツ</t>
    </rPh>
    <rPh sb="4" eb="6">
      <t>ショリ</t>
    </rPh>
    <rPh sb="6" eb="7">
      <t>オヨ</t>
    </rPh>
    <rPh sb="8" eb="10">
      <t>セイソウ</t>
    </rPh>
    <rPh sb="11" eb="12">
      <t>カン</t>
    </rPh>
    <rPh sb="14" eb="16">
      <t>ホウリツ</t>
    </rPh>
    <phoneticPr fontId="2"/>
  </si>
  <si>
    <t>廃棄物の投棄禁止16(実)</t>
    <rPh sb="0" eb="2">
      <t>ハイキ</t>
    </rPh>
    <rPh sb="2" eb="3">
      <t>ブツ</t>
    </rPh>
    <rPh sb="4" eb="6">
      <t>トウキ</t>
    </rPh>
    <rPh sb="6" eb="8">
      <t>キンシ</t>
    </rPh>
    <rPh sb="11" eb="12">
      <t>ジツ</t>
    </rPh>
    <phoneticPr fontId="2"/>
  </si>
  <si>
    <t>廃棄物の焼却の禁止
16の2(実)</t>
    <rPh sb="0" eb="2">
      <t>ハイキ</t>
    </rPh>
    <rPh sb="2" eb="3">
      <t>ブツ</t>
    </rPh>
    <rPh sb="4" eb="6">
      <t>ショウキャク</t>
    </rPh>
    <rPh sb="7" eb="9">
      <t>キンシ</t>
    </rPh>
    <rPh sb="15" eb="16">
      <t>ジツ</t>
    </rPh>
    <phoneticPr fontId="2"/>
  </si>
  <si>
    <r>
      <t>廃棄物の処理業７、14(実)</t>
    </r>
    <r>
      <rPr>
        <sz val="11"/>
        <rFont val="ＭＳ Ｐゴシック"/>
        <family val="3"/>
        <charset val="128"/>
      </rPr>
      <t/>
    </r>
    <rPh sb="0" eb="2">
      <t>ハイキ</t>
    </rPh>
    <rPh sb="2" eb="3">
      <t>ブツ</t>
    </rPh>
    <rPh sb="4" eb="6">
      <t>ショリ</t>
    </rPh>
    <rPh sb="6" eb="7">
      <t>ギョウ</t>
    </rPh>
    <phoneticPr fontId="2"/>
  </si>
  <si>
    <t>その他の条項(形)</t>
    <rPh sb="0" eb="3">
      <t>ソノタ</t>
    </rPh>
    <rPh sb="4" eb="6">
      <t>ジョウコウ</t>
    </rPh>
    <rPh sb="7" eb="8">
      <t>カタチ</t>
    </rPh>
    <phoneticPr fontId="2"/>
  </si>
  <si>
    <t>水質汚濁
防止法</t>
    <rPh sb="0" eb="2">
      <t>スイシツ</t>
    </rPh>
    <rPh sb="2" eb="4">
      <t>オダク</t>
    </rPh>
    <rPh sb="5" eb="7">
      <t>ボウシ</t>
    </rPh>
    <rPh sb="7" eb="8">
      <t>ホウ</t>
    </rPh>
    <phoneticPr fontId="2"/>
  </si>
  <si>
    <t>排出水の排出の
制限12(1)(実)</t>
    <rPh sb="0" eb="2">
      <t>ハイシュツ</t>
    </rPh>
    <rPh sb="2" eb="3">
      <t>ミズ</t>
    </rPh>
    <rPh sb="4" eb="6">
      <t>ハイシュツ</t>
    </rPh>
    <rPh sb="8" eb="10">
      <t>セイゲン</t>
    </rPh>
    <rPh sb="16" eb="17">
      <t>ジツ</t>
    </rPh>
    <phoneticPr fontId="2"/>
  </si>
  <si>
    <t>人の健康に係る公害犯罪の処罰に
関する法律(実)</t>
    <rPh sb="0" eb="1">
      <t>ヒト</t>
    </rPh>
    <rPh sb="2" eb="4">
      <t>ケンコウ</t>
    </rPh>
    <rPh sb="5" eb="6">
      <t>カカ</t>
    </rPh>
    <rPh sb="7" eb="9">
      <t>コウガイ</t>
    </rPh>
    <rPh sb="9" eb="11">
      <t>ハンザイ</t>
    </rPh>
    <rPh sb="12" eb="14">
      <t>ショバツ</t>
    </rPh>
    <rPh sb="16" eb="17">
      <t>カン</t>
    </rPh>
    <rPh sb="19" eb="21">
      <t>ホウリツ</t>
    </rPh>
    <rPh sb="22" eb="23">
      <t>ジツ</t>
    </rPh>
    <phoneticPr fontId="2"/>
  </si>
  <si>
    <t>港則法</t>
    <rPh sb="0" eb="1">
      <t>ミナト</t>
    </rPh>
    <rPh sb="1" eb="2">
      <t>ソク</t>
    </rPh>
    <rPh sb="2" eb="3">
      <t>ホウ</t>
    </rPh>
    <phoneticPr fontId="2"/>
  </si>
  <si>
    <t>特定有害廃棄物等の輸出入等に
関する法律(実)</t>
    <rPh sb="0" eb="2">
      <t>トクテイ</t>
    </rPh>
    <rPh sb="2" eb="4">
      <t>ユウガイ</t>
    </rPh>
    <rPh sb="4" eb="7">
      <t>ハイキブツ</t>
    </rPh>
    <rPh sb="7" eb="8">
      <t>ナド</t>
    </rPh>
    <rPh sb="9" eb="12">
      <t>ユシュツニュウ</t>
    </rPh>
    <rPh sb="12" eb="13">
      <t>ナド</t>
    </rPh>
    <rPh sb="15" eb="16">
      <t>カン</t>
    </rPh>
    <rPh sb="18" eb="20">
      <t>ホウリツ</t>
    </rPh>
    <rPh sb="21" eb="22">
      <t>ジツ</t>
    </rPh>
    <phoneticPr fontId="2"/>
  </si>
  <si>
    <t>都道府県漁業調整規則違反(実)</t>
    <rPh sb="0" eb="4">
      <t>トドウフケン</t>
    </rPh>
    <rPh sb="4" eb="6">
      <t>ギョギョウ</t>
    </rPh>
    <rPh sb="6" eb="8">
      <t>チョウセイ</t>
    </rPh>
    <rPh sb="8" eb="10">
      <t>キソク</t>
    </rPh>
    <rPh sb="10" eb="12">
      <t>イハン</t>
    </rPh>
    <rPh sb="13" eb="14">
      <t>ジツ</t>
    </rPh>
    <phoneticPr fontId="2"/>
  </si>
  <si>
    <t>その他の
法令</t>
    <rPh sb="0" eb="3">
      <t>ソノタ</t>
    </rPh>
    <rPh sb="5" eb="7">
      <t>ホウレイ</t>
    </rPh>
    <phoneticPr fontId="2"/>
  </si>
  <si>
    <t>実　質　犯</t>
    <rPh sb="0" eb="3">
      <t>ジッシツ</t>
    </rPh>
    <rPh sb="4" eb="5">
      <t>ハン</t>
    </rPh>
    <phoneticPr fontId="2"/>
  </si>
  <si>
    <t>形　式　犯</t>
    <rPh sb="0" eb="3">
      <t>ケイシキ</t>
    </rPh>
    <rPh sb="4" eb="5">
      <t>ハン</t>
    </rPh>
    <phoneticPr fontId="2"/>
  </si>
  <si>
    <t xml:space="preserve"> その他の
 海上環境関係法令</t>
    <rPh sb="1" eb="4">
      <t>ソノタ</t>
    </rPh>
    <rPh sb="7" eb="9">
      <t>カイジョウ</t>
    </rPh>
    <rPh sb="9" eb="11">
      <t>カンキョウ</t>
    </rPh>
    <rPh sb="11" eb="13">
      <t>カンケイ</t>
    </rPh>
    <rPh sb="13" eb="15">
      <t>ホウレイ</t>
    </rPh>
    <phoneticPr fontId="2"/>
  </si>
  <si>
    <t>小　　　計</t>
  </si>
  <si>
    <t>自然公園法(実)</t>
    <rPh sb="0" eb="2">
      <t>シゼン</t>
    </rPh>
    <rPh sb="2" eb="4">
      <t>コウエン</t>
    </rPh>
    <rPh sb="4" eb="5">
      <t>ホウ</t>
    </rPh>
    <rPh sb="6" eb="7">
      <t>ジツ</t>
    </rPh>
    <phoneticPr fontId="2"/>
  </si>
  <si>
    <t>自然環境保全法(実)</t>
    <rPh sb="0" eb="2">
      <t>シゼン</t>
    </rPh>
    <rPh sb="2" eb="4">
      <t>カンキョウ</t>
    </rPh>
    <rPh sb="4" eb="6">
      <t>ホゼン</t>
    </rPh>
    <rPh sb="6" eb="7">
      <t>ホウ</t>
    </rPh>
    <rPh sb="8" eb="9">
      <t>ジツ</t>
    </rPh>
    <phoneticPr fontId="2"/>
  </si>
  <si>
    <t>鳥獣の保護及び狩猟の
適正化に関する法律</t>
    <rPh sb="0" eb="2">
      <t>チョウジュウ</t>
    </rPh>
    <rPh sb="3" eb="5">
      <t>ホゴ</t>
    </rPh>
    <rPh sb="5" eb="6">
      <t>オヨ</t>
    </rPh>
    <rPh sb="7" eb="9">
      <t>シュリョウ</t>
    </rPh>
    <rPh sb="11" eb="13">
      <t>テキセイ</t>
    </rPh>
    <rPh sb="13" eb="14">
      <t>カ</t>
    </rPh>
    <rPh sb="15" eb="16">
      <t>カン</t>
    </rPh>
    <rPh sb="18" eb="20">
      <t>ホウリツ</t>
    </rPh>
    <phoneticPr fontId="2"/>
  </si>
  <si>
    <t>同上形式犯</t>
    <rPh sb="0" eb="2">
      <t>ドウジョウ</t>
    </rPh>
    <rPh sb="2" eb="4">
      <t>ケイシキ</t>
    </rPh>
    <rPh sb="4" eb="5">
      <t>ハンニン</t>
    </rPh>
    <phoneticPr fontId="2"/>
  </si>
  <si>
    <t>絶滅のおそれのある野生動植物の
種の保存に関する法律</t>
    <rPh sb="0" eb="2">
      <t>ゼツメツ</t>
    </rPh>
    <rPh sb="9" eb="11">
      <t>ヤセイ</t>
    </rPh>
    <rPh sb="11" eb="14">
      <t>ドウショクブツ</t>
    </rPh>
    <rPh sb="16" eb="17">
      <t>シュ</t>
    </rPh>
    <rPh sb="18" eb="20">
      <t>ホゾン</t>
    </rPh>
    <rPh sb="21" eb="22">
      <t>カン</t>
    </rPh>
    <rPh sb="24" eb="26">
      <t>ホウリツ</t>
    </rPh>
    <phoneticPr fontId="2"/>
  </si>
  <si>
    <t>その他の法律</t>
    <rPh sb="0" eb="3">
      <t>ソノタ</t>
    </rPh>
    <rPh sb="4" eb="6">
      <t>ホウリツ</t>
    </rPh>
    <phoneticPr fontId="2"/>
  </si>
  <si>
    <t>（注）</t>
    <rPh sb="1" eb="2">
      <t>チュウ</t>
    </rPh>
    <phoneticPr fontId="2"/>
  </si>
  <si>
    <t>（２）　発生源別、国籍別の船舶の件数欄の（　）は、タンカーの件数の再掲である。</t>
    <rPh sb="4" eb="7">
      <t>ハッセイゲン</t>
    </rPh>
    <rPh sb="7" eb="8">
      <t>ベツ</t>
    </rPh>
    <rPh sb="9" eb="11">
      <t>コクセキ</t>
    </rPh>
    <rPh sb="11" eb="12">
      <t>ベツ</t>
    </rPh>
    <rPh sb="13" eb="15">
      <t>センパク</t>
    </rPh>
    <rPh sb="16" eb="18">
      <t>ケンスウ</t>
    </rPh>
    <rPh sb="18" eb="19">
      <t>ラン</t>
    </rPh>
    <rPh sb="30" eb="32">
      <t>ケンスウ</t>
    </rPh>
    <rPh sb="33" eb="35">
      <t>サイケイ</t>
    </rPh>
    <phoneticPr fontId="2"/>
  </si>
  <si>
    <t>（３）　外国船舶の件数欄のＥＥＺ（再掲）とは、排他的経済水域における件数の再掲である。</t>
    <rPh sb="4" eb="6">
      <t>ガイコク</t>
    </rPh>
    <rPh sb="6" eb="8">
      <t>センパク</t>
    </rPh>
    <rPh sb="9" eb="11">
      <t>ケンスウ</t>
    </rPh>
    <rPh sb="11" eb="12">
      <t>ラン</t>
    </rPh>
    <rPh sb="17" eb="19">
      <t>サイケイ</t>
    </rPh>
    <rPh sb="23" eb="26">
      <t>ハイタテキ</t>
    </rPh>
    <rPh sb="26" eb="28">
      <t>ケイザイ</t>
    </rPh>
    <rPh sb="28" eb="30">
      <t>スイイキ</t>
    </rPh>
    <rPh sb="34" eb="36">
      <t>ケンスウ</t>
    </rPh>
    <rPh sb="37" eb="39">
      <t>サイケイ</t>
    </rPh>
    <phoneticPr fontId="2"/>
  </si>
  <si>
    <t>（４）　実質犯とは保護法益の侵害ないし危険の発生を必要とする犯罪であり、形式犯はそれ以外のものをいう。</t>
    <rPh sb="4" eb="6">
      <t>ジッシツ</t>
    </rPh>
    <rPh sb="6" eb="7">
      <t>ハン</t>
    </rPh>
    <rPh sb="9" eb="11">
      <t>ホゴ</t>
    </rPh>
    <rPh sb="11" eb="13">
      <t>ホウエキ</t>
    </rPh>
    <rPh sb="14" eb="16">
      <t>シンガイ</t>
    </rPh>
    <rPh sb="19" eb="21">
      <t>キケン</t>
    </rPh>
    <rPh sb="22" eb="24">
      <t>ハッセイ</t>
    </rPh>
    <rPh sb="25" eb="27">
      <t>ヒツヨウ</t>
    </rPh>
    <rPh sb="30" eb="32">
      <t>ハンザイ</t>
    </rPh>
    <rPh sb="36" eb="39">
      <t>ケイシキハン</t>
    </rPh>
    <rPh sb="42" eb="44">
      <t>イガイ</t>
    </rPh>
    <phoneticPr fontId="2"/>
  </si>
  <si>
    <t>１　船舶立入検査状況</t>
    <rPh sb="2" eb="4">
      <t>センパク</t>
    </rPh>
    <rPh sb="4" eb="6">
      <t>タチイ</t>
    </rPh>
    <rPh sb="6" eb="8">
      <t>ケンサ</t>
    </rPh>
    <rPh sb="8" eb="10">
      <t>ジョウキョウ</t>
    </rPh>
    <phoneticPr fontId="2"/>
  </si>
  <si>
    <t>　（１）　日本船舶立入検査状況</t>
    <rPh sb="5" eb="7">
      <t>ニホン</t>
    </rPh>
    <rPh sb="7" eb="9">
      <t>センパク</t>
    </rPh>
    <rPh sb="9" eb="10">
      <t>タチイ</t>
    </rPh>
    <rPh sb="10" eb="11">
      <t>ハイ</t>
    </rPh>
    <rPh sb="11" eb="13">
      <t>ケンサ</t>
    </rPh>
    <rPh sb="13" eb="15">
      <t>ジョウキョウ</t>
    </rPh>
    <phoneticPr fontId="2"/>
  </si>
  <si>
    <t>（単位：件数）</t>
    <rPh sb="1" eb="3">
      <t>タンイ</t>
    </rPh>
    <rPh sb="4" eb="6">
      <t>ケンスウ</t>
    </rPh>
    <phoneticPr fontId="2"/>
  </si>
  <si>
    <t>日　　本　　船　　舶</t>
    <rPh sb="0" eb="4">
      <t>ニホン</t>
    </rPh>
    <rPh sb="6" eb="10">
      <t>センパク</t>
    </rPh>
    <phoneticPr fontId="2"/>
  </si>
  <si>
    <t>旅客船</t>
    <rPh sb="0" eb="2">
      <t>リョキャク</t>
    </rPh>
    <rPh sb="2" eb="3">
      <t>セン</t>
    </rPh>
    <phoneticPr fontId="2"/>
  </si>
  <si>
    <t>貨物船</t>
    <rPh sb="0" eb="2">
      <t>カモツ</t>
    </rPh>
    <rPh sb="2" eb="3">
      <t>フネ</t>
    </rPh>
    <phoneticPr fontId="2"/>
  </si>
  <si>
    <t>廃棄物
排出船</t>
    <rPh sb="0" eb="3">
      <t>ハイキブツ</t>
    </rPh>
    <rPh sb="4" eb="6">
      <t>ハイシュツ</t>
    </rPh>
    <rPh sb="6" eb="7">
      <t>フネ</t>
    </rPh>
    <phoneticPr fontId="2"/>
  </si>
  <si>
    <t>小型
船舶</t>
    <rPh sb="0" eb="2">
      <t>コガタ</t>
    </rPh>
    <rPh sb="3" eb="5">
      <t>センパク</t>
    </rPh>
    <phoneticPr fontId="2"/>
  </si>
  <si>
    <t>漁船</t>
    <rPh sb="0" eb="2">
      <t>ギョセン</t>
    </rPh>
    <phoneticPr fontId="2"/>
  </si>
  <si>
    <t>内水</t>
    <rPh sb="0" eb="1">
      <t>ウチ</t>
    </rPh>
    <rPh sb="1" eb="2">
      <t>ミズ</t>
    </rPh>
    <phoneticPr fontId="2"/>
  </si>
  <si>
    <t>領海</t>
    <rPh sb="0" eb="2">
      <t>リョウカイ</t>
    </rPh>
    <phoneticPr fontId="2"/>
  </si>
  <si>
    <t>　（２）　外国船舶立入検査状況</t>
    <rPh sb="5" eb="7">
      <t>ガイコク</t>
    </rPh>
    <rPh sb="7" eb="9">
      <t>センパク</t>
    </rPh>
    <rPh sb="9" eb="10">
      <t>タチイ</t>
    </rPh>
    <rPh sb="10" eb="11">
      <t>ハイ</t>
    </rPh>
    <rPh sb="11" eb="13">
      <t>ケンサ</t>
    </rPh>
    <rPh sb="13" eb="15">
      <t>ジョウキョウ</t>
    </rPh>
    <phoneticPr fontId="2"/>
  </si>
  <si>
    <t>　 国籍別
水域別</t>
    <rPh sb="2" eb="4">
      <t>コクセキ</t>
    </rPh>
    <rPh sb="4" eb="5">
      <t>ベツ</t>
    </rPh>
    <rPh sb="12" eb="14">
      <t>スイイキ</t>
    </rPh>
    <rPh sb="14" eb="15">
      <t>ベツ</t>
    </rPh>
    <phoneticPr fontId="2"/>
  </si>
  <si>
    <t>外　　国　　船　　舶</t>
    <rPh sb="0" eb="4">
      <t>ガイコク</t>
    </rPh>
    <rPh sb="6" eb="10">
      <t>センパク</t>
    </rPh>
    <phoneticPr fontId="2"/>
  </si>
  <si>
    <t>（台湾）</t>
    <rPh sb="1" eb="3">
      <t>タイワン</t>
    </rPh>
    <phoneticPr fontId="2"/>
  </si>
  <si>
    <t>（北朝鮮）</t>
    <rPh sb="1" eb="2">
      <t>キタ</t>
    </rPh>
    <rPh sb="2" eb="4">
      <t>チョウセン</t>
    </rPh>
    <phoneticPr fontId="2"/>
  </si>
  <si>
    <t>接続水域</t>
    <rPh sb="0" eb="2">
      <t>セツゾク</t>
    </rPh>
    <rPh sb="2" eb="4">
      <t>スイイキ</t>
    </rPh>
    <phoneticPr fontId="2"/>
  </si>
  <si>
    <t>排他的
経済水域</t>
    <rPh sb="0" eb="3">
      <t>ハイタテキ</t>
    </rPh>
    <rPh sb="4" eb="6">
      <t>ケイザイ</t>
    </rPh>
    <rPh sb="6" eb="8">
      <t>スイイキ</t>
    </rPh>
    <phoneticPr fontId="2"/>
  </si>
  <si>
    <t>１　罪種別処理状況比較表（対前年比）</t>
    <rPh sb="2" eb="3">
      <t>ツミ</t>
    </rPh>
    <rPh sb="3" eb="5">
      <t>シュベツ</t>
    </rPh>
    <rPh sb="5" eb="7">
      <t>ショリ</t>
    </rPh>
    <rPh sb="7" eb="9">
      <t>ジョウキョウ</t>
    </rPh>
    <rPh sb="9" eb="11">
      <t>ヒカク</t>
    </rPh>
    <rPh sb="11" eb="12">
      <t>ヒョウ</t>
    </rPh>
    <rPh sb="13" eb="14">
      <t>タイ</t>
    </rPh>
    <rPh sb="14" eb="16">
      <t>ゼンネン</t>
    </rPh>
    <rPh sb="16" eb="17">
      <t>ヒ</t>
    </rPh>
    <phoneticPr fontId="2"/>
  </si>
  <si>
    <t>区　　分</t>
    <rPh sb="0" eb="4">
      <t>クブン</t>
    </rPh>
    <phoneticPr fontId="2"/>
  </si>
  <si>
    <t>本　　年</t>
    <rPh sb="0" eb="4">
      <t>ホンネン</t>
    </rPh>
    <phoneticPr fontId="2"/>
  </si>
  <si>
    <t>前　　年</t>
    <rPh sb="0" eb="4">
      <t>ゼンネン</t>
    </rPh>
    <phoneticPr fontId="2"/>
  </si>
  <si>
    <t>対前年比</t>
    <rPh sb="0" eb="1">
      <t>タイ</t>
    </rPh>
    <rPh sb="1" eb="3">
      <t>ゼンネン</t>
    </rPh>
    <rPh sb="3" eb="4">
      <t>ヒ</t>
    </rPh>
    <phoneticPr fontId="2"/>
  </si>
  <si>
    <t>件数</t>
    <rPh sb="0" eb="2">
      <t>ケンスウ</t>
    </rPh>
    <phoneticPr fontId="2"/>
  </si>
  <si>
    <t>人数</t>
    <rPh sb="0" eb="2">
      <t>ニンズウ</t>
    </rPh>
    <phoneticPr fontId="2"/>
  </si>
  <si>
    <t>海事関係法令違反</t>
    <rPh sb="0" eb="2">
      <t>カイジ</t>
    </rPh>
    <rPh sb="2" eb="4">
      <t>カンケイ</t>
    </rPh>
    <rPh sb="4" eb="6">
      <t>ホウレイ</t>
    </rPh>
    <rPh sb="6" eb="8">
      <t>イハン</t>
    </rPh>
    <phoneticPr fontId="2"/>
  </si>
  <si>
    <t>漁業関係法令違反</t>
    <rPh sb="0" eb="2">
      <t>ギョギョウ</t>
    </rPh>
    <rPh sb="2" eb="4">
      <t>カンケイ</t>
    </rPh>
    <rPh sb="4" eb="6">
      <t>ホウレイ</t>
    </rPh>
    <rPh sb="6" eb="8">
      <t>イハン</t>
    </rPh>
    <phoneticPr fontId="2"/>
  </si>
  <si>
    <t>銃器薬物関係法令違反</t>
    <rPh sb="0" eb="2">
      <t>ジュウキ</t>
    </rPh>
    <rPh sb="2" eb="4">
      <t>ヤクブツ</t>
    </rPh>
    <rPh sb="4" eb="6">
      <t>カンケイ</t>
    </rPh>
    <rPh sb="6" eb="8">
      <t>ホウレイ</t>
    </rPh>
    <rPh sb="8" eb="10">
      <t>イハン</t>
    </rPh>
    <phoneticPr fontId="2"/>
  </si>
  <si>
    <t>海上環境関係法令違反</t>
    <rPh sb="0" eb="2">
      <t>カイジョウ</t>
    </rPh>
    <rPh sb="2" eb="4">
      <t>カンキョウ</t>
    </rPh>
    <rPh sb="4" eb="6">
      <t>カンケイ</t>
    </rPh>
    <rPh sb="6" eb="8">
      <t>ホウレイ</t>
    </rPh>
    <rPh sb="8" eb="10">
      <t>イハン</t>
    </rPh>
    <phoneticPr fontId="2"/>
  </si>
  <si>
    <t>刑法犯</t>
    <rPh sb="0" eb="2">
      <t>ケイホウ</t>
    </rPh>
    <rPh sb="2" eb="3">
      <t>ハン</t>
    </rPh>
    <phoneticPr fontId="2"/>
  </si>
  <si>
    <t>その他の法令違反</t>
    <rPh sb="0" eb="3">
      <t>ソノタ</t>
    </rPh>
    <rPh sb="4" eb="6">
      <t>ホウレイ</t>
    </rPh>
    <rPh sb="6" eb="8">
      <t>イハン</t>
    </rPh>
    <phoneticPr fontId="2"/>
  </si>
  <si>
    <t>２　日本船舶被だ捕状況比較表（対前年比）</t>
    <rPh sb="2" eb="4">
      <t>ニホン</t>
    </rPh>
    <rPh sb="4" eb="6">
      <t>センパク</t>
    </rPh>
    <rPh sb="6" eb="7">
      <t>コウム</t>
    </rPh>
    <rPh sb="8" eb="9">
      <t>ダホ</t>
    </rPh>
    <rPh sb="9" eb="11">
      <t>ジョウキョウ</t>
    </rPh>
    <rPh sb="11" eb="13">
      <t>ヒカク</t>
    </rPh>
    <rPh sb="13" eb="14">
      <t>ヒョウ</t>
    </rPh>
    <rPh sb="15" eb="16">
      <t>タイ</t>
    </rPh>
    <rPh sb="16" eb="18">
      <t>ゼンネン</t>
    </rPh>
    <rPh sb="18" eb="19">
      <t>ヒ</t>
    </rPh>
    <phoneticPr fontId="2"/>
  </si>
  <si>
    <t>増　　△減</t>
    <rPh sb="0" eb="5">
      <t>ゾウゲン</t>
    </rPh>
    <phoneticPr fontId="2"/>
  </si>
  <si>
    <t>被だ捕</t>
    <rPh sb="0" eb="1">
      <t>ヒ</t>
    </rPh>
    <rPh sb="1" eb="3">
      <t>ダホ</t>
    </rPh>
    <phoneticPr fontId="2"/>
  </si>
  <si>
    <t>帰　還</t>
    <rPh sb="0" eb="3">
      <t>キカン</t>
    </rPh>
    <phoneticPr fontId="2"/>
  </si>
  <si>
    <t>合　　　　　計</t>
    <rPh sb="0" eb="7">
      <t>ゴウケイ</t>
    </rPh>
    <phoneticPr fontId="2"/>
  </si>
  <si>
    <t>　　　ロ　事項別処理状況</t>
    <rPh sb="5" eb="7">
      <t>ジコウ</t>
    </rPh>
    <rPh sb="7" eb="8">
      <t>ベツ</t>
    </rPh>
    <rPh sb="8" eb="10">
      <t>ショリ</t>
    </rPh>
    <rPh sb="10" eb="12">
      <t>ジョウキョウ</t>
    </rPh>
    <phoneticPr fontId="2"/>
  </si>
  <si>
    <t>送　　　　　　　　　　　致</t>
    <rPh sb="0" eb="13">
      <t>ソウチ</t>
    </rPh>
    <phoneticPr fontId="2"/>
  </si>
  <si>
    <t>旅客船</t>
    <rPh sb="0" eb="2">
      <t>リョキャク</t>
    </rPh>
    <rPh sb="2" eb="3">
      <t>フネ</t>
    </rPh>
    <phoneticPr fontId="2"/>
  </si>
  <si>
    <t>小型船舶</t>
    <rPh sb="0" eb="2">
      <t>コガタ</t>
    </rPh>
    <rPh sb="2" eb="4">
      <t>センパク</t>
    </rPh>
    <phoneticPr fontId="2"/>
  </si>
  <si>
    <t>漁　船</t>
    <rPh sb="0" eb="3">
      <t>ギョセン</t>
    </rPh>
    <phoneticPr fontId="2"/>
  </si>
  <si>
    <t>船舶以外</t>
    <rPh sb="0" eb="2">
      <t>センパク</t>
    </rPh>
    <rPh sb="2" eb="4">
      <t>イガイ</t>
    </rPh>
    <phoneticPr fontId="2"/>
  </si>
  <si>
    <t>船舶法
関係法令</t>
    <rPh sb="0" eb="2">
      <t>センパク</t>
    </rPh>
    <rPh sb="2" eb="3">
      <t>ホウ</t>
    </rPh>
    <rPh sb="4" eb="6">
      <t>カンケイ</t>
    </rPh>
    <rPh sb="6" eb="8">
      <t>ホウレイ</t>
    </rPh>
    <phoneticPr fontId="2"/>
  </si>
  <si>
    <t>小　　　　計</t>
    <rPh sb="0" eb="6">
      <t>ショウケイ</t>
    </rPh>
    <phoneticPr fontId="2"/>
  </si>
  <si>
    <t>漁船登録票の不受有</t>
    <rPh sb="0" eb="2">
      <t>ギョセン</t>
    </rPh>
    <rPh sb="2" eb="4">
      <t>トウロク</t>
    </rPh>
    <rPh sb="4" eb="5">
      <t>ヒョウ</t>
    </rPh>
    <rPh sb="6" eb="7">
      <t>フ</t>
    </rPh>
    <rPh sb="7" eb="8">
      <t>ジュ</t>
    </rPh>
    <rPh sb="8" eb="9">
      <t>ユウ</t>
    </rPh>
    <phoneticPr fontId="2"/>
  </si>
  <si>
    <t>その他の条項違反</t>
    <rPh sb="0" eb="3">
      <t>ソノタ</t>
    </rPh>
    <rPh sb="4" eb="6">
      <t>ジョウコウ</t>
    </rPh>
    <rPh sb="6" eb="8">
      <t>イハン</t>
    </rPh>
    <phoneticPr fontId="2"/>
  </si>
  <si>
    <t>船舶安全法
関係法令</t>
    <rPh sb="0" eb="2">
      <t>センパク</t>
    </rPh>
    <rPh sb="2" eb="4">
      <t>アンゼン</t>
    </rPh>
    <rPh sb="4" eb="5">
      <t>ホウ</t>
    </rPh>
    <rPh sb="6" eb="8">
      <t>カンケイ</t>
    </rPh>
    <rPh sb="8" eb="10">
      <t>ホウレイ</t>
    </rPh>
    <phoneticPr fontId="2"/>
  </si>
  <si>
    <t>検査証書等の不受有又は無検査</t>
    <rPh sb="0" eb="2">
      <t>ケンサ</t>
    </rPh>
    <rPh sb="2" eb="4">
      <t>ショウショ</t>
    </rPh>
    <rPh sb="4" eb="5">
      <t>ナド</t>
    </rPh>
    <rPh sb="6" eb="7">
      <t>フ</t>
    </rPh>
    <rPh sb="7" eb="8">
      <t>ジュ</t>
    </rPh>
    <rPh sb="8" eb="9">
      <t>ユウ</t>
    </rPh>
    <rPh sb="9" eb="10">
      <t>マタ</t>
    </rPh>
    <rPh sb="11" eb="12">
      <t>ム</t>
    </rPh>
    <rPh sb="12" eb="14">
      <t>ケンサ</t>
    </rPh>
    <phoneticPr fontId="2"/>
  </si>
  <si>
    <t>航行区域又は従業制限違反</t>
    <rPh sb="0" eb="2">
      <t>コウコウ</t>
    </rPh>
    <rPh sb="2" eb="4">
      <t>クイキ</t>
    </rPh>
    <rPh sb="4" eb="5">
      <t>マタ</t>
    </rPh>
    <rPh sb="6" eb="8">
      <t>ジュウギョウ</t>
    </rPh>
    <rPh sb="8" eb="10">
      <t>セイゲン</t>
    </rPh>
    <rPh sb="10" eb="12">
      <t>イハン</t>
    </rPh>
    <phoneticPr fontId="2"/>
  </si>
  <si>
    <t>最大搭載人員超過搭載</t>
    <rPh sb="0" eb="2">
      <t>サイダイ</t>
    </rPh>
    <rPh sb="2" eb="4">
      <t>トウサイ</t>
    </rPh>
    <rPh sb="4" eb="6">
      <t>ジンイン</t>
    </rPh>
    <rPh sb="6" eb="8">
      <t>チョウカ</t>
    </rPh>
    <rPh sb="8" eb="10">
      <t>トウサイ</t>
    </rPh>
    <phoneticPr fontId="2"/>
  </si>
  <si>
    <t>満載喫水線超過載荷</t>
    <rPh sb="0" eb="2">
      <t>マンサイ</t>
    </rPh>
    <rPh sb="2" eb="4">
      <t>キッスイ</t>
    </rPh>
    <rPh sb="4" eb="5">
      <t>セン</t>
    </rPh>
    <rPh sb="5" eb="7">
      <t>チョウカ</t>
    </rPh>
    <rPh sb="7" eb="8">
      <t>サイ</t>
    </rPh>
    <rPh sb="8" eb="9">
      <t>カ</t>
    </rPh>
    <phoneticPr fontId="2"/>
  </si>
  <si>
    <t>検査証書等の記載条件等違反</t>
    <rPh sb="0" eb="2">
      <t>ケンサ</t>
    </rPh>
    <rPh sb="2" eb="4">
      <t>ショウショ</t>
    </rPh>
    <rPh sb="4" eb="5">
      <t>ナド</t>
    </rPh>
    <rPh sb="6" eb="8">
      <t>キサイ</t>
    </rPh>
    <rPh sb="8" eb="10">
      <t>ジョウケン</t>
    </rPh>
    <rPh sb="10" eb="11">
      <t>ナド</t>
    </rPh>
    <rPh sb="11" eb="13">
      <t>イハン</t>
    </rPh>
    <phoneticPr fontId="2"/>
  </si>
  <si>
    <t>船員法</t>
    <rPh sb="0" eb="2">
      <t>センイン</t>
    </rPh>
    <rPh sb="2" eb="3">
      <t>ホウ</t>
    </rPh>
    <phoneticPr fontId="2"/>
  </si>
  <si>
    <t>甲板上の指揮義務違反</t>
    <rPh sb="0" eb="1">
      <t>コウ</t>
    </rPh>
    <rPh sb="1" eb="2">
      <t>ハン</t>
    </rPh>
    <rPh sb="2" eb="3">
      <t>ジョウ</t>
    </rPh>
    <rPh sb="4" eb="6">
      <t>シキ</t>
    </rPh>
    <rPh sb="6" eb="8">
      <t>ギム</t>
    </rPh>
    <rPh sb="8" eb="10">
      <t>イハン</t>
    </rPh>
    <phoneticPr fontId="2"/>
  </si>
  <si>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2"/>
  </si>
  <si>
    <t>法定職員の定数違反</t>
    <rPh sb="0" eb="2">
      <t>ホウテイ</t>
    </rPh>
    <rPh sb="2" eb="4">
      <t>ショクイン</t>
    </rPh>
    <rPh sb="5" eb="7">
      <t>テイスウ</t>
    </rPh>
    <rPh sb="7" eb="9">
      <t>イハン</t>
    </rPh>
    <phoneticPr fontId="2"/>
  </si>
  <si>
    <t>法定職員の資格外業務従事</t>
    <rPh sb="0" eb="2">
      <t>ホウテイ</t>
    </rPh>
    <rPh sb="2" eb="4">
      <t>ショクイン</t>
    </rPh>
    <rPh sb="5" eb="7">
      <t>シカク</t>
    </rPh>
    <rPh sb="7" eb="8">
      <t>ソト</t>
    </rPh>
    <rPh sb="8" eb="10">
      <t>ギョウム</t>
    </rPh>
    <rPh sb="10" eb="12">
      <t>ジュウジ</t>
    </rPh>
    <phoneticPr fontId="2"/>
  </si>
  <si>
    <t>停泊の制限命令違反</t>
    <rPh sb="0" eb="2">
      <t>テイハク</t>
    </rPh>
    <rPh sb="3" eb="5">
      <t>セイゲン</t>
    </rPh>
    <rPh sb="5" eb="7">
      <t>メイレイ</t>
    </rPh>
    <rPh sb="7" eb="9">
      <t>イハン</t>
    </rPh>
    <phoneticPr fontId="2"/>
  </si>
  <si>
    <t>危険物積載指定場所違反</t>
    <rPh sb="0" eb="3">
      <t>キケンブツ</t>
    </rPh>
    <rPh sb="3" eb="5">
      <t>セキサイ</t>
    </rPh>
    <rPh sb="5" eb="7">
      <t>シテイ</t>
    </rPh>
    <rPh sb="7" eb="9">
      <t>バショ</t>
    </rPh>
    <rPh sb="9" eb="11">
      <t>イハン</t>
    </rPh>
    <phoneticPr fontId="2"/>
  </si>
  <si>
    <t>船舶交通の制限等違反</t>
    <rPh sb="0" eb="2">
      <t>センパク</t>
    </rPh>
    <rPh sb="2" eb="4">
      <t>コウツウ</t>
    </rPh>
    <rPh sb="5" eb="7">
      <t>セイゲン</t>
    </rPh>
    <rPh sb="7" eb="8">
      <t>ナド</t>
    </rPh>
    <rPh sb="8" eb="10">
      <t>イハン</t>
    </rPh>
    <phoneticPr fontId="2"/>
  </si>
  <si>
    <t>海上交通安全法違反</t>
    <rPh sb="0" eb="2">
      <t>カイジョウ</t>
    </rPh>
    <rPh sb="2" eb="4">
      <t>コウツウ</t>
    </rPh>
    <rPh sb="4" eb="6">
      <t>アンゼン</t>
    </rPh>
    <rPh sb="6" eb="7">
      <t>ホウ</t>
    </rPh>
    <rPh sb="7" eb="9">
      <t>イハン</t>
    </rPh>
    <phoneticPr fontId="2"/>
  </si>
  <si>
    <t>漁業権
侵　 害</t>
    <rPh sb="0" eb="2">
      <t>ギョギョウ</t>
    </rPh>
    <rPh sb="2" eb="3">
      <t>ケン</t>
    </rPh>
    <rPh sb="4" eb="8">
      <t>シンガイ</t>
    </rPh>
    <phoneticPr fontId="2"/>
  </si>
  <si>
    <t>無許可
操   業</t>
    <rPh sb="0" eb="3">
      <t>ムキョカ</t>
    </rPh>
    <rPh sb="4" eb="9">
      <t>ソウギョウ</t>
    </rPh>
    <phoneticPr fontId="2"/>
  </si>
  <si>
    <t>操業制限
違　　　反</t>
    <rPh sb="0" eb="2">
      <t>ソウギョウ</t>
    </rPh>
    <rPh sb="2" eb="4">
      <t>セイゲン</t>
    </rPh>
    <rPh sb="5" eb="10">
      <t>イハン</t>
    </rPh>
    <phoneticPr fontId="2"/>
  </si>
  <si>
    <t>てい泊
命令違反</t>
    <rPh sb="2" eb="3">
      <t>ハク</t>
    </rPh>
    <rPh sb="4" eb="6">
      <t>メイレイ</t>
    </rPh>
    <rPh sb="6" eb="8">
      <t>イハン</t>
    </rPh>
    <phoneticPr fontId="2"/>
  </si>
  <si>
    <t>立入検査
忌　　　避</t>
    <rPh sb="0" eb="2">
      <t>タチイ</t>
    </rPh>
    <rPh sb="2" eb="4">
      <t>ケンサ</t>
    </rPh>
    <rPh sb="5" eb="10">
      <t>キヒ</t>
    </rPh>
    <phoneticPr fontId="2"/>
  </si>
  <si>
    <t>外 国 人
漁業関係
法令違反</t>
    <rPh sb="0" eb="5">
      <t>ガイコクジン</t>
    </rPh>
    <rPh sb="6" eb="8">
      <t>ギョギョウ</t>
    </rPh>
    <rPh sb="8" eb="10">
      <t>カンケイ</t>
    </rPh>
    <rPh sb="11" eb="13">
      <t>ホウレイ</t>
    </rPh>
    <rPh sb="13" eb="15">
      <t>イハン</t>
    </rPh>
    <phoneticPr fontId="2"/>
  </si>
  <si>
    <t>形式犯</t>
    <rPh sb="0" eb="2">
      <t>ケイシキ</t>
    </rPh>
    <rPh sb="2" eb="3">
      <t>ハン</t>
    </rPh>
    <phoneticPr fontId="2"/>
  </si>
  <si>
    <t>区域
・
期間</t>
    <rPh sb="0" eb="2">
      <t>クイキ</t>
    </rPh>
    <rPh sb="5" eb="7">
      <t>キカン</t>
    </rPh>
    <phoneticPr fontId="2"/>
  </si>
  <si>
    <t>漁具
・
漁法</t>
    <rPh sb="0" eb="2">
      <t>ギョグ</t>
    </rPh>
    <rPh sb="5" eb="7">
      <t>ギョホウ</t>
    </rPh>
    <phoneticPr fontId="2"/>
  </si>
  <si>
    <t>合             計</t>
    <rPh sb="0" eb="15">
      <t>ゴウケイ</t>
    </rPh>
    <phoneticPr fontId="2"/>
  </si>
  <si>
    <t>送　　　　　　致</t>
    <rPh sb="0" eb="8">
      <t>ソウチ</t>
    </rPh>
    <phoneticPr fontId="2"/>
  </si>
  <si>
    <t>（底びき網）</t>
    <rPh sb="1" eb="2">
      <t>ソコビ</t>
    </rPh>
    <rPh sb="4" eb="5">
      <t>アミ</t>
    </rPh>
    <phoneticPr fontId="2"/>
  </si>
  <si>
    <t>沖合</t>
    <rPh sb="0" eb="2">
      <t>オキアイ</t>
    </rPh>
    <phoneticPr fontId="2"/>
  </si>
  <si>
    <t>刺網</t>
    <rPh sb="0" eb="2">
      <t>サシアミ</t>
    </rPh>
    <phoneticPr fontId="2"/>
  </si>
  <si>
    <t>船びき網</t>
    <rPh sb="0" eb="1">
      <t>フナビキ</t>
    </rPh>
    <rPh sb="3" eb="4">
      <t>アミ</t>
    </rPh>
    <phoneticPr fontId="2"/>
  </si>
  <si>
    <t>定置網</t>
    <rPh sb="0" eb="3">
      <t>テイチアミ</t>
    </rPh>
    <phoneticPr fontId="2"/>
  </si>
  <si>
    <t>すくい網</t>
    <rPh sb="3" eb="4">
      <t>アミ</t>
    </rPh>
    <phoneticPr fontId="2"/>
  </si>
  <si>
    <t>こち網</t>
    <rPh sb="2" eb="3">
      <t>アミ</t>
    </rPh>
    <phoneticPr fontId="2"/>
  </si>
  <si>
    <t>警　　　告</t>
    <rPh sb="0" eb="5">
      <t>ケイコク</t>
    </rPh>
    <phoneticPr fontId="2"/>
  </si>
  <si>
    <t>（単位：件）</t>
  </si>
  <si>
    <r>
      <t xml:space="preserve">　 </t>
    </r>
    <r>
      <rPr>
        <sz val="11"/>
        <rFont val="ＭＳ Ｐ明朝"/>
        <family val="1"/>
        <charset val="128"/>
      </rPr>
      <t>用途別
水域別</t>
    </r>
    <rPh sb="2" eb="5">
      <t>ヨウトベツ</t>
    </rPh>
    <rPh sb="9" eb="11">
      <t>スイイキ</t>
    </rPh>
    <rPh sb="11" eb="12">
      <t>ベツ</t>
    </rPh>
    <phoneticPr fontId="2"/>
  </si>
  <si>
    <t xml:space="preserve"> 　 罪種別
管区別</t>
    <rPh sb="3" eb="4">
      <t>ザイ</t>
    </rPh>
    <rPh sb="4" eb="5">
      <t>シュ</t>
    </rPh>
    <rPh sb="5" eb="6">
      <t>ベツ</t>
    </rPh>
    <rPh sb="11" eb="13">
      <t>カンク</t>
    </rPh>
    <rPh sb="13" eb="14">
      <t>ベツ</t>
    </rPh>
    <phoneticPr fontId="2"/>
  </si>
  <si>
    <t>事項別</t>
    <rPh sb="0" eb="2">
      <t>ジコウ</t>
    </rPh>
    <rPh sb="2" eb="3">
      <t>ベツ</t>
    </rPh>
    <phoneticPr fontId="2"/>
  </si>
  <si>
    <t>法　令　別
事　項　別</t>
    <rPh sb="0" eb="1">
      <t>ホウ</t>
    </rPh>
    <rPh sb="2" eb="3">
      <t>レイ</t>
    </rPh>
    <rPh sb="4" eb="5">
      <t>ベツ</t>
    </rPh>
    <rPh sb="6" eb="7">
      <t>コト</t>
    </rPh>
    <rPh sb="8" eb="9">
      <t>コウ</t>
    </rPh>
    <rPh sb="10" eb="11">
      <t>ベツ</t>
    </rPh>
    <phoneticPr fontId="2"/>
  </si>
  <si>
    <t>法 令 別</t>
    <rPh sb="0" eb="3">
      <t>ホウレイ</t>
    </rPh>
    <rPh sb="4" eb="5">
      <t>ベツ</t>
    </rPh>
    <phoneticPr fontId="2"/>
  </si>
  <si>
    <t>廃棄物の処理
及び清掃に関する
法律違反</t>
    <rPh sb="0" eb="3">
      <t>ハイキブツ</t>
    </rPh>
    <rPh sb="4" eb="6">
      <t>ショリ</t>
    </rPh>
    <rPh sb="7" eb="8">
      <t>オヨ</t>
    </rPh>
    <rPh sb="9" eb="11">
      <t>セイソウ</t>
    </rPh>
    <rPh sb="12" eb="13">
      <t>カン</t>
    </rPh>
    <rPh sb="16" eb="18">
      <t>ホウリツ</t>
    </rPh>
    <rPh sb="18" eb="20">
      <t>イハン</t>
    </rPh>
    <phoneticPr fontId="2"/>
  </si>
  <si>
    <t>　　　　　　　　　　　　　　　　　　　　　処理別
　　　　　　　　　　　　　　　　　　　　　用途別
　法令別
　事項別</t>
    <rPh sb="21" eb="23">
      <t>ショリ</t>
    </rPh>
    <rPh sb="23" eb="24">
      <t>ベツ</t>
    </rPh>
    <rPh sb="46" eb="49">
      <t>ヨウトベツ</t>
    </rPh>
    <rPh sb="73" eb="75">
      <t>ホウレイ</t>
    </rPh>
    <rPh sb="75" eb="76">
      <t>ベツ</t>
    </rPh>
    <rPh sb="78" eb="80">
      <t>ジコウ</t>
    </rPh>
    <rPh sb="80" eb="81">
      <t>ベツ</t>
    </rPh>
    <phoneticPr fontId="2"/>
  </si>
  <si>
    <t>（１）　法令別、事項別欄の数字は条文、（　）は項を示す。</t>
    <rPh sb="4" eb="6">
      <t>ホウレイ</t>
    </rPh>
    <rPh sb="6" eb="7">
      <t>ベツ</t>
    </rPh>
    <rPh sb="8" eb="10">
      <t>ジコウ</t>
    </rPh>
    <rPh sb="10" eb="11">
      <t>ベツ</t>
    </rPh>
    <rPh sb="11" eb="12">
      <t>ラン</t>
    </rPh>
    <rPh sb="13" eb="15">
      <t>スウジ</t>
    </rPh>
    <rPh sb="16" eb="18">
      <t>ジョウブン</t>
    </rPh>
    <rPh sb="23" eb="24">
      <t>コウ</t>
    </rPh>
    <rPh sb="25" eb="26">
      <t>シメ</t>
    </rPh>
    <phoneticPr fontId="2"/>
  </si>
  <si>
    <t>　　    罪種別
部署別</t>
    <rPh sb="6" eb="7">
      <t>ザイ</t>
    </rPh>
    <rPh sb="7" eb="9">
      <t>シュベツ</t>
    </rPh>
    <phoneticPr fontId="2"/>
  </si>
  <si>
    <t>　 　  罪種別
部署別</t>
    <rPh sb="5" eb="6">
      <t>ザイ</t>
    </rPh>
    <rPh sb="6" eb="8">
      <t>シュベツ</t>
    </rPh>
    <phoneticPr fontId="2"/>
  </si>
  <si>
    <t>　　　 　  漁業
　　　　   形態別
部署別</t>
    <rPh sb="7" eb="9">
      <t>ギョギョウ</t>
    </rPh>
    <rPh sb="17" eb="19">
      <t>ケイタイ</t>
    </rPh>
    <rPh sb="19" eb="20">
      <t>シュベツ</t>
    </rPh>
    <rPh sb="22" eb="24">
      <t>ブショ</t>
    </rPh>
    <rPh sb="24" eb="25">
      <t>ベツ</t>
    </rPh>
    <phoneticPr fontId="2"/>
  </si>
  <si>
    <t>　　　 　  　　事項別
 処　 理　 別
 漁業形態別</t>
    <rPh sb="9" eb="11">
      <t>ジコウ</t>
    </rPh>
    <rPh sb="11" eb="12">
      <t>ベツ</t>
    </rPh>
    <rPh sb="16" eb="17">
      <t>トコロ</t>
    </rPh>
    <rPh sb="19" eb="20">
      <t>リ</t>
    </rPh>
    <rPh sb="22" eb="23">
      <t>ベツ</t>
    </rPh>
    <rPh sb="25" eb="27">
      <t>ギョギョウ</t>
    </rPh>
    <rPh sb="27" eb="30">
      <t>ケイタイベツ</t>
    </rPh>
    <phoneticPr fontId="2"/>
  </si>
  <si>
    <t>出入国関係
法令違反</t>
  </si>
  <si>
    <t>　　（５）　出入国関係法令違反状況</t>
  </si>
  <si>
    <t>　　　　　イ　事項別送致状況</t>
  </si>
  <si>
    <t>法　令　別
事　項　別</t>
  </si>
  <si>
    <t>件　数</t>
  </si>
  <si>
    <t>国 籍 別 人 員</t>
  </si>
  <si>
    <t>（北朝鮮）</t>
  </si>
  <si>
    <t>合　　計</t>
  </si>
  <si>
    <t>出入国管理及び
難民認定法</t>
  </si>
  <si>
    <t>小計</t>
  </si>
  <si>
    <t>不法出国</t>
  </si>
  <si>
    <t>不法入国</t>
  </si>
  <si>
    <t>不法上陸</t>
  </si>
  <si>
    <t>外国人登録法</t>
  </si>
  <si>
    <t>　　　　　ロ　手段別送致人員等調</t>
  </si>
  <si>
    <t>不法出入国の目的別及び手段別人員</t>
  </si>
  <si>
    <t>押収船舶
隻数</t>
  </si>
  <si>
    <t xml:space="preserve">
　　出 入 国 別
　　船   種   別
　　国   籍   別 </t>
  </si>
  <si>
    <t>正　　犯</t>
  </si>
  <si>
    <t>幇 助
教 唆</t>
  </si>
  <si>
    <t>求職</t>
  </si>
  <si>
    <t>難民</t>
  </si>
  <si>
    <t>亡命</t>
  </si>
  <si>
    <t>帰国</t>
  </si>
  <si>
    <t>合　　　計</t>
  </si>
  <si>
    <t>不 法 出 国</t>
  </si>
  <si>
    <t>小　　計</t>
  </si>
  <si>
    <t>外国貿易船</t>
  </si>
  <si>
    <t>外国貿易船
以外の船舶</t>
  </si>
  <si>
    <t>不 法 入 国</t>
  </si>
  <si>
    <t>(注)</t>
  </si>
  <si>
    <t>(1)　外国貿易船とは関税法第２条第５号の船舶をいう。</t>
  </si>
  <si>
    <t>(2)　人員には、入国管理局への引き渡し分を含む。　　</t>
  </si>
  <si>
    <t>出入国関係法令違反</t>
    <rPh sb="0" eb="3">
      <t>シュツニュウコク</t>
    </rPh>
    <rPh sb="3" eb="5">
      <t>カンケイ</t>
    </rPh>
    <rPh sb="5" eb="7">
      <t>ホウレイ</t>
    </rPh>
    <rPh sb="7" eb="9">
      <t>イハン</t>
    </rPh>
    <phoneticPr fontId="2"/>
  </si>
  <si>
    <t>那　覇</t>
    <rPh sb="0" eb="1">
      <t>ナン</t>
    </rPh>
    <rPh sb="2" eb="3">
      <t>ハ</t>
    </rPh>
    <phoneticPr fontId="2"/>
  </si>
  <si>
    <t>那　覇</t>
    <rPh sb="0" eb="1">
      <t>ナン</t>
    </rPh>
    <rPh sb="2" eb="3">
      <t>ハ</t>
    </rPh>
    <phoneticPr fontId="4"/>
  </si>
  <si>
    <t>立入検査忌避</t>
    <rPh sb="0" eb="1">
      <t>タ</t>
    </rPh>
    <rPh sb="1" eb="2">
      <t>イ</t>
    </rPh>
    <rPh sb="2" eb="4">
      <t>ケンサ</t>
    </rPh>
    <rPh sb="4" eb="6">
      <t>キヒ</t>
    </rPh>
    <phoneticPr fontId="2"/>
  </si>
  <si>
    <t>種子島</t>
    <rPh sb="0" eb="3">
      <t>タネガシマ</t>
    </rPh>
    <phoneticPr fontId="2"/>
  </si>
  <si>
    <t>種子島</t>
    <rPh sb="0" eb="3">
      <t>タネガシマ</t>
    </rPh>
    <phoneticPr fontId="4"/>
  </si>
  <si>
    <t>ロシア</t>
    <phoneticPr fontId="2"/>
  </si>
  <si>
    <t>カー
フェリー</t>
    <phoneticPr fontId="2"/>
  </si>
  <si>
    <t>タンカー</t>
    <phoneticPr fontId="2"/>
  </si>
  <si>
    <t>ロシア</t>
    <phoneticPr fontId="2"/>
  </si>
  <si>
    <t>ホンジュラス</t>
    <phoneticPr fontId="2"/>
  </si>
  <si>
    <t>キプロス</t>
    <phoneticPr fontId="2"/>
  </si>
  <si>
    <t>セントビンセント</t>
    <phoneticPr fontId="2"/>
  </si>
  <si>
    <t>リベリア</t>
    <phoneticPr fontId="2"/>
  </si>
  <si>
    <t>パナマ</t>
    <phoneticPr fontId="2"/>
  </si>
  <si>
    <t>ギリシャ</t>
    <phoneticPr fontId="2"/>
  </si>
  <si>
    <t>ノルウェー</t>
    <phoneticPr fontId="2"/>
  </si>
  <si>
    <t>第七管区</t>
    <phoneticPr fontId="2"/>
  </si>
  <si>
    <t>海事関係
法令違反</t>
    <phoneticPr fontId="2"/>
  </si>
  <si>
    <t>浦　河</t>
    <phoneticPr fontId="2"/>
  </si>
  <si>
    <t>木更津</t>
    <phoneticPr fontId="2"/>
  </si>
  <si>
    <t xml:space="preserve">      中部空港</t>
    <rPh sb="6" eb="8">
      <t>チュウブ</t>
    </rPh>
    <rPh sb="8" eb="10">
      <t>クウコウ</t>
    </rPh>
    <phoneticPr fontId="2"/>
  </si>
  <si>
    <t xml:space="preserve">       関西空港</t>
    <phoneticPr fontId="2"/>
  </si>
  <si>
    <t>第三管区計</t>
    <phoneticPr fontId="2"/>
  </si>
  <si>
    <t xml:space="preserve">     中部空港</t>
    <rPh sb="5" eb="7">
      <t>チュウブ</t>
    </rPh>
    <rPh sb="7" eb="9">
      <t>クウコウ</t>
    </rPh>
    <phoneticPr fontId="2"/>
  </si>
  <si>
    <t xml:space="preserve">      関西空港</t>
    <phoneticPr fontId="2"/>
  </si>
  <si>
    <t>カーフェリー</t>
    <phoneticPr fontId="2"/>
  </si>
  <si>
    <t>さけ・ます</t>
    <phoneticPr fontId="2"/>
  </si>
  <si>
    <t>かつお・まぐろ</t>
    <phoneticPr fontId="2"/>
  </si>
  <si>
    <t>小　　　　　計</t>
    <phoneticPr fontId="2"/>
  </si>
  <si>
    <t>小　　　　　計</t>
    <phoneticPr fontId="2"/>
  </si>
  <si>
    <t>合　　計</t>
    <phoneticPr fontId="2"/>
  </si>
  <si>
    <t>ロシア</t>
    <phoneticPr fontId="2"/>
  </si>
  <si>
    <t>第十一
管区</t>
    <phoneticPr fontId="2"/>
  </si>
  <si>
    <t xml:space="preserve">     中部空港</t>
    <rPh sb="5" eb="7">
      <t>チュウブ</t>
    </rPh>
    <rPh sb="7" eb="9">
      <t>クウコウ</t>
    </rPh>
    <phoneticPr fontId="4"/>
  </si>
  <si>
    <t>串　本</t>
    <phoneticPr fontId="4"/>
  </si>
  <si>
    <t>和歌山</t>
    <phoneticPr fontId="2"/>
  </si>
  <si>
    <t xml:space="preserve">      関西空港</t>
    <rPh sb="6" eb="8">
      <t>カンサイ</t>
    </rPh>
    <rPh sb="8" eb="10">
      <t>クウコウ</t>
    </rPh>
    <phoneticPr fontId="2"/>
  </si>
  <si>
    <t>萩　</t>
    <phoneticPr fontId="2"/>
  </si>
  <si>
    <t>七　尾</t>
    <phoneticPr fontId="4"/>
  </si>
  <si>
    <t>金　沢</t>
    <phoneticPr fontId="2"/>
  </si>
  <si>
    <t>喜　入</t>
    <phoneticPr fontId="2"/>
  </si>
  <si>
    <t>志布志</t>
    <phoneticPr fontId="4"/>
  </si>
  <si>
    <t>　（注）備讃宇高水島…備讃瀬戸東・南・北、宇高東・西、水島</t>
    <rPh sb="2" eb="3">
      <t>チュウイ</t>
    </rPh>
    <rPh sb="4" eb="5">
      <t>ビ</t>
    </rPh>
    <rPh sb="5" eb="6">
      <t>サン</t>
    </rPh>
    <rPh sb="6" eb="8">
      <t>ウコウ</t>
    </rPh>
    <rPh sb="8" eb="10">
      <t>ミズシマ</t>
    </rPh>
    <rPh sb="11" eb="12">
      <t>ビ</t>
    </rPh>
    <rPh sb="12" eb="13">
      <t>サン</t>
    </rPh>
    <rPh sb="13" eb="15">
      <t>セト</t>
    </rPh>
    <rPh sb="15" eb="16">
      <t>ヒガシ</t>
    </rPh>
    <rPh sb="17" eb="18">
      <t>ミナミ</t>
    </rPh>
    <rPh sb="19" eb="20">
      <t>キタ</t>
    </rPh>
    <rPh sb="21" eb="23">
      <t>ウコウ</t>
    </rPh>
    <rPh sb="23" eb="24">
      <t>ヒガシ</t>
    </rPh>
    <rPh sb="25" eb="26">
      <t>ニシ</t>
    </rPh>
    <rPh sb="27" eb="29">
      <t>ミズシマ</t>
    </rPh>
    <phoneticPr fontId="2"/>
  </si>
  <si>
    <t>船舶等の
廃棄の規制43(１)</t>
    <rPh sb="0" eb="2">
      <t>センパク</t>
    </rPh>
    <rPh sb="2" eb="3">
      <t>ナド</t>
    </rPh>
    <rPh sb="5" eb="7">
      <t>ハイキ</t>
    </rPh>
    <rPh sb="8" eb="10">
      <t>キセイ</t>
    </rPh>
    <phoneticPr fontId="2"/>
  </si>
  <si>
    <t>館　山</t>
    <rPh sb="0" eb="1">
      <t>カン</t>
    </rPh>
    <rPh sb="2" eb="3">
      <t>ヤマ</t>
    </rPh>
    <phoneticPr fontId="4"/>
  </si>
  <si>
    <t>遠　　洋</t>
    <rPh sb="0" eb="1">
      <t>エン</t>
    </rPh>
    <rPh sb="3" eb="4">
      <t>ヨウ</t>
    </rPh>
    <phoneticPr fontId="4"/>
  </si>
  <si>
    <t>小型機船</t>
    <rPh sb="0" eb="2">
      <t>コガタ</t>
    </rPh>
    <rPh sb="2" eb="4">
      <t>キセン</t>
    </rPh>
    <phoneticPr fontId="4"/>
  </si>
  <si>
    <t>その他</t>
    <rPh sb="2" eb="3">
      <t>タ</t>
    </rPh>
    <phoneticPr fontId="4"/>
  </si>
  <si>
    <t>日本船</t>
    <rPh sb="0" eb="3">
      <t>ニホンセン</t>
    </rPh>
    <phoneticPr fontId="2"/>
  </si>
  <si>
    <t>けん銃等
不法所持</t>
    <rPh sb="2" eb="3">
      <t>ジュウ</t>
    </rPh>
    <rPh sb="3" eb="4">
      <t>ナド</t>
    </rPh>
    <rPh sb="5" eb="7">
      <t>フホウ</t>
    </rPh>
    <rPh sb="7" eb="9">
      <t>ショジ</t>
    </rPh>
    <phoneticPr fontId="2"/>
  </si>
  <si>
    <t>不正使用</t>
    <rPh sb="0" eb="2">
      <t>フセイ</t>
    </rPh>
    <rPh sb="2" eb="4">
      <t>シヨウ</t>
    </rPh>
    <phoneticPr fontId="2"/>
  </si>
  <si>
    <t>実質犯</t>
    <rPh sb="0" eb="2">
      <t>ジッシツ</t>
    </rPh>
    <rPh sb="2" eb="3">
      <t>ハン</t>
    </rPh>
    <phoneticPr fontId="2"/>
  </si>
  <si>
    <t>船舶からの廃棄物の排出の禁止１０（１）</t>
    <rPh sb="0" eb="2">
      <t>センパク</t>
    </rPh>
    <rPh sb="5" eb="8">
      <t>ハイキブツ</t>
    </rPh>
    <rPh sb="9" eb="11">
      <t>ハイシュツ</t>
    </rPh>
    <rPh sb="12" eb="14">
      <t>キンシ</t>
    </rPh>
    <phoneticPr fontId="2"/>
  </si>
  <si>
    <t>海域・期間・漁具</t>
    <phoneticPr fontId="4"/>
  </si>
  <si>
    <t>操業日誌関係</t>
    <phoneticPr fontId="4"/>
  </si>
  <si>
    <t>その他の条項違反　</t>
    <phoneticPr fontId="2"/>
  </si>
  <si>
    <t>国籍証書、登録事項通知書の不受有</t>
    <rPh sb="0" eb="2">
      <t>コクセキ</t>
    </rPh>
    <rPh sb="2" eb="4">
      <t>ショウショ</t>
    </rPh>
    <rPh sb="5" eb="7">
      <t>トウロク</t>
    </rPh>
    <rPh sb="7" eb="9">
      <t>ジコウ</t>
    </rPh>
    <rPh sb="9" eb="12">
      <t>ツウチショ</t>
    </rPh>
    <rPh sb="13" eb="14">
      <t>フ</t>
    </rPh>
    <rPh sb="14" eb="15">
      <t>ジュ</t>
    </rPh>
    <rPh sb="15" eb="16">
      <t>ユウ</t>
    </rPh>
    <phoneticPr fontId="2"/>
  </si>
  <si>
    <t>第十一
管区</t>
    <phoneticPr fontId="2"/>
  </si>
  <si>
    <t>銃砲の
不正発射</t>
    <rPh sb="0" eb="2">
      <t>ジュウホウ</t>
    </rPh>
    <rPh sb="4" eb="6">
      <t>フセイ</t>
    </rPh>
    <rPh sb="6" eb="8">
      <t>ハッシャ</t>
    </rPh>
    <phoneticPr fontId="2"/>
  </si>
  <si>
    <r>
      <t xml:space="preserve">その他の章の罪
</t>
    </r>
    <r>
      <rPr>
        <sz val="10"/>
        <rFont val="ＭＳ Ｐ明朝"/>
        <family val="1"/>
        <charset val="128"/>
      </rPr>
      <t>（暴力行為等処罰に関する法律違反を含む）</t>
    </r>
    <rPh sb="0" eb="3">
      <t>ソノタ</t>
    </rPh>
    <rPh sb="4" eb="5">
      <t>ショウ</t>
    </rPh>
    <rPh sb="6" eb="7">
      <t>ツミ</t>
    </rPh>
    <rPh sb="9" eb="11">
      <t>ボウリョク</t>
    </rPh>
    <rPh sb="11" eb="13">
      <t>コウイ</t>
    </rPh>
    <rPh sb="13" eb="14">
      <t>トウ</t>
    </rPh>
    <rPh sb="14" eb="16">
      <t>ショバツ</t>
    </rPh>
    <rPh sb="17" eb="18">
      <t>カン</t>
    </rPh>
    <rPh sb="20" eb="22">
      <t>ホウリツ</t>
    </rPh>
    <rPh sb="22" eb="24">
      <t>イハン</t>
    </rPh>
    <rPh sb="25" eb="26">
      <t>フク</t>
    </rPh>
    <phoneticPr fontId="2"/>
  </si>
  <si>
    <t>要再確認
各保安部合計</t>
    <rPh sb="0" eb="4">
      <t>ヨウサイカクニン</t>
    </rPh>
    <rPh sb="5" eb="6">
      <t>カク</t>
    </rPh>
    <rPh sb="6" eb="8">
      <t>ホアン</t>
    </rPh>
    <rPh sb="8" eb="9">
      <t>ブ</t>
    </rPh>
    <rPh sb="9" eb="11">
      <t>ゴウケイ</t>
    </rPh>
    <phoneticPr fontId="2"/>
  </si>
  <si>
    <t>許可の制限措置違反</t>
    <rPh sb="0" eb="2">
      <t>キョカ</t>
    </rPh>
    <rPh sb="3" eb="5">
      <t>セイゲン</t>
    </rPh>
    <rPh sb="5" eb="7">
      <t>ソチ</t>
    </rPh>
    <rPh sb="7" eb="9">
      <t>イハン</t>
    </rPh>
    <phoneticPr fontId="2"/>
  </si>
  <si>
    <t>許可の
条件違反</t>
    <rPh sb="0" eb="2">
      <t>キョカ</t>
    </rPh>
    <rPh sb="4" eb="6">
      <t>ジョウケン</t>
    </rPh>
    <rPh sb="6" eb="8">
      <t>イハン</t>
    </rPh>
    <phoneticPr fontId="2"/>
  </si>
  <si>
    <t>特定水産
動植物
の
採捕等</t>
    <rPh sb="0" eb="2">
      <t>トクテイ</t>
    </rPh>
    <rPh sb="2" eb="4">
      <t>スイサン</t>
    </rPh>
    <rPh sb="5" eb="8">
      <t>ドウショクブツ</t>
    </rPh>
    <rPh sb="11" eb="13">
      <t>サイホ</t>
    </rPh>
    <rPh sb="13" eb="14">
      <t>トウ</t>
    </rPh>
    <phoneticPr fontId="4"/>
  </si>
  <si>
    <t>水産動植物の
採捕所持
販売</t>
    <rPh sb="0" eb="2">
      <t>スイサン</t>
    </rPh>
    <rPh sb="2" eb="3">
      <t>ドウ</t>
    </rPh>
    <rPh sb="3" eb="5">
      <t>ショクブツ</t>
    </rPh>
    <rPh sb="7" eb="8">
      <t>サイ</t>
    </rPh>
    <rPh sb="8" eb="9">
      <t>ホ</t>
    </rPh>
    <rPh sb="9" eb="11">
      <t>ショジ</t>
    </rPh>
    <rPh sb="12" eb="14">
      <t>ハンバイ</t>
    </rPh>
    <phoneticPr fontId="2"/>
  </si>
  <si>
    <t>いか</t>
    <phoneticPr fontId="2"/>
  </si>
  <si>
    <t>(-)</t>
    <phoneticPr fontId="2"/>
  </si>
  <si>
    <t>(-)</t>
    <phoneticPr fontId="2"/>
  </si>
  <si>
    <t>-</t>
    <phoneticPr fontId="4"/>
  </si>
  <si>
    <t>本部</t>
    <rPh sb="0" eb="2">
      <t>ホンブ</t>
    </rPh>
    <phoneticPr fontId="2"/>
  </si>
  <si>
    <t>(-)</t>
    <phoneticPr fontId="2"/>
  </si>
  <si>
    <t>覚醒剤
　　　　　　　　取 締 法</t>
    <rPh sb="0" eb="3">
      <t>カクセイザイ</t>
    </rPh>
    <rPh sb="12" eb="17">
      <t>トリシマリホウ</t>
    </rPh>
    <phoneticPr fontId="2"/>
  </si>
  <si>
    <t>港則法違反
（除第23条）</t>
    <phoneticPr fontId="2"/>
  </si>
  <si>
    <t>港則法
（第23条）
違反</t>
    <rPh sb="0" eb="1">
      <t>ミナト</t>
    </rPh>
    <rPh sb="1" eb="2">
      <t>ソク</t>
    </rPh>
    <rPh sb="2" eb="3">
      <t>ホウ</t>
    </rPh>
    <rPh sb="5" eb="6">
      <t>ダイ</t>
    </rPh>
    <rPh sb="8" eb="9">
      <t>ジョウ</t>
    </rPh>
    <rPh sb="11" eb="13">
      <t>イハン</t>
    </rPh>
    <phoneticPr fontId="2"/>
  </si>
  <si>
    <t>廃物の投棄禁止23(1)(実)</t>
    <rPh sb="0" eb="2">
      <t>ハイブツ</t>
    </rPh>
    <rPh sb="3" eb="5">
      <t>トウキ</t>
    </rPh>
    <rPh sb="5" eb="7">
      <t>キンシ</t>
    </rPh>
    <rPh sb="13" eb="14">
      <t>ジツ</t>
    </rPh>
    <phoneticPr fontId="2"/>
  </si>
  <si>
    <r>
      <t>その他の条項23(2)(3)(実)</t>
    </r>
    <r>
      <rPr>
        <sz val="11"/>
        <rFont val="ＭＳ Ｐゴシック"/>
        <family val="3"/>
        <charset val="128"/>
      </rPr>
      <t/>
    </r>
    <rPh sb="0" eb="3">
      <t>ソノタ</t>
    </rPh>
    <rPh sb="4" eb="6">
      <t>ジョウコウ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</si>
</sst>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quot;-&quot;;General"/>
    <numFmt numFmtId="178" formatCode="[=0]&quot;-&quot;;#,##0.00"/>
    <numFmt numFmtId="179" formatCode="[&lt;0]&quot;△&quot;0;[=0]&quot;±0&quot;;General"/>
    <numFmt numFmtId="180" formatCode="[=0]&quot;(-)&quot;;&quot;(&quot;#,##0&quot;)&quot;"/>
    <numFmt numFmtId="181" formatCode="[=0]&quot;-&quot;;&quot;&quot;#,##0&quot;&quot;"/>
    <numFmt numFmtId="182" formatCode="#,###_ "/>
    <numFmt numFmtId="183" formatCode="0_);\(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11"/>
      <name val="ＭＳ ゴシック"/>
      <family val="3"/>
      <charset val="128"/>
    </font>
    <font>
      <sz val="14"/>
      <name val="ＭＳ ゴシック"/>
      <family val="3"/>
      <charset val="128"/>
    </font>
    <font>
      <sz val="11"/>
      <name val="ＭＳ Ｐゴシック"/>
      <family val="3"/>
      <charset val="128"/>
    </font>
    <font>
      <sz val="6"/>
      <name val="ＭＳ Ｐ明朝"/>
      <family val="1"/>
      <charset val="128"/>
    </font>
    <font>
      <sz val="9"/>
      <color indexed="8"/>
      <name val="ＭＳ Ｐ明朝"/>
      <family val="1"/>
      <charset val="128"/>
    </font>
    <font>
      <sz val="11"/>
      <color indexed="8"/>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8"/>
      <name val="ＭＳ Ｐ明朝"/>
      <family val="1"/>
      <charset val="128"/>
    </font>
    <font>
      <sz val="11"/>
      <color theme="1"/>
      <name val="ＭＳ Ｐゴシック"/>
      <family val="3"/>
      <charset val="128"/>
      <scheme val="minor"/>
    </font>
    <font>
      <sz val="9"/>
      <color rgb="FFFF0000"/>
      <name val="ＭＳ Ｐ明朝"/>
      <family val="1"/>
      <charset val="128"/>
    </font>
    <font>
      <sz val="11"/>
      <color rgb="FFFF0000"/>
      <name val="ＭＳ Ｐ明朝"/>
      <family val="1"/>
      <charset val="128"/>
    </font>
    <font>
      <sz val="9"/>
      <color theme="1"/>
      <name val="ＭＳ Ｐゴシック"/>
      <family val="3"/>
      <charset val="128"/>
      <scheme val="minor"/>
    </font>
    <font>
      <sz val="8"/>
      <name val="ＭＳ Ｐ明朝"/>
      <family val="1"/>
      <charset val="128"/>
    </font>
    <font>
      <sz val="10"/>
      <name val="ＭＳ Ｐゴシック"/>
      <family val="3"/>
      <charset val="128"/>
      <scheme val="minor"/>
    </font>
    <font>
      <sz val="9"/>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22">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dotted">
        <color indexed="64"/>
      </left>
      <right style="dotted">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Up="1" diagonalDown="1">
      <left style="medium">
        <color indexed="64"/>
      </left>
      <right/>
      <top/>
      <bottom style="thin">
        <color indexed="64"/>
      </bottom>
      <diagonal style="thin">
        <color indexed="64"/>
      </diagonal>
    </border>
    <border diagonalUp="1" diagonalDown="1">
      <left/>
      <right style="medium">
        <color indexed="64"/>
      </right>
      <top style="thin">
        <color indexed="64"/>
      </top>
      <bottom/>
      <diagonal style="thin">
        <color indexed="64"/>
      </diagonal>
    </border>
    <border diagonalUp="1" diagonalDown="1">
      <left/>
      <right style="medium">
        <color indexed="64"/>
      </right>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s>
  <cellStyleXfs count="11">
    <xf numFmtId="0" fontId="0" fillId="0" borderId="0"/>
    <xf numFmtId="38" fontId="1" fillId="0" borderId="0" applyFont="0" applyFill="0" applyBorder="0" applyAlignment="0" applyProtection="0"/>
    <xf numFmtId="0" fontId="10" fillId="0" borderId="0">
      <alignment vertical="center"/>
    </xf>
    <xf numFmtId="0" fontId="10" fillId="0" borderId="0">
      <alignment vertical="center"/>
    </xf>
    <xf numFmtId="0" fontId="18" fillId="0" borderId="0">
      <alignment vertical="center"/>
    </xf>
    <xf numFmtId="0" fontId="18" fillId="0" borderId="0">
      <alignment vertical="center"/>
    </xf>
    <xf numFmtId="0" fontId="18" fillId="0" borderId="0">
      <alignment vertical="center"/>
    </xf>
    <xf numFmtId="0" fontId="10" fillId="0" borderId="0">
      <alignment vertical="center"/>
    </xf>
    <xf numFmtId="0" fontId="10" fillId="0" borderId="0">
      <alignment vertical="center"/>
    </xf>
    <xf numFmtId="0" fontId="10" fillId="0" borderId="0"/>
    <xf numFmtId="0" fontId="10" fillId="0" borderId="0"/>
  </cellStyleXfs>
  <cellXfs count="1354">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horizontal="right" vertical="center"/>
    </xf>
    <xf numFmtId="0" fontId="5" fillId="0" borderId="1" xfId="0" applyFont="1" applyFill="1" applyBorder="1" applyAlignment="1">
      <alignment horizontal="right"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4" xfId="0" applyFont="1" applyFill="1" applyBorder="1" applyAlignment="1">
      <alignment horizontal="right" vertical="center"/>
    </xf>
    <xf numFmtId="38" fontId="5" fillId="0" borderId="5" xfId="1" applyFont="1" applyFill="1" applyBorder="1" applyAlignment="1">
      <alignment horizontal="right" vertical="center"/>
    </xf>
    <xf numFmtId="38" fontId="5" fillId="0" borderId="0" xfId="1" applyFont="1" applyFill="1" applyAlignment="1">
      <alignment vertical="center"/>
    </xf>
    <xf numFmtId="38" fontId="4" fillId="0" borderId="0" xfId="1" applyFont="1" applyFill="1" applyAlignment="1">
      <alignment vertical="center"/>
    </xf>
    <xf numFmtId="176" fontId="4" fillId="0" borderId="0" xfId="0" applyNumberFormat="1" applyFont="1" applyFill="1" applyAlignment="1">
      <alignment vertical="center"/>
    </xf>
    <xf numFmtId="176" fontId="4" fillId="0" borderId="0" xfId="8" applyNumberFormat="1" applyFont="1" applyFill="1">
      <alignment vertical="center"/>
    </xf>
    <xf numFmtId="176" fontId="3" fillId="0" borderId="0" xfId="8" applyNumberFormat="1" applyFont="1" applyFill="1">
      <alignment vertical="center"/>
    </xf>
    <xf numFmtId="176" fontId="7" fillId="0" borderId="0" xfId="8" applyNumberFormat="1" applyFont="1" applyFill="1">
      <alignment vertical="center"/>
    </xf>
    <xf numFmtId="176" fontId="7" fillId="0" borderId="0" xfId="8" applyNumberFormat="1" applyFont="1" applyFill="1" applyAlignment="1">
      <alignment vertical="center"/>
    </xf>
    <xf numFmtId="176" fontId="5" fillId="0" borderId="0" xfId="8" applyNumberFormat="1" applyFont="1" applyFill="1">
      <alignment vertical="center"/>
    </xf>
    <xf numFmtId="176" fontId="4" fillId="0" borderId="0" xfId="1" applyNumberFormat="1" applyFont="1" applyFill="1" applyAlignment="1">
      <alignment vertical="center"/>
    </xf>
    <xf numFmtId="0" fontId="6" fillId="0" borderId="0" xfId="0" applyFont="1" applyFill="1" applyBorder="1" applyAlignment="1">
      <alignment horizontal="center" vertical="center"/>
    </xf>
    <xf numFmtId="38" fontId="4" fillId="0" borderId="0" xfId="1" applyFont="1" applyFill="1" applyBorder="1" applyAlignment="1">
      <alignment vertical="center"/>
    </xf>
    <xf numFmtId="38" fontId="5" fillId="0" borderId="6"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8" xfId="1"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Border="1" applyAlignment="1">
      <alignment vertical="center"/>
    </xf>
    <xf numFmtId="0" fontId="6" fillId="0" borderId="9" xfId="0" applyFont="1" applyFill="1" applyBorder="1" applyAlignment="1">
      <alignment horizontal="right" vertical="center"/>
    </xf>
    <xf numFmtId="0" fontId="5" fillId="0" borderId="11" xfId="0" applyFont="1" applyFill="1" applyBorder="1" applyAlignment="1">
      <alignment horizontal="right" vertical="center" wrapText="1"/>
    </xf>
    <xf numFmtId="0" fontId="5" fillId="0" borderId="12" xfId="0" applyFont="1" applyFill="1" applyBorder="1" applyAlignment="1">
      <alignment horizontal="right" vertical="center" wrapText="1"/>
    </xf>
    <xf numFmtId="0" fontId="4" fillId="0" borderId="0" xfId="0" applyFont="1" applyFill="1" applyAlignment="1">
      <alignment horizontal="right" vertical="center"/>
    </xf>
    <xf numFmtId="0" fontId="4" fillId="0" borderId="13" xfId="0" applyFont="1" applyFill="1" applyBorder="1" applyAlignment="1">
      <alignment vertical="center" wrapText="1"/>
    </xf>
    <xf numFmtId="0" fontId="4" fillId="0" borderId="14"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16"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18" xfId="0" applyFont="1" applyFill="1" applyBorder="1" applyAlignment="1">
      <alignment horizontal="distributed" vertical="center"/>
    </xf>
    <xf numFmtId="0" fontId="4" fillId="0" borderId="19" xfId="0" applyFont="1" applyFill="1" applyBorder="1" applyAlignment="1">
      <alignment horizontal="distributed" vertical="center"/>
    </xf>
    <xf numFmtId="176" fontId="4" fillId="0" borderId="0" xfId="1" applyNumberFormat="1" applyFont="1" applyFill="1" applyBorder="1" applyAlignment="1" applyProtection="1">
      <alignment horizontal="center" vertical="center"/>
      <protection locked="0"/>
    </xf>
    <xf numFmtId="0" fontId="4" fillId="0" borderId="20" xfId="0" applyFont="1" applyFill="1" applyBorder="1" applyAlignment="1">
      <alignment horizontal="distributed" vertical="center"/>
    </xf>
    <xf numFmtId="0" fontId="8" fillId="0" borderId="0" xfId="10" applyFont="1" applyFill="1" applyAlignment="1">
      <alignment vertical="center"/>
    </xf>
    <xf numFmtId="0" fontId="4" fillId="0" borderId="0" xfId="10" applyFont="1" applyFill="1" applyAlignment="1">
      <alignment vertical="center"/>
    </xf>
    <xf numFmtId="0" fontId="5" fillId="0" borderId="11" xfId="10" applyFont="1" applyFill="1" applyBorder="1" applyAlignment="1">
      <alignment horizontal="right" vertical="center"/>
    </xf>
    <xf numFmtId="0" fontId="5" fillId="0" borderId="9" xfId="10" applyFont="1" applyFill="1" applyBorder="1" applyAlignment="1">
      <alignment horizontal="right" vertical="center"/>
    </xf>
    <xf numFmtId="0" fontId="5" fillId="0" borderId="12" xfId="10" applyFont="1" applyFill="1" applyBorder="1" applyAlignment="1">
      <alignment horizontal="right" vertical="center"/>
    </xf>
    <xf numFmtId="0" fontId="5" fillId="0" borderId="10" xfId="10" applyFont="1" applyFill="1" applyBorder="1" applyAlignment="1">
      <alignment horizontal="right" vertical="center"/>
    </xf>
    <xf numFmtId="176" fontId="7" fillId="0" borderId="21" xfId="1" applyNumberFormat="1" applyFont="1" applyFill="1" applyBorder="1" applyAlignment="1">
      <alignment vertical="center"/>
    </xf>
    <xf numFmtId="176" fontId="7" fillId="0" borderId="22" xfId="1" applyNumberFormat="1" applyFont="1" applyFill="1" applyBorder="1" applyAlignment="1">
      <alignment vertical="center"/>
    </xf>
    <xf numFmtId="0" fontId="5" fillId="0" borderId="0" xfId="10" applyFont="1" applyFill="1" applyAlignment="1">
      <alignment vertical="center"/>
    </xf>
    <xf numFmtId="0" fontId="4" fillId="0" borderId="0" xfId="0" quotePrefix="1" applyFont="1" applyFill="1" applyAlignment="1">
      <alignment horizontal="left" vertical="center"/>
    </xf>
    <xf numFmtId="176" fontId="8" fillId="0" borderId="0" xfId="0" applyNumberFormat="1" applyFont="1" applyFill="1" applyAlignment="1">
      <alignment vertical="center"/>
    </xf>
    <xf numFmtId="176" fontId="4" fillId="0" borderId="0" xfId="0" quotePrefix="1" applyNumberFormat="1" applyFont="1" applyFill="1" applyAlignment="1">
      <alignment horizontal="left" vertical="center"/>
    </xf>
    <xf numFmtId="176" fontId="4" fillId="0" borderId="0" xfId="1" applyNumberFormat="1" applyFont="1" applyFill="1" applyBorder="1" applyAlignment="1">
      <alignment vertical="center"/>
    </xf>
    <xf numFmtId="176" fontId="4" fillId="0" borderId="0" xfId="0" applyNumberFormat="1" applyFont="1" applyFill="1" applyAlignment="1">
      <alignment horizontal="right" vertical="center"/>
    </xf>
    <xf numFmtId="0" fontId="5" fillId="0" borderId="23" xfId="0" applyFont="1" applyFill="1" applyBorder="1" applyAlignment="1">
      <alignment horizontal="right" vertical="center" wrapText="1"/>
    </xf>
    <xf numFmtId="0" fontId="16" fillId="0" borderId="0" xfId="0" applyFont="1" applyFill="1" applyAlignment="1">
      <alignment vertical="center"/>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8" xfId="0" applyFont="1" applyFill="1" applyBorder="1" applyAlignment="1">
      <alignment vertical="center"/>
    </xf>
    <xf numFmtId="0" fontId="5" fillId="0" borderId="24" xfId="0" applyFont="1" applyFill="1" applyBorder="1" applyAlignment="1">
      <alignment horizontal="center" vertical="center" wrapText="1"/>
    </xf>
    <xf numFmtId="0" fontId="6" fillId="0" borderId="7" xfId="0" applyFont="1" applyFill="1" applyBorder="1" applyAlignment="1">
      <alignment vertical="center"/>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5" fillId="0" borderId="0" xfId="0" applyFont="1" applyFill="1" applyAlignment="1">
      <alignment vertical="center"/>
    </xf>
    <xf numFmtId="0" fontId="8" fillId="0" borderId="0" xfId="0" applyFont="1" applyFill="1" applyAlignment="1">
      <alignment vertical="center"/>
    </xf>
    <xf numFmtId="0" fontId="4" fillId="0" borderId="0" xfId="0" applyFont="1" applyFill="1" applyBorder="1" applyAlignment="1">
      <alignment vertical="center"/>
    </xf>
    <xf numFmtId="176"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0" fontId="5" fillId="0" borderId="11" xfId="0" applyFont="1" applyFill="1" applyBorder="1" applyAlignment="1">
      <alignment horizontal="right" vertical="center"/>
    </xf>
    <xf numFmtId="0" fontId="5" fillId="0" borderId="23" xfId="0" applyFont="1" applyFill="1" applyBorder="1" applyAlignment="1">
      <alignment horizontal="right" vertical="center"/>
    </xf>
    <xf numFmtId="0" fontId="16" fillId="0" borderId="0" xfId="0" applyFont="1" applyFill="1" applyBorder="1" applyAlignment="1">
      <alignment vertical="center"/>
    </xf>
    <xf numFmtId="0" fontId="5" fillId="0" borderId="0" xfId="0" applyFont="1" applyFill="1" applyBorder="1" applyAlignment="1">
      <alignment horizontal="center" vertical="center" wrapText="1"/>
    </xf>
    <xf numFmtId="176" fontId="6" fillId="0" borderId="0" xfId="1" applyNumberFormat="1" applyFont="1" applyFill="1" applyBorder="1" applyAlignment="1" applyProtection="1">
      <alignment horizontal="right" vertical="center"/>
      <protection locked="0"/>
    </xf>
    <xf numFmtId="38" fontId="6" fillId="0" borderId="0" xfId="1" applyFont="1" applyFill="1" applyBorder="1" applyAlignment="1" applyProtection="1">
      <alignment vertical="center"/>
      <protection locked="0"/>
    </xf>
    <xf numFmtId="38" fontId="6" fillId="0" borderId="0" xfId="1" applyFont="1" applyFill="1" applyBorder="1" applyAlignment="1" applyProtection="1">
      <alignment horizontal="right" vertical="center"/>
      <protection locked="0"/>
    </xf>
    <xf numFmtId="176" fontId="6" fillId="0" borderId="0" xfId="1" applyNumberFormat="1" applyFont="1" applyFill="1" applyBorder="1" applyAlignment="1">
      <alignment horizontal="center" vertical="center"/>
    </xf>
    <xf numFmtId="38" fontId="10" fillId="0" borderId="0" xfId="1" applyFont="1" applyFill="1" applyAlignment="1">
      <alignment vertical="center"/>
    </xf>
    <xf numFmtId="0" fontId="6" fillId="0" borderId="11" xfId="0" applyFont="1" applyFill="1" applyBorder="1" applyAlignment="1">
      <alignment horizontal="center" vertical="center" wrapText="1"/>
    </xf>
    <xf numFmtId="0" fontId="6" fillId="0" borderId="6" xfId="0" applyFont="1" applyFill="1" applyBorder="1" applyAlignment="1">
      <alignment horizontal="right" vertical="center"/>
    </xf>
    <xf numFmtId="0" fontId="6" fillId="0" borderId="17" xfId="0" applyFont="1" applyFill="1" applyBorder="1" applyAlignment="1">
      <alignment horizontal="right" vertical="center"/>
    </xf>
    <xf numFmtId="176" fontId="5" fillId="0" borderId="0" xfId="10" applyNumberFormat="1" applyFont="1" applyFill="1" applyAlignment="1">
      <alignment vertical="center"/>
    </xf>
    <xf numFmtId="176" fontId="5" fillId="0" borderId="5" xfId="1" applyNumberFormat="1" applyFont="1" applyFill="1" applyBorder="1" applyAlignment="1">
      <alignment horizontal="center" vertical="center"/>
    </xf>
    <xf numFmtId="176" fontId="5" fillId="0" borderId="5" xfId="1" applyNumberFormat="1" applyFont="1" applyFill="1" applyBorder="1" applyAlignment="1">
      <alignment horizontal="right" vertical="center"/>
    </xf>
    <xf numFmtId="176" fontId="5" fillId="0" borderId="25" xfId="1" applyNumberFormat="1" applyFont="1" applyFill="1" applyBorder="1" applyAlignment="1">
      <alignment horizontal="right" vertical="center"/>
    </xf>
    <xf numFmtId="176" fontId="5" fillId="0" borderId="25" xfId="1" applyNumberFormat="1" applyFont="1" applyFill="1" applyBorder="1" applyAlignment="1">
      <alignment horizontal="center" vertical="center"/>
    </xf>
    <xf numFmtId="38" fontId="5" fillId="0" borderId="25" xfId="1" applyFont="1" applyFill="1" applyBorder="1" applyAlignment="1">
      <alignment horizontal="right" vertical="center"/>
    </xf>
    <xf numFmtId="38" fontId="5" fillId="0" borderId="25" xfId="1" applyFont="1" applyFill="1" applyBorder="1" applyAlignment="1">
      <alignment horizontal="center" vertical="center"/>
    </xf>
    <xf numFmtId="176" fontId="7" fillId="0" borderId="0" xfId="8" applyNumberFormat="1" applyFont="1" applyFill="1" applyAlignment="1">
      <alignment horizontal="center" vertical="center"/>
    </xf>
    <xf numFmtId="0" fontId="6" fillId="0" borderId="28" xfId="0" applyFont="1" applyFill="1" applyBorder="1" applyAlignment="1">
      <alignment horizontal="right" vertical="center"/>
    </xf>
    <xf numFmtId="176" fontId="3" fillId="0" borderId="12"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80" fontId="3" fillId="0" borderId="26" xfId="1" applyNumberFormat="1" applyFont="1" applyFill="1" applyBorder="1" applyAlignment="1">
      <alignment horizontal="center" vertical="center"/>
    </xf>
    <xf numFmtId="180" fontId="3" fillId="0" borderId="22" xfId="1" applyNumberFormat="1" applyFont="1" applyFill="1" applyBorder="1" applyAlignment="1">
      <alignment horizontal="center" vertical="center"/>
    </xf>
    <xf numFmtId="180" fontId="3" fillId="0" borderId="27" xfId="1" applyNumberFormat="1" applyFont="1" applyFill="1" applyBorder="1" applyAlignment="1">
      <alignment horizontal="center" vertical="center"/>
    </xf>
    <xf numFmtId="180" fontId="3" fillId="0" borderId="21" xfId="1"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80" fontId="3" fillId="0" borderId="25" xfId="1" applyNumberFormat="1" applyFont="1" applyFill="1" applyBorder="1" applyAlignment="1">
      <alignment horizontal="center" vertical="center"/>
    </xf>
    <xf numFmtId="180" fontId="3" fillId="0" borderId="29" xfId="1" applyNumberFormat="1" applyFont="1" applyFill="1" applyBorder="1" applyAlignment="1">
      <alignment horizontal="center" vertical="center"/>
    </xf>
    <xf numFmtId="0" fontId="6" fillId="0" borderId="0" xfId="0" applyFont="1" applyFill="1" applyAlignment="1">
      <alignment vertical="center" wrapText="1"/>
    </xf>
    <xf numFmtId="38" fontId="6" fillId="0" borderId="26" xfId="1" applyFont="1" applyFill="1" applyBorder="1" applyAlignment="1">
      <alignment vertical="center"/>
    </xf>
    <xf numFmtId="0" fontId="6" fillId="0" borderId="22" xfId="0" applyFont="1" applyFill="1" applyBorder="1" applyAlignment="1">
      <alignment vertical="center"/>
    </xf>
    <xf numFmtId="0" fontId="6" fillId="0" borderId="30" xfId="0" applyFont="1" applyFill="1" applyBorder="1" applyAlignment="1">
      <alignment horizontal="right" vertical="center"/>
    </xf>
    <xf numFmtId="176" fontId="4" fillId="0" borderId="31" xfId="0" applyNumberFormat="1" applyFont="1" applyFill="1" applyBorder="1" applyAlignment="1">
      <alignment horizontal="center" vertical="center"/>
    </xf>
    <xf numFmtId="176" fontId="4" fillId="0" borderId="32" xfId="0" applyNumberFormat="1" applyFont="1" applyFill="1" applyBorder="1" applyAlignment="1">
      <alignment horizontal="center" vertical="center" textRotation="255" wrapText="1"/>
    </xf>
    <xf numFmtId="176" fontId="4" fillId="0" borderId="33" xfId="0" applyNumberFormat="1" applyFont="1" applyFill="1" applyBorder="1" applyAlignment="1">
      <alignment horizontal="center" vertical="center" textRotation="255" wrapText="1"/>
    </xf>
    <xf numFmtId="176" fontId="4" fillId="0" borderId="34" xfId="0" applyNumberFormat="1" applyFont="1" applyFill="1" applyBorder="1" applyAlignment="1">
      <alignment horizontal="distributed" vertical="center"/>
    </xf>
    <xf numFmtId="176" fontId="4" fillId="0" borderId="35" xfId="0" applyNumberFormat="1" applyFont="1" applyFill="1" applyBorder="1" applyAlignment="1">
      <alignment horizontal="distributed" vertical="center"/>
    </xf>
    <xf numFmtId="176" fontId="4" fillId="0" borderId="0" xfId="0" applyNumberFormat="1" applyFont="1" applyFill="1" applyAlignment="1">
      <alignment horizontal="center" vertical="center"/>
    </xf>
    <xf numFmtId="176" fontId="4" fillId="0" borderId="32" xfId="0" applyNumberFormat="1" applyFont="1" applyFill="1" applyBorder="1" applyAlignment="1">
      <alignment horizontal="center" vertical="center"/>
    </xf>
    <xf numFmtId="176" fontId="6" fillId="0" borderId="32" xfId="0"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76" fontId="4" fillId="0" borderId="37" xfId="0" applyNumberFormat="1" applyFont="1" applyFill="1" applyBorder="1" applyAlignment="1">
      <alignment horizontal="center" vertical="center"/>
    </xf>
    <xf numFmtId="176" fontId="4" fillId="0" borderId="38" xfId="1" applyNumberFormat="1" applyFont="1" applyFill="1" applyBorder="1" applyAlignment="1">
      <alignment horizontal="right" vertical="center"/>
    </xf>
    <xf numFmtId="176" fontId="4" fillId="0" borderId="39" xfId="0" applyNumberFormat="1" applyFont="1" applyFill="1" applyBorder="1" applyAlignment="1">
      <alignment horizontal="center" vertical="center"/>
    </xf>
    <xf numFmtId="176" fontId="4" fillId="0" borderId="20" xfId="1" applyNumberFormat="1" applyFont="1" applyFill="1" applyBorder="1" applyAlignment="1" applyProtection="1">
      <alignment horizontal="right" vertical="center"/>
      <protection locked="0"/>
    </xf>
    <xf numFmtId="176" fontId="4" fillId="0" borderId="38" xfId="1" applyNumberFormat="1" applyFont="1" applyFill="1" applyBorder="1" applyAlignment="1" applyProtection="1">
      <alignment horizontal="right" vertical="center"/>
      <protection locked="0"/>
    </xf>
    <xf numFmtId="0" fontId="4" fillId="0" borderId="0" xfId="0" applyFont="1" applyFill="1"/>
    <xf numFmtId="176" fontId="5" fillId="0" borderId="0" xfId="0" applyNumberFormat="1" applyFont="1" applyFill="1" applyAlignment="1">
      <alignment vertical="center"/>
    </xf>
    <xf numFmtId="176" fontId="3" fillId="0" borderId="40" xfId="1" applyNumberFormat="1" applyFont="1" applyFill="1" applyBorder="1" applyAlignment="1">
      <alignment vertical="center"/>
    </xf>
    <xf numFmtId="176" fontId="3" fillId="0" borderId="43" xfId="1" applyNumberFormat="1" applyFont="1" applyFill="1" applyBorder="1" applyAlignment="1">
      <alignment vertical="center"/>
    </xf>
    <xf numFmtId="0" fontId="0" fillId="0" borderId="0" xfId="0" applyFill="1" applyAlignment="1">
      <alignment vertical="center"/>
    </xf>
    <xf numFmtId="176" fontId="7" fillId="0" borderId="27" xfId="1" applyNumberFormat="1" applyFont="1" applyFill="1" applyBorder="1" applyAlignment="1">
      <alignment vertical="center"/>
    </xf>
    <xf numFmtId="38" fontId="8" fillId="0" borderId="11" xfId="1" applyFont="1" applyFill="1" applyBorder="1" applyAlignment="1">
      <alignment vertical="center"/>
    </xf>
    <xf numFmtId="38" fontId="4" fillId="0" borderId="12" xfId="1" applyFont="1" applyFill="1" applyBorder="1" applyAlignment="1">
      <alignment vertical="center"/>
    </xf>
    <xf numFmtId="38" fontId="4" fillId="0" borderId="9" xfId="1" applyFont="1" applyFill="1" applyBorder="1" applyAlignment="1">
      <alignment vertical="center"/>
    </xf>
    <xf numFmtId="38" fontId="4" fillId="0" borderId="5" xfId="1" applyFont="1" applyFill="1" applyBorder="1" applyAlignment="1">
      <alignment vertical="center"/>
    </xf>
    <xf numFmtId="38" fontId="13" fillId="0" borderId="0" xfId="1" applyFont="1" applyFill="1" applyAlignment="1">
      <alignment vertical="center"/>
    </xf>
    <xf numFmtId="38" fontId="13" fillId="0" borderId="0" xfId="1" applyFont="1" applyFill="1" applyAlignment="1" applyProtection="1">
      <alignment horizontal="center" vertical="center"/>
    </xf>
    <xf numFmtId="38" fontId="13" fillId="0" borderId="0" xfId="1" applyFont="1" applyFill="1" applyAlignment="1">
      <alignment horizontal="center" vertical="center"/>
    </xf>
    <xf numFmtId="0" fontId="4" fillId="2" borderId="0" xfId="9" applyFont="1" applyFill="1" applyAlignment="1">
      <alignment vertical="center"/>
    </xf>
    <xf numFmtId="0" fontId="4" fillId="2" borderId="0" xfId="9" applyFont="1" applyFill="1" applyAlignment="1">
      <alignment horizontal="center" vertical="center"/>
    </xf>
    <xf numFmtId="0" fontId="5" fillId="0" borderId="11" xfId="9" applyFont="1" applyFill="1" applyBorder="1" applyAlignment="1">
      <alignment horizontal="right" vertical="center" wrapText="1"/>
    </xf>
    <xf numFmtId="0" fontId="5" fillId="0" borderId="12" xfId="9" applyFont="1" applyFill="1" applyBorder="1" applyAlignment="1">
      <alignment horizontal="right" vertical="center"/>
    </xf>
    <xf numFmtId="0" fontId="5" fillId="0" borderId="23" xfId="9" applyFont="1" applyFill="1" applyBorder="1" applyAlignment="1">
      <alignment horizontal="right" vertical="center" wrapText="1"/>
    </xf>
    <xf numFmtId="0" fontId="5" fillId="0" borderId="10" xfId="9" applyFont="1" applyFill="1" applyBorder="1" applyAlignment="1">
      <alignment horizontal="right" vertical="center"/>
    </xf>
    <xf numFmtId="0" fontId="5" fillId="0" borderId="12" xfId="9" applyFont="1" applyFill="1" applyBorder="1" applyAlignment="1">
      <alignment horizontal="right" vertical="center" wrapText="1"/>
    </xf>
    <xf numFmtId="0" fontId="5" fillId="0" borderId="9" xfId="9" applyFont="1" applyFill="1" applyBorder="1" applyAlignment="1">
      <alignment horizontal="right" vertical="center"/>
    </xf>
    <xf numFmtId="0" fontId="4" fillId="0" borderId="36" xfId="9" applyFont="1" applyFill="1" applyBorder="1" applyAlignment="1">
      <alignment horizontal="distributed" vertical="center" wrapText="1"/>
    </xf>
    <xf numFmtId="0" fontId="4" fillId="0" borderId="19" xfId="9" applyFont="1" applyFill="1" applyBorder="1" applyAlignment="1">
      <alignment horizontal="distributed" vertical="center" wrapText="1"/>
    </xf>
    <xf numFmtId="0" fontId="4" fillId="0" borderId="44" xfId="9" applyFont="1" applyFill="1" applyBorder="1" applyAlignment="1">
      <alignment horizontal="distributed" vertical="center" wrapText="1"/>
    </xf>
    <xf numFmtId="0" fontId="4" fillId="0" borderId="38" xfId="9" applyFont="1" applyFill="1" applyBorder="1" applyAlignment="1">
      <alignment horizontal="distributed" vertical="center" wrapText="1"/>
    </xf>
    <xf numFmtId="0" fontId="4" fillId="0" borderId="20" xfId="9" applyFont="1" applyFill="1" applyBorder="1" applyAlignment="1">
      <alignment horizontal="distributed" vertical="center" wrapText="1"/>
    </xf>
    <xf numFmtId="0" fontId="5" fillId="0" borderId="45" xfId="9" applyFont="1" applyFill="1" applyBorder="1" applyAlignment="1">
      <alignment horizontal="distributed" vertical="center" wrapText="1"/>
    </xf>
    <xf numFmtId="0" fontId="4" fillId="0" borderId="46" xfId="9" applyFont="1" applyFill="1" applyBorder="1" applyAlignment="1">
      <alignment horizontal="distributed" vertical="center"/>
    </xf>
    <xf numFmtId="38" fontId="4" fillId="0" borderId="0" xfId="1" applyFont="1" applyFill="1" applyAlignment="1" applyProtection="1">
      <alignment vertical="center"/>
    </xf>
    <xf numFmtId="176" fontId="3" fillId="0" borderId="41" xfId="1" applyNumberFormat="1" applyFont="1" applyFill="1" applyBorder="1" applyAlignment="1">
      <alignment horizontal="right" vertical="center"/>
    </xf>
    <xf numFmtId="176" fontId="3" fillId="0" borderId="42" xfId="1" applyNumberFormat="1" applyFont="1" applyFill="1" applyBorder="1" applyAlignment="1">
      <alignment horizontal="right" vertical="center"/>
    </xf>
    <xf numFmtId="176" fontId="3" fillId="0" borderId="40" xfId="1" applyNumberFormat="1" applyFont="1" applyFill="1" applyBorder="1" applyAlignment="1">
      <alignment horizontal="right" vertical="center"/>
    </xf>
    <xf numFmtId="176" fontId="3" fillId="0" borderId="43" xfId="1" applyNumberFormat="1" applyFont="1" applyFill="1" applyBorder="1" applyAlignment="1" applyProtection="1">
      <alignment vertical="center"/>
      <protection locked="0"/>
    </xf>
    <xf numFmtId="176" fontId="3" fillId="0" borderId="35" xfId="1" applyNumberFormat="1" applyFont="1" applyFill="1" applyBorder="1" applyAlignment="1" applyProtection="1">
      <alignment vertical="center"/>
      <protection locked="0"/>
    </xf>
    <xf numFmtId="176" fontId="3" fillId="0" borderId="43" xfId="1" applyNumberFormat="1" applyFont="1" applyFill="1" applyBorder="1" applyAlignment="1" applyProtection="1">
      <alignment horizontal="right" vertical="center"/>
      <protection locked="0"/>
    </xf>
    <xf numFmtId="176" fontId="5" fillId="0" borderId="50" xfId="8" applyNumberFormat="1" applyFont="1" applyFill="1" applyBorder="1" applyAlignment="1">
      <alignment horizontal="right" vertical="center"/>
    </xf>
    <xf numFmtId="176" fontId="5" fillId="0" borderId="31" xfId="8" applyNumberFormat="1" applyFont="1" applyFill="1" applyBorder="1" applyAlignment="1">
      <alignment horizontal="right" vertical="center"/>
    </xf>
    <xf numFmtId="176" fontId="5" fillId="0" borderId="39" xfId="8" applyNumberFormat="1" applyFont="1" applyFill="1" applyBorder="1" applyAlignment="1">
      <alignment horizontal="right" vertical="center"/>
    </xf>
    <xf numFmtId="176" fontId="5" fillId="0" borderId="30" xfId="8" applyNumberFormat="1" applyFont="1" applyFill="1" applyBorder="1" applyAlignment="1">
      <alignment horizontal="right" vertical="center"/>
    </xf>
    <xf numFmtId="0" fontId="13"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center" vertical="center"/>
    </xf>
    <xf numFmtId="0" fontId="0" fillId="3" borderId="0" xfId="0" applyFill="1"/>
    <xf numFmtId="38" fontId="4" fillId="0" borderId="0" xfId="1" applyFont="1" applyFill="1" applyAlignment="1" applyProtection="1">
      <alignment horizontal="center" vertical="center"/>
    </xf>
    <xf numFmtId="38" fontId="4" fillId="0" borderId="0" xfId="1" applyFont="1" applyFill="1" applyAlignment="1" applyProtection="1">
      <alignment horizontal="center" vertical="center" textRotation="255"/>
    </xf>
    <xf numFmtId="38" fontId="4" fillId="0" borderId="0" xfId="1" applyFont="1" applyFill="1" applyAlignment="1">
      <alignment horizontal="center" vertical="center" textRotation="255"/>
    </xf>
    <xf numFmtId="38" fontId="4" fillId="2" borderId="0" xfId="1" applyFont="1" applyFill="1" applyAlignment="1">
      <alignment vertical="center"/>
    </xf>
    <xf numFmtId="176" fontId="9" fillId="0" borderId="0" xfId="1" applyNumberFormat="1" applyFont="1" applyFill="1" applyAlignment="1" applyProtection="1">
      <alignment vertical="center"/>
    </xf>
    <xf numFmtId="176" fontId="4" fillId="0" borderId="0" xfId="1" applyNumberFormat="1" applyFont="1" applyFill="1" applyAlignment="1" applyProtection="1">
      <alignment vertical="center"/>
    </xf>
    <xf numFmtId="176" fontId="8" fillId="0" borderId="0" xfId="1" applyNumberFormat="1" applyFont="1" applyFill="1" applyAlignment="1" applyProtection="1">
      <alignment vertical="center"/>
    </xf>
    <xf numFmtId="176" fontId="4" fillId="0" borderId="36" xfId="1" applyNumberFormat="1" applyFont="1" applyFill="1" applyBorder="1" applyAlignment="1" applyProtection="1">
      <alignment horizontal="center" vertical="center" textRotation="255"/>
    </xf>
    <xf numFmtId="176" fontId="4" fillId="0" borderId="52" xfId="1" applyNumberFormat="1" applyFont="1" applyFill="1" applyBorder="1" applyAlignment="1" applyProtection="1">
      <alignment vertical="center" wrapText="1"/>
    </xf>
    <xf numFmtId="176" fontId="4" fillId="0" borderId="5" xfId="1" applyNumberFormat="1" applyFont="1" applyFill="1" applyBorder="1" applyAlignment="1" applyProtection="1">
      <alignment vertical="center" wrapText="1"/>
    </xf>
    <xf numFmtId="176" fontId="5" fillId="0" borderId="53"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1" xfId="1" applyNumberFormat="1" applyFont="1" applyFill="1" applyBorder="1" applyAlignment="1" applyProtection="1">
      <alignment horizontal="right" vertical="center"/>
    </xf>
    <xf numFmtId="176" fontId="5" fillId="0" borderId="4" xfId="1" applyNumberFormat="1" applyFont="1" applyFill="1" applyBorder="1" applyAlignment="1" applyProtection="1">
      <alignment horizontal="right" vertical="center"/>
    </xf>
    <xf numFmtId="176" fontId="4" fillId="0" borderId="5" xfId="1" applyNumberFormat="1" applyFont="1" applyFill="1" applyBorder="1" applyAlignment="1" applyProtection="1">
      <alignment horizontal="center" vertical="center"/>
    </xf>
    <xf numFmtId="176" fontId="4" fillId="0" borderId="53" xfId="1" applyNumberFormat="1" applyFont="1" applyFill="1" applyBorder="1" applyAlignment="1" applyProtection="1">
      <alignment horizontal="center" vertical="center"/>
    </xf>
    <xf numFmtId="176" fontId="4" fillId="0" borderId="25" xfId="1" applyNumberFormat="1" applyFont="1" applyFill="1" applyBorder="1" applyAlignment="1" applyProtection="1">
      <alignment horizontal="center" vertical="center"/>
    </xf>
    <xf numFmtId="176" fontId="4" fillId="0" borderId="26" xfId="1" applyNumberFormat="1" applyFont="1" applyFill="1" applyBorder="1" applyAlignment="1" applyProtection="1">
      <alignment horizontal="center" vertical="center"/>
    </xf>
    <xf numFmtId="176" fontId="5" fillId="0" borderId="5" xfId="1" applyNumberFormat="1" applyFont="1" applyFill="1" applyBorder="1" applyAlignment="1" applyProtection="1">
      <alignment horizontal="right" vertical="center"/>
    </xf>
    <xf numFmtId="176" fontId="7" fillId="0" borderId="0" xfId="8" applyNumberFormat="1" applyFont="1" applyFill="1" applyBorder="1">
      <alignment vertical="center"/>
    </xf>
    <xf numFmtId="176" fontId="7" fillId="0" borderId="0" xfId="8" applyNumberFormat="1" applyFont="1" applyFill="1" applyBorder="1" applyAlignment="1">
      <alignment horizontal="center" vertical="center"/>
    </xf>
    <xf numFmtId="176" fontId="5" fillId="0" borderId="0" xfId="8" applyNumberFormat="1" applyFont="1" applyFill="1" applyBorder="1">
      <alignment vertical="center"/>
    </xf>
    <xf numFmtId="176" fontId="7" fillId="0" borderId="0" xfId="8" applyNumberFormat="1" applyFont="1" applyFill="1" applyBorder="1" applyAlignment="1">
      <alignment vertical="center"/>
    </xf>
    <xf numFmtId="38" fontId="5" fillId="0" borderId="0" xfId="1" applyFont="1" applyFill="1" applyBorder="1" applyAlignment="1">
      <alignment vertical="center"/>
    </xf>
    <xf numFmtId="0" fontId="5" fillId="0" borderId="25" xfId="10" applyFont="1" applyFill="1" applyBorder="1" applyAlignment="1">
      <alignment horizontal="distributed" vertical="center"/>
    </xf>
    <xf numFmtId="0" fontId="5" fillId="0" borderId="45" xfId="10" applyFont="1" applyFill="1" applyBorder="1" applyAlignment="1">
      <alignment horizontal="distributed" vertical="center"/>
    </xf>
    <xf numFmtId="0" fontId="5" fillId="0" borderId="50" xfId="10" applyFont="1" applyFill="1" applyBorder="1" applyAlignment="1">
      <alignment horizontal="distributed" vertical="center" wrapText="1"/>
    </xf>
    <xf numFmtId="0" fontId="4" fillId="0" borderId="25"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5" fillId="0" borderId="53" xfId="0" applyFont="1" applyFill="1" applyBorder="1" applyAlignment="1">
      <alignment horizontal="right" vertical="center"/>
    </xf>
    <xf numFmtId="176" fontId="3" fillId="0" borderId="2" xfId="0" applyNumberFormat="1" applyFont="1" applyFill="1" applyBorder="1" applyAlignment="1">
      <alignment horizontal="center" vertical="center"/>
    </xf>
    <xf numFmtId="180" fontId="3" fillId="0" borderId="47" xfId="1"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80" fontId="3" fillId="0" borderId="41" xfId="1" applyNumberFormat="1" applyFont="1" applyFill="1" applyBorder="1" applyAlignment="1">
      <alignment horizontal="center" vertical="center"/>
    </xf>
    <xf numFmtId="0" fontId="4" fillId="0" borderId="25" xfId="9" applyFont="1" applyFill="1" applyBorder="1" applyAlignment="1">
      <alignment horizontal="distributed" vertical="center" wrapText="1"/>
    </xf>
    <xf numFmtId="0" fontId="4" fillId="0" borderId="45" xfId="9" applyFont="1" applyFill="1" applyBorder="1" applyAlignment="1">
      <alignment horizontal="distributed" vertical="center" wrapText="1"/>
    </xf>
    <xf numFmtId="0" fontId="4" fillId="0" borderId="5" xfId="9" applyFont="1" applyFill="1" applyBorder="1" applyAlignment="1">
      <alignment horizontal="distributed" vertical="center" wrapText="1"/>
    </xf>
    <xf numFmtId="0" fontId="4" fillId="0" borderId="26" xfId="9" applyFont="1" applyFill="1" applyBorder="1" applyAlignment="1">
      <alignment horizontal="distributed" vertical="distributed"/>
    </xf>
    <xf numFmtId="176" fontId="3" fillId="0" borderId="58" xfId="1" applyNumberFormat="1" applyFont="1" applyFill="1" applyBorder="1" applyAlignment="1">
      <alignment horizontal="right" vertical="center"/>
    </xf>
    <xf numFmtId="176" fontId="3" fillId="0" borderId="59" xfId="1" applyNumberFormat="1" applyFont="1" applyFill="1" applyBorder="1" applyAlignment="1">
      <alignment horizontal="right" vertical="center"/>
    </xf>
    <xf numFmtId="176" fontId="7" fillId="0" borderId="5" xfId="7" applyNumberFormat="1" applyFont="1" applyFill="1" applyBorder="1" applyAlignment="1" applyProtection="1">
      <alignment horizontal="right" vertical="center"/>
      <protection locked="0"/>
    </xf>
    <xf numFmtId="176" fontId="7" fillId="0" borderId="7" xfId="7" applyNumberFormat="1" applyFont="1" applyFill="1" applyBorder="1" applyAlignment="1" applyProtection="1">
      <alignment horizontal="right" vertical="center"/>
      <protection locked="0"/>
    </xf>
    <xf numFmtId="176" fontId="7" fillId="0" borderId="0" xfId="7" applyNumberFormat="1" applyFont="1" applyFill="1" applyBorder="1" applyAlignment="1" applyProtection="1">
      <alignment horizontal="right" vertical="center"/>
      <protection locked="0"/>
    </xf>
    <xf numFmtId="176" fontId="7" fillId="0" borderId="8" xfId="7" applyNumberFormat="1" applyFont="1" applyFill="1" applyBorder="1" applyAlignment="1" applyProtection="1">
      <alignment horizontal="right" vertical="center"/>
      <protection locked="0"/>
    </xf>
    <xf numFmtId="176" fontId="7" fillId="0" borderId="6" xfId="7" applyNumberFormat="1" applyFont="1" applyFill="1" applyBorder="1" applyAlignment="1" applyProtection="1">
      <alignment horizontal="right" vertical="center"/>
      <protection locked="0"/>
    </xf>
    <xf numFmtId="176" fontId="7" fillId="0" borderId="41" xfId="7" applyNumberFormat="1" applyFont="1" applyFill="1" applyBorder="1" applyAlignment="1" applyProtection="1">
      <alignment horizontal="right" vertical="center"/>
      <protection locked="0"/>
    </xf>
    <xf numFmtId="176" fontId="7" fillId="0" borderId="47" xfId="7" applyNumberFormat="1" applyFont="1" applyFill="1" applyBorder="1" applyAlignment="1" applyProtection="1">
      <alignment horizontal="right" vertical="center"/>
      <protection locked="0"/>
    </xf>
    <xf numFmtId="176" fontId="7" fillId="0" borderId="48" xfId="7" applyNumberFormat="1" applyFont="1" applyFill="1" applyBorder="1" applyAlignment="1" applyProtection="1">
      <alignment horizontal="right" vertical="center"/>
      <protection locked="0"/>
    </xf>
    <xf numFmtId="176" fontId="7" fillId="0" borderId="29" xfId="7" applyNumberFormat="1" applyFont="1" applyFill="1" applyBorder="1" applyAlignment="1" applyProtection="1">
      <alignment horizontal="right" vertical="center"/>
      <protection locked="0"/>
    </xf>
    <xf numFmtId="176" fontId="7" fillId="0" borderId="48" xfId="8" applyNumberFormat="1" applyFont="1" applyFill="1" applyBorder="1" applyAlignment="1">
      <alignment horizontal="right" vertical="center"/>
    </xf>
    <xf numFmtId="38" fontId="5" fillId="0" borderId="22" xfId="1" applyFont="1" applyFill="1" applyBorder="1" applyAlignment="1">
      <alignment horizontal="right" vertical="center"/>
    </xf>
    <xf numFmtId="38" fontId="5" fillId="0" borderId="2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21" xfId="1" applyFont="1" applyFill="1" applyBorder="1" applyAlignment="1">
      <alignment horizontal="right" vertical="center"/>
    </xf>
    <xf numFmtId="38" fontId="13" fillId="0" borderId="0" xfId="1" applyFont="1" applyFill="1" applyAlignment="1">
      <alignment horizontal="left" vertical="center"/>
    </xf>
    <xf numFmtId="176" fontId="7" fillId="0" borderId="8" xfId="8" applyNumberFormat="1" applyFont="1" applyFill="1" applyBorder="1" applyAlignment="1">
      <alignment horizontal="right" vertical="center"/>
    </xf>
    <xf numFmtId="176" fontId="7" fillId="0" borderId="7" xfId="8" applyNumberFormat="1" applyFont="1" applyFill="1" applyBorder="1" applyAlignment="1">
      <alignment horizontal="right" vertical="center"/>
    </xf>
    <xf numFmtId="176" fontId="7" fillId="0" borderId="0" xfId="8" applyNumberFormat="1" applyFont="1" applyFill="1" applyBorder="1" applyAlignment="1">
      <alignment horizontal="right" vertical="center"/>
    </xf>
    <xf numFmtId="176" fontId="7" fillId="0" borderId="6" xfId="8" applyNumberFormat="1" applyFont="1" applyFill="1" applyBorder="1" applyAlignment="1">
      <alignment horizontal="right" vertical="center"/>
    </xf>
    <xf numFmtId="176" fontId="7" fillId="0" borderId="41" xfId="8" applyNumberFormat="1" applyFont="1" applyFill="1" applyBorder="1" applyAlignment="1">
      <alignment horizontal="right" vertical="center"/>
    </xf>
    <xf numFmtId="176" fontId="7" fillId="0" borderId="47" xfId="8" applyNumberFormat="1" applyFont="1" applyFill="1" applyBorder="1" applyAlignment="1">
      <alignment horizontal="right" vertical="center"/>
    </xf>
    <xf numFmtId="176" fontId="7" fillId="0" borderId="29" xfId="8" applyNumberFormat="1" applyFont="1" applyFill="1" applyBorder="1" applyAlignment="1">
      <alignment horizontal="right" vertical="center"/>
    </xf>
    <xf numFmtId="176" fontId="5" fillId="0" borderId="11"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176" fontId="7" fillId="0" borderId="48" xfId="1"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vertical="center"/>
      <protection locked="0"/>
    </xf>
    <xf numFmtId="176" fontId="7" fillId="0" borderId="29" xfId="1" applyNumberFormat="1" applyFont="1" applyFill="1" applyBorder="1" applyAlignment="1" applyProtection="1">
      <alignment vertical="center"/>
      <protection locked="0"/>
    </xf>
    <xf numFmtId="176" fontId="7" fillId="0" borderId="47" xfId="1" applyNumberFormat="1" applyFont="1" applyFill="1" applyBorder="1" applyAlignment="1" applyProtection="1">
      <alignment vertical="center"/>
      <protection locked="0"/>
    </xf>
    <xf numFmtId="38" fontId="5" fillId="0" borderId="53" xfId="1" applyFont="1" applyFill="1" applyBorder="1" applyAlignment="1">
      <alignment horizontal="center" vertical="center"/>
    </xf>
    <xf numFmtId="176" fontId="3" fillId="0" borderId="8" xfId="1" applyNumberFormat="1" applyFont="1" applyFill="1" applyBorder="1" applyAlignment="1" applyProtection="1">
      <alignment horizontal="right" vertical="center"/>
      <protection locked="0"/>
    </xf>
    <xf numFmtId="176" fontId="3" fillId="0" borderId="6" xfId="1" applyNumberFormat="1" applyFont="1" applyFill="1" applyBorder="1" applyAlignment="1" applyProtection="1">
      <alignment horizontal="right" vertical="center"/>
      <protection locked="0"/>
    </xf>
    <xf numFmtId="176" fontId="3" fillId="0" borderId="7" xfId="1" applyNumberFormat="1" applyFont="1" applyFill="1" applyBorder="1" applyAlignment="1" applyProtection="1">
      <alignment horizontal="right" vertical="center"/>
      <protection locked="0"/>
    </xf>
    <xf numFmtId="176" fontId="3" fillId="0" borderId="0" xfId="1" applyNumberFormat="1" applyFont="1" applyFill="1" applyBorder="1" applyAlignment="1" applyProtection="1">
      <alignment horizontal="right" vertical="center"/>
      <protection locked="0"/>
    </xf>
    <xf numFmtId="176" fontId="3" fillId="0" borderId="0" xfId="0" applyNumberFormat="1" applyFont="1" applyFill="1" applyBorder="1" applyAlignment="1" applyProtection="1">
      <alignment horizontal="center" vertical="center"/>
      <protection locked="0"/>
    </xf>
    <xf numFmtId="176" fontId="3" fillId="0" borderId="7" xfId="0" applyNumberFormat="1" applyFont="1" applyFill="1" applyBorder="1" applyAlignment="1" applyProtection="1">
      <alignment horizontal="center" vertical="center"/>
      <protection locked="0"/>
    </xf>
    <xf numFmtId="176" fontId="3" fillId="0" borderId="8" xfId="0" applyNumberFormat="1" applyFont="1" applyFill="1" applyBorder="1" applyAlignment="1" applyProtection="1">
      <alignment horizontal="center" vertical="center"/>
      <protection locked="0"/>
    </xf>
    <xf numFmtId="176" fontId="3" fillId="0" borderId="6" xfId="0" applyNumberFormat="1" applyFont="1" applyFill="1" applyBorder="1" applyAlignment="1" applyProtection="1">
      <alignment horizontal="center" vertical="center"/>
      <protection locked="0"/>
    </xf>
    <xf numFmtId="180" fontId="3" fillId="0" borderId="47" xfId="1" applyNumberFormat="1" applyFont="1" applyFill="1" applyBorder="1" applyAlignment="1" applyProtection="1">
      <alignment horizontal="center" vertical="center"/>
      <protection locked="0"/>
    </xf>
    <xf numFmtId="180" fontId="3" fillId="0" borderId="41" xfId="1" applyNumberFormat="1" applyFont="1" applyFill="1" applyBorder="1" applyAlignment="1" applyProtection="1">
      <alignment horizontal="center" vertical="center"/>
      <protection locked="0"/>
    </xf>
    <xf numFmtId="180" fontId="3" fillId="0" borderId="48" xfId="1" applyNumberFormat="1" applyFont="1" applyFill="1" applyBorder="1" applyAlignment="1" applyProtection="1">
      <alignment horizontal="center" vertical="center"/>
      <protection locked="0"/>
    </xf>
    <xf numFmtId="180" fontId="3" fillId="0" borderId="29" xfId="1"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176" fontId="3" fillId="0" borderId="4"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176" fontId="3" fillId="0" borderId="3" xfId="0" applyNumberFormat="1" applyFont="1" applyFill="1" applyBorder="1" applyAlignment="1" applyProtection="1">
      <alignment horizontal="center" vertical="center"/>
      <protection locked="0"/>
    </xf>
    <xf numFmtId="180" fontId="3" fillId="0" borderId="22" xfId="1" applyNumberFormat="1" applyFont="1" applyFill="1" applyBorder="1" applyAlignment="1" applyProtection="1">
      <alignment horizontal="center" vertical="center"/>
      <protection locked="0"/>
    </xf>
    <xf numFmtId="180" fontId="3" fillId="0" borderId="27" xfId="1" applyNumberFormat="1" applyFont="1" applyFill="1" applyBorder="1" applyAlignment="1" applyProtection="1">
      <alignment horizontal="center" vertical="center"/>
      <protection locked="0"/>
    </xf>
    <xf numFmtId="180" fontId="3" fillId="0" borderId="54" xfId="1" applyNumberFormat="1" applyFont="1" applyFill="1" applyBorder="1" applyAlignment="1" applyProtection="1">
      <alignment horizontal="center" vertical="center"/>
      <protection locked="0"/>
    </xf>
    <xf numFmtId="180" fontId="3" fillId="0" borderId="21" xfId="1" applyNumberFormat="1" applyFont="1" applyFill="1" applyBorder="1" applyAlignment="1" applyProtection="1">
      <alignment horizontal="center" vertical="center"/>
      <protection locked="0"/>
    </xf>
    <xf numFmtId="176" fontId="7" fillId="0" borderId="56" xfId="1" applyNumberFormat="1" applyFont="1" applyFill="1" applyBorder="1" applyAlignment="1" applyProtection="1">
      <alignment vertical="center"/>
      <protection locked="0"/>
    </xf>
    <xf numFmtId="176" fontId="7" fillId="0" borderId="51"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horizontal="right" vertical="center"/>
      <protection locked="0"/>
    </xf>
    <xf numFmtId="176" fontId="7" fillId="0" borderId="51" xfId="1" applyNumberFormat="1" applyFont="1" applyFill="1" applyBorder="1" applyAlignment="1" applyProtection="1">
      <alignment horizontal="right" vertical="center"/>
      <protection locked="0"/>
    </xf>
    <xf numFmtId="176" fontId="7" fillId="0" borderId="57" xfId="1" applyNumberFormat="1" applyFont="1" applyFill="1" applyBorder="1" applyAlignment="1" applyProtection="1">
      <alignment vertical="center"/>
      <protection locked="0"/>
    </xf>
    <xf numFmtId="0" fontId="4" fillId="0" borderId="0" xfId="9" applyFont="1" applyFill="1" applyAlignment="1">
      <alignment vertical="center"/>
    </xf>
    <xf numFmtId="0" fontId="4" fillId="0" borderId="0" xfId="9" applyFont="1" applyFill="1" applyAlignment="1">
      <alignment horizontal="center" vertical="center"/>
    </xf>
    <xf numFmtId="176" fontId="3" fillId="0" borderId="35" xfId="1" applyNumberFormat="1" applyFont="1" applyFill="1" applyBorder="1" applyAlignment="1">
      <alignment vertical="center"/>
    </xf>
    <xf numFmtId="176" fontId="4" fillId="0" borderId="6" xfId="1" applyNumberFormat="1" applyFont="1" applyFill="1" applyBorder="1" applyAlignment="1" applyProtection="1">
      <alignment horizontal="center" vertical="center"/>
    </xf>
    <xf numFmtId="176" fontId="4" fillId="0" borderId="5" xfId="1" applyNumberFormat="1" applyFont="1" applyFill="1" applyBorder="1" applyAlignment="1" applyProtection="1">
      <alignment horizontal="distributed" vertical="center" wrapText="1"/>
    </xf>
    <xf numFmtId="176" fontId="4" fillId="0" borderId="0"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distributed" vertical="center" wrapText="1"/>
    </xf>
    <xf numFmtId="176" fontId="4" fillId="0" borderId="7" xfId="1" applyNumberFormat="1" applyFont="1" applyFill="1" applyBorder="1" applyAlignment="1" applyProtection="1">
      <alignment horizontal="distributed" vertical="center" wrapText="1"/>
    </xf>
    <xf numFmtId="176" fontId="4" fillId="0" borderId="8" xfId="1" applyNumberFormat="1" applyFont="1" applyFill="1" applyBorder="1" applyAlignment="1" applyProtection="1">
      <alignment horizontal="center" vertical="center"/>
    </xf>
    <xf numFmtId="176" fontId="4" fillId="0" borderId="7" xfId="1" applyNumberFormat="1" applyFont="1" applyFill="1" applyBorder="1" applyAlignment="1" applyProtection="1">
      <alignment horizontal="center" vertical="center"/>
    </xf>
    <xf numFmtId="176" fontId="4" fillId="0" borderId="6" xfId="1" applyNumberFormat="1" applyFont="1" applyFill="1" applyBorder="1" applyAlignment="1" applyProtection="1">
      <alignment horizontal="distributed" vertical="center" wrapText="1"/>
    </xf>
    <xf numFmtId="176" fontId="4" fillId="0" borderId="31" xfId="0" applyNumberFormat="1" applyFont="1" applyFill="1" applyBorder="1" applyAlignment="1">
      <alignment horizontal="center" vertical="center" textRotation="255" wrapText="1"/>
    </xf>
    <xf numFmtId="176" fontId="7" fillId="0" borderId="55"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horizontal="right" vertical="center"/>
      <protection locked="0"/>
    </xf>
    <xf numFmtId="176" fontId="7" fillId="0" borderId="55" xfId="1" applyNumberFormat="1" applyFont="1" applyFill="1" applyBorder="1" applyAlignment="1" applyProtection="1">
      <alignment horizontal="right" vertical="center"/>
      <protection locked="0"/>
    </xf>
    <xf numFmtId="176" fontId="7" fillId="0" borderId="28" xfId="1" applyNumberFormat="1" applyFont="1" applyFill="1" applyBorder="1" applyAlignment="1" applyProtection="1">
      <alignment vertical="center"/>
      <protection locked="0"/>
    </xf>
    <xf numFmtId="176" fontId="4" fillId="0" borderId="0" xfId="10" applyNumberFormat="1" applyFont="1" applyFill="1" applyAlignment="1">
      <alignment vertical="center"/>
    </xf>
    <xf numFmtId="176" fontId="3" fillId="0" borderId="37" xfId="1" applyNumberFormat="1" applyFont="1" applyFill="1" applyBorder="1" applyAlignment="1" applyProtection="1">
      <alignment vertical="center"/>
      <protection locked="0"/>
    </xf>
    <xf numFmtId="176" fontId="3" fillId="0" borderId="51" xfId="1" applyNumberFormat="1" applyFont="1" applyFill="1" applyBorder="1" applyAlignment="1">
      <alignment vertical="center"/>
    </xf>
    <xf numFmtId="176" fontId="3" fillId="0" borderId="51" xfId="1" applyNumberFormat="1" applyFont="1" applyFill="1" applyBorder="1" applyAlignment="1" applyProtection="1">
      <alignment vertical="center"/>
      <protection locked="0"/>
    </xf>
    <xf numFmtId="176" fontId="7" fillId="0" borderId="60" xfId="1" applyNumberFormat="1" applyFont="1" applyFill="1" applyBorder="1" applyAlignment="1" applyProtection="1">
      <alignment vertical="center"/>
      <protection locked="0"/>
    </xf>
    <xf numFmtId="176" fontId="7" fillId="0" borderId="31" xfId="1" applyNumberFormat="1" applyFont="1" applyFill="1" applyBorder="1" applyAlignment="1" applyProtection="1">
      <alignment vertical="center"/>
      <protection locked="0"/>
    </xf>
    <xf numFmtId="176" fontId="7" fillId="0" borderId="39" xfId="1" applyNumberFormat="1" applyFont="1" applyFill="1" applyBorder="1" applyAlignment="1" applyProtection="1">
      <alignment vertical="center"/>
      <protection locked="0"/>
    </xf>
    <xf numFmtId="176" fontId="7" fillId="0" borderId="30" xfId="1" applyNumberFormat="1" applyFont="1" applyFill="1" applyBorder="1" applyAlignment="1" applyProtection="1">
      <alignment vertical="center"/>
      <protection locked="0"/>
    </xf>
    <xf numFmtId="176" fontId="5" fillId="0" borderId="5" xfId="1" applyNumberFormat="1" applyFont="1" applyFill="1" applyBorder="1" applyAlignment="1">
      <alignment horizontal="left" vertical="center"/>
    </xf>
    <xf numFmtId="176" fontId="5" fillId="0" borderId="26" xfId="1" applyNumberFormat="1" applyFont="1" applyFill="1" applyBorder="1" applyAlignment="1">
      <alignment horizontal="left" vertical="center"/>
    </xf>
    <xf numFmtId="176" fontId="4" fillId="0" borderId="0" xfId="8" applyNumberFormat="1" applyFont="1" applyFill="1" applyBorder="1">
      <alignment vertical="center"/>
    </xf>
    <xf numFmtId="176" fontId="19" fillId="0" borderId="0" xfId="0" applyNumberFormat="1" applyFont="1" applyFill="1" applyAlignment="1">
      <alignment vertical="center"/>
    </xf>
    <xf numFmtId="38" fontId="5" fillId="0" borderId="5" xfId="1" applyFont="1" applyFill="1" applyBorder="1" applyAlignment="1">
      <alignment horizontal="left" vertical="center"/>
    </xf>
    <xf numFmtId="38" fontId="19" fillId="0" borderId="0" xfId="1" applyFont="1" applyFill="1" applyAlignment="1">
      <alignment vertical="center"/>
    </xf>
    <xf numFmtId="0" fontId="4" fillId="0" borderId="44" xfId="0" applyFont="1" applyFill="1" applyBorder="1" applyAlignment="1">
      <alignment horizontal="distributed" vertical="center"/>
    </xf>
    <xf numFmtId="0" fontId="6"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vertical="center"/>
    </xf>
    <xf numFmtId="176" fontId="5" fillId="0" borderId="8" xfId="0" applyNumberFormat="1" applyFont="1" applyFill="1" applyBorder="1" applyAlignment="1">
      <alignment horizontal="right" vertical="center"/>
    </xf>
    <xf numFmtId="176" fontId="5" fillId="0" borderId="7" xfId="0" applyNumberFormat="1" applyFont="1" applyFill="1" applyBorder="1" applyAlignment="1">
      <alignment horizontal="right" vertical="center"/>
    </xf>
    <xf numFmtId="176" fontId="5" fillId="0" borderId="10" xfId="0" applyNumberFormat="1" applyFont="1" applyFill="1" applyBorder="1" applyAlignment="1">
      <alignment horizontal="right" vertical="center"/>
    </xf>
    <xf numFmtId="0" fontId="5" fillId="0" borderId="0" xfId="0" applyFont="1" applyFill="1" applyBorder="1" applyAlignment="1">
      <alignment horizontal="right" vertical="center"/>
    </xf>
    <xf numFmtId="0" fontId="5" fillId="0" borderId="6" xfId="0" applyFont="1" applyFill="1" applyBorder="1" applyAlignment="1">
      <alignment horizontal="right" vertical="center"/>
    </xf>
    <xf numFmtId="0" fontId="4" fillId="0" borderId="65" xfId="0" applyFont="1" applyFill="1" applyBorder="1" applyAlignment="1">
      <alignment horizontal="center" vertical="center"/>
    </xf>
    <xf numFmtId="176" fontId="0" fillId="0" borderId="8" xfId="1" applyNumberFormat="1" applyFont="1" applyFill="1" applyBorder="1" applyAlignment="1">
      <alignment vertical="center"/>
    </xf>
    <xf numFmtId="176" fontId="0" fillId="0" borderId="7" xfId="1" applyNumberFormat="1" applyFont="1" applyFill="1" applyBorder="1" applyAlignment="1">
      <alignment vertical="center"/>
    </xf>
    <xf numFmtId="178" fontId="0" fillId="0" borderId="0" xfId="1" applyNumberFormat="1" applyFont="1" applyFill="1" applyBorder="1" applyAlignment="1">
      <alignment vertical="center"/>
    </xf>
    <xf numFmtId="178" fontId="0" fillId="0" borderId="6" xfId="1" applyNumberFormat="1" applyFont="1" applyFill="1" applyBorder="1" applyAlignment="1">
      <alignment vertical="center"/>
    </xf>
    <xf numFmtId="0" fontId="4" fillId="0" borderId="8" xfId="0" applyFont="1" applyFill="1" applyBorder="1" applyAlignment="1">
      <alignment horizontal="center" vertical="center"/>
    </xf>
    <xf numFmtId="0" fontId="4" fillId="0" borderId="42" xfId="0" applyFont="1" applyFill="1" applyBorder="1" applyAlignment="1">
      <alignment horizontal="center" vertical="center"/>
    </xf>
    <xf numFmtId="176" fontId="0" fillId="0" borderId="48" xfId="1" applyNumberFormat="1" applyFont="1" applyFill="1" applyBorder="1" applyAlignment="1">
      <alignment vertical="center"/>
    </xf>
    <xf numFmtId="176" fontId="0" fillId="0" borderId="41" xfId="1" applyNumberFormat="1" applyFont="1" applyFill="1" applyBorder="1" applyAlignment="1">
      <alignment vertical="center"/>
    </xf>
    <xf numFmtId="178" fontId="0" fillId="0" borderId="47" xfId="1" applyNumberFormat="1" applyFont="1" applyFill="1" applyBorder="1" applyAlignment="1">
      <alignment vertical="center"/>
    </xf>
    <xf numFmtId="178" fontId="0" fillId="0" borderId="29" xfId="1" applyNumberFormat="1" applyFont="1" applyFill="1" applyBorder="1" applyAlignment="1">
      <alignment vertical="center"/>
    </xf>
    <xf numFmtId="176" fontId="0" fillId="0" borderId="1" xfId="1" applyNumberFormat="1" applyFont="1" applyFill="1" applyBorder="1" applyAlignment="1">
      <alignment vertical="center"/>
    </xf>
    <xf numFmtId="176" fontId="0" fillId="0" borderId="4" xfId="1" applyNumberFormat="1" applyFont="1" applyFill="1" applyBorder="1" applyAlignment="1">
      <alignment vertical="center"/>
    </xf>
    <xf numFmtId="176" fontId="0" fillId="0" borderId="7" xfId="1" applyNumberFormat="1" applyFont="1" applyFill="1" applyBorder="1" applyAlignment="1">
      <alignment horizontal="right" vertical="center"/>
    </xf>
    <xf numFmtId="178" fontId="0" fillId="0" borderId="8" xfId="1" applyNumberFormat="1" applyFont="1" applyFill="1" applyBorder="1" applyAlignment="1">
      <alignment vertical="center"/>
    </xf>
    <xf numFmtId="178" fontId="0" fillId="0" borderId="48" xfId="1" applyNumberFormat="1" applyFont="1" applyFill="1" applyBorder="1" applyAlignment="1">
      <alignment horizontal="right" vertical="center"/>
    </xf>
    <xf numFmtId="178" fontId="0" fillId="0" borderId="29" xfId="1" applyNumberFormat="1" applyFont="1" applyFill="1" applyBorder="1" applyAlignment="1">
      <alignment horizontal="right" vertical="center"/>
    </xf>
    <xf numFmtId="178" fontId="0" fillId="0" borderId="48" xfId="1" applyNumberFormat="1" applyFont="1" applyFill="1" applyBorder="1" applyAlignment="1">
      <alignment vertical="center"/>
    </xf>
    <xf numFmtId="0" fontId="4" fillId="0" borderId="49" xfId="0" applyFont="1" applyFill="1" applyBorder="1" applyAlignment="1">
      <alignment horizontal="center" vertical="center"/>
    </xf>
    <xf numFmtId="0" fontId="4" fillId="0" borderId="40" xfId="0" applyFont="1" applyFill="1" applyBorder="1" applyAlignment="1">
      <alignment horizontal="center" vertical="center"/>
    </xf>
    <xf numFmtId="176" fontId="0" fillId="0" borderId="54" xfId="1" applyNumberFormat="1" applyFont="1" applyFill="1" applyBorder="1" applyAlignment="1">
      <alignment vertical="center"/>
    </xf>
    <xf numFmtId="176" fontId="0" fillId="0" borderId="27" xfId="1" applyNumberFormat="1" applyFont="1" applyFill="1" applyBorder="1" applyAlignment="1">
      <alignment vertical="center"/>
    </xf>
    <xf numFmtId="178" fontId="0" fillId="0" borderId="54" xfId="1" applyNumberFormat="1" applyFont="1" applyFill="1" applyBorder="1" applyAlignment="1">
      <alignment vertical="center"/>
    </xf>
    <xf numFmtId="178" fontId="0" fillId="0" borderId="21" xfId="1" applyNumberFormat="1" applyFont="1" applyFill="1" applyBorder="1" applyAlignment="1">
      <alignment vertical="center"/>
    </xf>
    <xf numFmtId="0" fontId="4" fillId="0" borderId="0" xfId="0" applyFont="1" applyFill="1" applyBorder="1" applyAlignment="1">
      <alignment horizontal="distributed" vertical="center"/>
    </xf>
    <xf numFmtId="176" fontId="4" fillId="0" borderId="0" xfId="1" applyNumberFormat="1" applyFont="1" applyFill="1" applyBorder="1" applyAlignment="1" applyProtection="1">
      <alignment vertical="center"/>
      <protection locked="0"/>
    </xf>
    <xf numFmtId="178" fontId="4" fillId="0" borderId="0" xfId="1" applyNumberFormat="1" applyFont="1" applyFill="1" applyBorder="1" applyAlignment="1">
      <alignment vertical="center"/>
    </xf>
    <xf numFmtId="0" fontId="14" fillId="0" borderId="0" xfId="0" applyFont="1" applyFill="1" applyAlignment="1">
      <alignment vertical="center"/>
    </xf>
    <xf numFmtId="0" fontId="14" fillId="0" borderId="11" xfId="0" applyFont="1" applyFill="1" applyBorder="1" applyAlignment="1">
      <alignment horizontal="right" vertical="center"/>
    </xf>
    <xf numFmtId="0" fontId="14" fillId="0" borderId="9" xfId="0" applyFont="1" applyFill="1" applyBorder="1" applyAlignment="1">
      <alignment horizontal="right" vertical="center"/>
    </xf>
    <xf numFmtId="176" fontId="7" fillId="0" borderId="25" xfId="7" applyNumberFormat="1" applyFont="1" applyFill="1" applyBorder="1" applyAlignment="1" applyProtection="1">
      <alignment horizontal="right" vertical="center"/>
      <protection locked="0"/>
    </xf>
    <xf numFmtId="38" fontId="8" fillId="0" borderId="0" xfId="1" applyFont="1" applyFill="1" applyAlignment="1">
      <alignment vertical="center"/>
    </xf>
    <xf numFmtId="38" fontId="5" fillId="0" borderId="18" xfId="1" applyFont="1" applyFill="1" applyBorder="1" applyAlignment="1">
      <alignment horizontal="center" vertical="center"/>
    </xf>
    <xf numFmtId="176" fontId="3" fillId="0" borderId="54" xfId="1" applyNumberFormat="1" applyFont="1" applyFill="1" applyBorder="1" applyAlignment="1" applyProtection="1">
      <alignment horizontal="right" vertical="center"/>
      <protection locked="0"/>
    </xf>
    <xf numFmtId="176" fontId="3" fillId="0" borderId="27"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0" fillId="0" borderId="18" xfId="1" applyNumberFormat="1" applyFont="1" applyFill="1" applyBorder="1" applyAlignment="1">
      <alignment vertical="center"/>
    </xf>
    <xf numFmtId="176" fontId="0" fillId="0" borderId="64" xfId="1" applyNumberFormat="1" applyFont="1" applyFill="1" applyBorder="1" applyAlignment="1">
      <alignment vertical="center"/>
    </xf>
    <xf numFmtId="176" fontId="0" fillId="0" borderId="71" xfId="1" applyNumberFormat="1" applyFont="1" applyFill="1" applyBorder="1" applyAlignment="1">
      <alignment vertical="center"/>
    </xf>
    <xf numFmtId="176" fontId="0" fillId="0" borderId="38" xfId="8" applyNumberFormat="1" applyFont="1" applyFill="1" applyBorder="1" applyAlignment="1">
      <alignment horizontal="right" vertical="center"/>
    </xf>
    <xf numFmtId="176" fontId="0" fillId="0" borderId="43" xfId="8" applyNumberFormat="1" applyFont="1" applyFill="1" applyBorder="1" applyAlignment="1">
      <alignment horizontal="right" vertical="center"/>
    </xf>
    <xf numFmtId="176" fontId="0" fillId="0" borderId="35" xfId="8" applyNumberFormat="1" applyFont="1" applyFill="1" applyBorder="1" applyAlignment="1">
      <alignment horizontal="right" vertical="center"/>
    </xf>
    <xf numFmtId="176" fontId="0" fillId="0" borderId="20" xfId="8" applyNumberFormat="1" applyFont="1" applyFill="1" applyBorder="1" applyAlignment="1">
      <alignment horizontal="right" vertical="center"/>
    </xf>
    <xf numFmtId="176" fontId="0" fillId="0" borderId="32" xfId="8" applyNumberFormat="1" applyFont="1" applyFill="1" applyBorder="1" applyAlignment="1">
      <alignment horizontal="right" vertical="center"/>
    </xf>
    <xf numFmtId="176" fontId="0" fillId="0" borderId="33" xfId="8" applyNumberFormat="1" applyFont="1" applyFill="1" applyBorder="1" applyAlignment="1">
      <alignment horizontal="right" vertical="center"/>
    </xf>
    <xf numFmtId="176" fontId="0" fillId="0" borderId="65" xfId="1" applyNumberFormat="1" applyFont="1" applyFill="1" applyBorder="1" applyAlignment="1">
      <alignment vertical="center"/>
    </xf>
    <xf numFmtId="176" fontId="0" fillId="0" borderId="73" xfId="1" applyNumberFormat="1" applyFont="1" applyFill="1" applyBorder="1" applyAlignment="1">
      <alignment vertical="center"/>
    </xf>
    <xf numFmtId="176" fontId="0" fillId="0" borderId="0" xfId="1" applyNumberFormat="1" applyFont="1" applyFill="1" applyBorder="1" applyAlignment="1">
      <alignment vertical="center"/>
    </xf>
    <xf numFmtId="176" fontId="0" fillId="0" borderId="18" xfId="1" applyNumberFormat="1" applyFont="1" applyFill="1" applyBorder="1" applyAlignment="1">
      <alignment horizontal="right" vertical="center"/>
    </xf>
    <xf numFmtId="176" fontId="0" fillId="0" borderId="74" xfId="1" applyNumberFormat="1" applyFont="1" applyFill="1" applyBorder="1" applyAlignment="1">
      <alignment horizontal="right" vertical="center"/>
    </xf>
    <xf numFmtId="176" fontId="0" fillId="0" borderId="76" xfId="1" applyNumberFormat="1" applyFont="1" applyFill="1" applyBorder="1" applyAlignment="1">
      <alignment vertical="center"/>
    </xf>
    <xf numFmtId="176" fontId="0" fillId="0" borderId="77" xfId="1" applyNumberFormat="1" applyFont="1" applyFill="1" applyBorder="1" applyAlignment="1">
      <alignment vertical="center"/>
    </xf>
    <xf numFmtId="176" fontId="0" fillId="0" borderId="5" xfId="1" applyNumberFormat="1" applyFont="1" applyFill="1" applyBorder="1" applyAlignment="1">
      <alignment vertical="center"/>
    </xf>
    <xf numFmtId="176" fontId="0" fillId="0" borderId="6" xfId="1" applyNumberFormat="1" applyFont="1" applyFill="1" applyBorder="1" applyAlignment="1">
      <alignment vertical="center"/>
    </xf>
    <xf numFmtId="176" fontId="0" fillId="0" borderId="26" xfId="1" applyNumberFormat="1" applyFont="1" applyFill="1" applyBorder="1" applyAlignment="1">
      <alignment vertical="center"/>
    </xf>
    <xf numFmtId="176" fontId="0" fillId="0" borderId="22"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78" xfId="7" applyNumberFormat="1" applyFont="1" applyFill="1" applyBorder="1" applyAlignment="1" applyProtection="1">
      <alignment vertical="center"/>
      <protection locked="0"/>
    </xf>
    <xf numFmtId="176" fontId="0" fillId="0" borderId="28" xfId="7" applyNumberFormat="1" applyFont="1" applyFill="1" applyBorder="1" applyAlignment="1" applyProtection="1">
      <alignment vertical="center"/>
      <protection locked="0"/>
    </xf>
    <xf numFmtId="176" fontId="0" fillId="0" borderId="47" xfId="1" applyNumberFormat="1" applyFont="1" applyFill="1" applyBorder="1" applyAlignment="1" applyProtection="1">
      <alignment vertical="center"/>
      <protection locked="0"/>
    </xf>
    <xf numFmtId="176" fontId="0" fillId="0" borderId="41"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horizontal="right" vertical="center"/>
      <protection locked="0"/>
    </xf>
    <xf numFmtId="176" fontId="0" fillId="0" borderId="41" xfId="1" applyNumberFormat="1" applyFont="1" applyFill="1" applyBorder="1" applyAlignment="1" applyProtection="1">
      <alignment horizontal="right" vertical="center"/>
      <protection locked="0"/>
    </xf>
    <xf numFmtId="176" fontId="0" fillId="0" borderId="29" xfId="1" applyNumberFormat="1" applyFont="1" applyFill="1" applyBorder="1" applyAlignment="1" applyProtection="1">
      <alignment vertical="center"/>
      <protection locked="0"/>
    </xf>
    <xf numFmtId="176" fontId="0" fillId="0" borderId="45" xfId="7" applyNumberFormat="1" applyFont="1" applyFill="1" applyBorder="1" applyAlignment="1" applyProtection="1">
      <alignment vertical="center"/>
      <protection locked="0"/>
    </xf>
    <xf numFmtId="176" fontId="0" fillId="0" borderId="57" xfId="7" applyNumberFormat="1" applyFont="1" applyFill="1" applyBorder="1" applyAlignment="1" applyProtection="1">
      <alignment vertical="center"/>
      <protection locked="0"/>
    </xf>
    <xf numFmtId="176" fontId="0" fillId="0" borderId="56" xfId="1" applyNumberFormat="1" applyFont="1" applyFill="1" applyBorder="1" applyAlignment="1" applyProtection="1">
      <alignment vertical="center"/>
      <protection locked="0"/>
    </xf>
    <xf numFmtId="176" fontId="0" fillId="0" borderId="51"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horizontal="right" vertical="center"/>
      <protection locked="0"/>
    </xf>
    <xf numFmtId="176" fontId="0" fillId="0" borderId="51"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vertical="center"/>
      <protection locked="0"/>
    </xf>
    <xf numFmtId="176" fontId="0" fillId="0" borderId="1" xfId="1" applyNumberFormat="1" applyFont="1" applyFill="1" applyBorder="1" applyAlignment="1" applyProtection="1">
      <alignment horizontal="right" vertical="center"/>
      <protection locked="0"/>
    </xf>
    <xf numFmtId="176" fontId="0" fillId="0" borderId="4"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horizontal="right" vertical="center"/>
      <protection locked="0"/>
    </xf>
    <xf numFmtId="176" fontId="0" fillId="0" borderId="26" xfId="7" applyNumberFormat="1" applyFont="1" applyFill="1" applyBorder="1" applyAlignment="1" applyProtection="1">
      <alignment vertical="center"/>
      <protection locked="0"/>
    </xf>
    <xf numFmtId="176" fontId="0" fillId="0" borderId="21" xfId="7" applyNumberFormat="1" applyFont="1" applyFill="1" applyBorder="1" applyAlignment="1" applyProtection="1">
      <alignment vertical="center"/>
      <protection locked="0"/>
    </xf>
    <xf numFmtId="176" fontId="0" fillId="0" borderId="60" xfId="1" applyNumberFormat="1" applyFont="1" applyFill="1" applyBorder="1" applyAlignment="1" applyProtection="1">
      <alignment vertical="center"/>
      <protection locked="0"/>
    </xf>
    <xf numFmtId="176" fontId="0" fillId="0" borderId="31"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horizontal="right" vertical="center"/>
      <protection locked="0"/>
    </xf>
    <xf numFmtId="176" fontId="0" fillId="0" borderId="31" xfId="1" applyNumberFormat="1" applyFont="1" applyFill="1" applyBorder="1" applyAlignment="1" applyProtection="1">
      <alignment horizontal="right" vertical="center"/>
      <protection locked="0"/>
    </xf>
    <xf numFmtId="176" fontId="0" fillId="0" borderId="30" xfId="1" applyNumberFormat="1" applyFont="1" applyFill="1" applyBorder="1" applyAlignment="1" applyProtection="1">
      <alignment vertical="center"/>
      <protection locked="0"/>
    </xf>
    <xf numFmtId="176" fontId="3" fillId="0" borderId="59" xfId="1" applyNumberFormat="1" applyFont="1" applyFill="1" applyBorder="1" applyAlignment="1">
      <alignment vertical="center"/>
    </xf>
    <xf numFmtId="176" fontId="3" fillId="0" borderId="79" xfId="1" applyNumberFormat="1" applyFont="1" applyFill="1" applyBorder="1" applyAlignment="1">
      <alignment vertical="center"/>
    </xf>
    <xf numFmtId="176" fontId="3" fillId="0" borderId="75" xfId="1" applyNumberFormat="1" applyFont="1" applyFill="1" applyBorder="1" applyAlignment="1">
      <alignment vertical="center"/>
    </xf>
    <xf numFmtId="176" fontId="3" fillId="0" borderId="16" xfId="1" applyNumberFormat="1" applyFont="1" applyFill="1" applyBorder="1" applyAlignment="1">
      <alignment vertical="center"/>
    </xf>
    <xf numFmtId="176" fontId="3" fillId="0" borderId="72" xfId="1" applyNumberFormat="1" applyFont="1" applyFill="1" applyBorder="1" applyAlignment="1">
      <alignment vertical="center"/>
    </xf>
    <xf numFmtId="176" fontId="3" fillId="0" borderId="32" xfId="1" applyNumberFormat="1" applyFont="1" applyFill="1" applyBorder="1" applyAlignment="1">
      <alignment vertical="center"/>
    </xf>
    <xf numFmtId="176" fontId="3" fillId="0" borderId="37" xfId="1" applyNumberFormat="1" applyFont="1" applyFill="1" applyBorder="1" applyAlignment="1">
      <alignment vertical="center"/>
    </xf>
    <xf numFmtId="176" fontId="0" fillId="0" borderId="14" xfId="1" applyNumberFormat="1" applyFont="1" applyFill="1" applyBorder="1" applyAlignment="1">
      <alignment horizontal="center" vertical="center"/>
    </xf>
    <xf numFmtId="176" fontId="0" fillId="0" borderId="63" xfId="1" applyNumberFormat="1" applyFont="1" applyFill="1" applyBorder="1" applyAlignment="1">
      <alignment horizontal="center" vertical="center"/>
    </xf>
    <xf numFmtId="176" fontId="0" fillId="0" borderId="64" xfId="1" applyNumberFormat="1" applyFont="1" applyFill="1" applyBorder="1" applyAlignment="1">
      <alignment horizontal="center" vertical="center"/>
    </xf>
    <xf numFmtId="176" fontId="0" fillId="0" borderId="71"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25" xfId="1" applyNumberFormat="1" applyFont="1" applyFill="1" applyBorder="1" applyAlignment="1">
      <alignment horizontal="center" vertical="center"/>
    </xf>
    <xf numFmtId="176" fontId="0" fillId="0" borderId="50" xfId="1" applyNumberFormat="1" applyFont="1" applyFill="1" applyBorder="1" applyAlignment="1">
      <alignment horizontal="center" vertical="center"/>
    </xf>
    <xf numFmtId="176" fontId="7" fillId="0" borderId="26" xfId="7" applyNumberFormat="1" applyFont="1" applyFill="1" applyBorder="1" applyAlignment="1" applyProtection="1">
      <alignment vertical="center"/>
      <protection locked="0"/>
    </xf>
    <xf numFmtId="176" fontId="7" fillId="0" borderId="21" xfId="7" applyNumberFormat="1" applyFont="1" applyFill="1" applyBorder="1" applyAlignment="1" applyProtection="1">
      <alignment vertical="center"/>
      <protection locked="0"/>
    </xf>
    <xf numFmtId="176" fontId="7" fillId="0" borderId="78" xfId="7" applyNumberFormat="1" applyFont="1" applyFill="1" applyBorder="1" applyAlignment="1" applyProtection="1">
      <alignment vertical="center"/>
      <protection locked="0"/>
    </xf>
    <xf numFmtId="176" fontId="7" fillId="0" borderId="28" xfId="7" applyNumberFormat="1" applyFont="1" applyFill="1" applyBorder="1" applyAlignment="1" applyProtection="1">
      <alignment vertical="center"/>
      <protection locked="0"/>
    </xf>
    <xf numFmtId="176" fontId="7" fillId="0" borderId="78" xfId="1" applyNumberFormat="1" applyFont="1" applyFill="1" applyBorder="1" applyAlignment="1" applyProtection="1">
      <alignment vertical="center"/>
      <protection locked="0"/>
    </xf>
    <xf numFmtId="176" fontId="7" fillId="0" borderId="45" xfId="7" applyNumberFormat="1" applyFont="1" applyFill="1" applyBorder="1" applyAlignment="1" applyProtection="1">
      <alignment vertical="center"/>
      <protection locked="0"/>
    </xf>
    <xf numFmtId="176" fontId="7" fillId="0" borderId="57" xfId="7"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horizontal="right" vertical="center"/>
      <protection locked="0"/>
    </xf>
    <xf numFmtId="176" fontId="7" fillId="0" borderId="50" xfId="7" applyNumberFormat="1" applyFont="1" applyFill="1" applyBorder="1" applyAlignment="1" applyProtection="1">
      <alignment vertical="center"/>
      <protection locked="0"/>
    </xf>
    <xf numFmtId="176" fontId="7" fillId="0" borderId="30" xfId="7" applyNumberFormat="1" applyFont="1" applyFill="1" applyBorder="1" applyAlignment="1" applyProtection="1">
      <alignment vertical="center"/>
      <protection locked="0"/>
    </xf>
    <xf numFmtId="0" fontId="0" fillId="0" borderId="0" xfId="0" applyFont="1" applyFill="1"/>
    <xf numFmtId="0" fontId="0" fillId="0" borderId="0" xfId="0" applyFill="1"/>
    <xf numFmtId="0" fontId="9"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right" vertical="center"/>
    </xf>
    <xf numFmtId="0" fontId="14" fillId="0" borderId="13" xfId="0" applyFont="1" applyFill="1" applyBorder="1" applyAlignment="1">
      <alignment vertical="center" wrapText="1"/>
    </xf>
    <xf numFmtId="0" fontId="14" fillId="0" borderId="0" xfId="0" applyFont="1" applyFill="1" applyBorder="1" applyAlignment="1">
      <alignment horizontal="right" vertical="center"/>
    </xf>
    <xf numFmtId="0" fontId="14" fillId="0" borderId="7" xfId="0" applyFont="1" applyFill="1" applyBorder="1" applyAlignment="1">
      <alignment horizontal="right" vertical="center"/>
    </xf>
    <xf numFmtId="0" fontId="14" fillId="0" borderId="8" xfId="0" applyFont="1" applyFill="1" applyBorder="1" applyAlignment="1">
      <alignment horizontal="right" vertical="center"/>
    </xf>
    <xf numFmtId="0" fontId="14" fillId="0" borderId="6" xfId="0" applyFont="1" applyFill="1" applyBorder="1" applyAlignment="1">
      <alignment horizontal="right" vertical="center"/>
    </xf>
    <xf numFmtId="0" fontId="14" fillId="0" borderId="38" xfId="0" applyFont="1" applyFill="1" applyBorder="1" applyAlignment="1">
      <alignment horizontal="distributed" vertical="center"/>
    </xf>
    <xf numFmtId="0" fontId="14" fillId="0" borderId="20" xfId="0" applyFont="1" applyFill="1" applyBorder="1" applyAlignment="1">
      <alignment horizontal="distributed" vertical="center"/>
    </xf>
    <xf numFmtId="0" fontId="15" fillId="0" borderId="0" xfId="0" applyFont="1" applyFill="1" applyAlignment="1">
      <alignment vertical="center"/>
    </xf>
    <xf numFmtId="0" fontId="14" fillId="0" borderId="0" xfId="0" applyFont="1" applyFill="1" applyAlignment="1">
      <alignment horizontal="left" vertical="center"/>
    </xf>
    <xf numFmtId="0" fontId="6" fillId="0" borderId="80" xfId="0" applyFont="1" applyFill="1" applyBorder="1" applyAlignment="1">
      <alignment horizontal="center" vertical="center"/>
    </xf>
    <xf numFmtId="0" fontId="6" fillId="0" borderId="62" xfId="0" applyFont="1" applyFill="1" applyBorder="1" applyAlignment="1">
      <alignment horizontal="right" vertical="center"/>
    </xf>
    <xf numFmtId="0" fontId="6" fillId="0" borderId="5" xfId="0" applyFont="1" applyFill="1" applyBorder="1" applyAlignment="1">
      <alignment vertical="center"/>
    </xf>
    <xf numFmtId="0" fontId="6" fillId="0" borderId="81" xfId="0" applyFont="1" applyFill="1" applyBorder="1" applyAlignment="1">
      <alignment vertical="center"/>
    </xf>
    <xf numFmtId="0" fontId="6" fillId="0" borderId="12"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23" xfId="0" applyFont="1" applyFill="1" applyBorder="1" applyAlignment="1">
      <alignment horizontal="right" vertical="center"/>
    </xf>
    <xf numFmtId="176" fontId="3" fillId="0" borderId="41" xfId="1" applyNumberFormat="1" applyFont="1" applyFill="1" applyBorder="1" applyAlignment="1" applyProtection="1">
      <alignment horizontal="right" vertical="center"/>
      <protection locked="0"/>
    </xf>
    <xf numFmtId="176" fontId="3" fillId="0" borderId="2"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176" fontId="3" fillId="0" borderId="56" xfId="1" applyNumberFormat="1" applyFont="1" applyFill="1" applyBorder="1" applyAlignment="1" applyProtection="1">
      <alignment horizontal="right" vertical="center"/>
      <protection locked="0"/>
    </xf>
    <xf numFmtId="176" fontId="3" fillId="0" borderId="51" xfId="1" applyNumberFormat="1" applyFont="1" applyFill="1" applyBorder="1" applyAlignment="1" applyProtection="1">
      <alignment horizontal="right" vertical="center"/>
      <protection locked="0"/>
    </xf>
    <xf numFmtId="176" fontId="3" fillId="0" borderId="37" xfId="1" applyNumberFormat="1" applyFont="1" applyFill="1" applyBorder="1" applyAlignment="1" applyProtection="1">
      <alignment horizontal="right" vertical="center"/>
      <protection locked="0"/>
    </xf>
    <xf numFmtId="0" fontId="13" fillId="0" borderId="0" xfId="0" applyFont="1" applyFill="1" applyAlignment="1">
      <alignment vertical="center"/>
    </xf>
    <xf numFmtId="176" fontId="13" fillId="0" borderId="0" xfId="0" applyNumberFormat="1" applyFont="1" applyFill="1" applyAlignment="1">
      <alignment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xf>
    <xf numFmtId="176" fontId="10" fillId="0" borderId="41" xfId="1" applyNumberFormat="1" applyFont="1" applyFill="1" applyBorder="1" applyAlignment="1">
      <alignment vertical="center"/>
    </xf>
    <xf numFmtId="176" fontId="10" fillId="0" borderId="42" xfId="1" applyNumberFormat="1" applyFont="1" applyFill="1" applyBorder="1" applyAlignment="1">
      <alignment vertical="center"/>
    </xf>
    <xf numFmtId="176" fontId="10" fillId="0" borderId="7" xfId="1" applyNumberFormat="1" applyFont="1" applyFill="1" applyBorder="1" applyAlignment="1">
      <alignment vertical="center"/>
    </xf>
    <xf numFmtId="176" fontId="10" fillId="0" borderId="65" xfId="1" applyNumberFormat="1" applyFont="1" applyFill="1" applyBorder="1" applyAlignment="1" applyProtection="1">
      <alignment vertical="center"/>
      <protection locked="0"/>
    </xf>
    <xf numFmtId="176" fontId="10" fillId="0" borderId="73" xfId="1" applyNumberFormat="1" applyFont="1" applyFill="1" applyBorder="1" applyAlignment="1" applyProtection="1">
      <alignment vertical="center"/>
      <protection locked="0"/>
    </xf>
    <xf numFmtId="176" fontId="10" fillId="0" borderId="65" xfId="1" applyNumberFormat="1" applyFont="1" applyFill="1" applyBorder="1" applyAlignment="1" applyProtection="1">
      <alignment horizontal="right" vertical="center"/>
      <protection locked="0"/>
    </xf>
    <xf numFmtId="0" fontId="4" fillId="0" borderId="46" xfId="0" applyFont="1" applyFill="1" applyBorder="1" applyAlignment="1">
      <alignment horizontal="distributed" vertical="center"/>
    </xf>
    <xf numFmtId="176" fontId="10" fillId="0" borderId="27" xfId="1" applyNumberFormat="1" applyFont="1" applyFill="1" applyBorder="1" applyAlignment="1">
      <alignment vertical="center"/>
    </xf>
    <xf numFmtId="176" fontId="10" fillId="0" borderId="40" xfId="1" applyNumberFormat="1" applyFont="1" applyFill="1" applyBorder="1" applyAlignment="1" applyProtection="1">
      <alignment horizontal="right" vertical="center"/>
      <protection locked="0"/>
    </xf>
    <xf numFmtId="176" fontId="10" fillId="0" borderId="40" xfId="1" applyNumberFormat="1" applyFont="1" applyFill="1" applyBorder="1" applyAlignment="1" applyProtection="1">
      <alignment vertical="center"/>
      <protection locked="0"/>
    </xf>
    <xf numFmtId="176" fontId="10" fillId="0" borderId="79" xfId="1" applyNumberFormat="1" applyFont="1" applyFill="1" applyBorder="1" applyAlignment="1" applyProtection="1">
      <alignment horizontal="right" vertical="center"/>
      <protection locked="0"/>
    </xf>
    <xf numFmtId="0" fontId="4" fillId="0" borderId="31"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wrapText="1"/>
    </xf>
    <xf numFmtId="0" fontId="4" fillId="0" borderId="32" xfId="0" applyFont="1" applyFill="1" applyBorder="1" applyAlignment="1">
      <alignment horizontal="center" vertical="center" textRotation="255"/>
    </xf>
    <xf numFmtId="0" fontId="4" fillId="0" borderId="33" xfId="0" applyFont="1" applyFill="1" applyBorder="1" applyAlignment="1">
      <alignment horizontal="center" vertical="center" textRotation="255" wrapText="1"/>
    </xf>
    <xf numFmtId="38" fontId="4" fillId="0" borderId="0" xfId="0" applyNumberFormat="1" applyFont="1" applyFill="1" applyAlignment="1">
      <alignment vertical="center"/>
    </xf>
    <xf numFmtId="0" fontId="4" fillId="0" borderId="66" xfId="0" applyFont="1" applyFill="1" applyBorder="1" applyAlignment="1">
      <alignment horizontal="distributed" vertical="center"/>
    </xf>
    <xf numFmtId="0" fontId="4" fillId="0" borderId="46" xfId="0" applyFont="1" applyFill="1" applyBorder="1" applyAlignment="1">
      <alignment horizontal="distributed" vertical="center" wrapText="1"/>
    </xf>
    <xf numFmtId="176" fontId="10" fillId="0" borderId="79" xfId="1" applyNumberFormat="1" applyFont="1" applyFill="1" applyBorder="1" applyAlignment="1" applyProtection="1">
      <alignment vertical="center"/>
      <protection locked="0"/>
    </xf>
    <xf numFmtId="0" fontId="13" fillId="0" borderId="0" xfId="0" applyFont="1" applyFill="1" applyBorder="1" applyAlignment="1">
      <alignment vertical="center"/>
    </xf>
    <xf numFmtId="0" fontId="20" fillId="0" borderId="0" xfId="0" applyFont="1" applyFill="1" applyAlignment="1">
      <alignment vertical="center"/>
    </xf>
    <xf numFmtId="176" fontId="3" fillId="0" borderId="3" xfId="1" applyNumberFormat="1" applyFont="1" applyFill="1" applyBorder="1" applyAlignment="1">
      <alignment horizontal="right" vertical="center"/>
    </xf>
    <xf numFmtId="176" fontId="3" fillId="0" borderId="57" xfId="1" applyNumberFormat="1" applyFont="1" applyFill="1" applyBorder="1" applyAlignment="1" applyProtection="1">
      <alignment horizontal="right" vertical="center"/>
      <protection locked="0"/>
    </xf>
    <xf numFmtId="176" fontId="5" fillId="0" borderId="7" xfId="1" applyNumberFormat="1" applyFont="1" applyFill="1" applyBorder="1" applyAlignment="1" applyProtection="1">
      <alignment horizontal="right" vertical="center"/>
    </xf>
    <xf numFmtId="176" fontId="5" fillId="0" borderId="12" xfId="1" applyNumberFormat="1" applyFont="1" applyFill="1" applyBorder="1" applyAlignment="1">
      <alignment horizontal="center" vertical="center"/>
    </xf>
    <xf numFmtId="176" fontId="7" fillId="0" borderId="12" xfId="7" applyNumberFormat="1" applyFont="1" applyFill="1" applyBorder="1" applyAlignment="1" applyProtection="1">
      <alignment horizontal="right" vertical="center"/>
      <protection locked="0"/>
    </xf>
    <xf numFmtId="176" fontId="21" fillId="0" borderId="2" xfId="4" applyNumberFormat="1" applyFont="1" applyBorder="1" applyAlignment="1">
      <alignment horizontal="right" vertical="center" shrinkToFit="1"/>
    </xf>
    <xf numFmtId="176" fontId="21" fillId="0" borderId="1" xfId="4" applyNumberFormat="1" applyFont="1" applyBorder="1" applyAlignment="1">
      <alignment horizontal="right" vertical="center" shrinkToFit="1"/>
    </xf>
    <xf numFmtId="176" fontId="7" fillId="0" borderId="11" xfId="7" applyNumberFormat="1" applyFont="1" applyFill="1" applyBorder="1" applyAlignment="1" applyProtection="1">
      <alignment horizontal="right" vertical="center"/>
      <protection locked="0"/>
    </xf>
    <xf numFmtId="176" fontId="7" fillId="0" borderId="4" xfId="7" applyNumberFormat="1" applyFont="1" applyFill="1" applyBorder="1" applyAlignment="1" applyProtection="1">
      <alignment horizontal="right" vertical="center"/>
      <protection locked="0"/>
    </xf>
    <xf numFmtId="176" fontId="21" fillId="0" borderId="8" xfId="4" applyNumberFormat="1" applyFont="1" applyBorder="1" applyAlignment="1">
      <alignment horizontal="right" vertical="center" shrinkToFit="1"/>
    </xf>
    <xf numFmtId="176" fontId="21" fillId="0" borderId="0" xfId="4" applyNumberFormat="1" applyFont="1" applyBorder="1" applyAlignment="1">
      <alignment horizontal="right" vertical="center" shrinkToFit="1"/>
    </xf>
    <xf numFmtId="176" fontId="21" fillId="0" borderId="48" xfId="4" applyNumberFormat="1" applyFont="1" applyBorder="1" applyAlignment="1">
      <alignment horizontal="right" vertical="center" shrinkToFit="1"/>
    </xf>
    <xf numFmtId="176" fontId="21" fillId="0" borderId="47" xfId="4" applyNumberFormat="1" applyFont="1" applyBorder="1" applyAlignment="1">
      <alignment horizontal="right" vertical="center" shrinkToFit="1"/>
    </xf>
    <xf numFmtId="176" fontId="7" fillId="0" borderId="53" xfId="7" applyNumberFormat="1" applyFont="1" applyFill="1" applyBorder="1" applyAlignment="1" applyProtection="1">
      <alignment horizontal="right" vertical="center"/>
      <protection locked="0"/>
    </xf>
    <xf numFmtId="176" fontId="7" fillId="0" borderId="2" xfId="7" applyNumberFormat="1" applyFont="1" applyFill="1" applyBorder="1" applyAlignment="1" applyProtection="1">
      <alignment horizontal="right" vertical="center"/>
      <protection locked="0"/>
    </xf>
    <xf numFmtId="176" fontId="21" fillId="0" borderId="10" xfId="4" applyNumberFormat="1" applyFont="1" applyBorder="1" applyAlignment="1">
      <alignment horizontal="right" vertical="center" shrinkToFit="1"/>
    </xf>
    <xf numFmtId="176" fontId="21" fillId="0" borderId="7" xfId="4" applyNumberFormat="1" applyFont="1" applyBorder="1" applyAlignment="1">
      <alignment horizontal="right" vertical="center" shrinkToFit="1"/>
    </xf>
    <xf numFmtId="176" fontId="21" fillId="0" borderId="41" xfId="4" applyNumberFormat="1" applyFont="1" applyBorder="1" applyAlignment="1">
      <alignment horizontal="right" vertical="center" shrinkToFit="1"/>
    </xf>
    <xf numFmtId="181" fontId="5" fillId="0" borderId="82" xfId="1" applyNumberFormat="1" applyFont="1" applyFill="1" applyBorder="1" applyAlignment="1">
      <alignment horizontal="center" vertical="center"/>
    </xf>
    <xf numFmtId="181" fontId="12" fillId="0" borderId="0" xfId="1" applyNumberFormat="1" applyFont="1" applyFill="1" applyAlignment="1">
      <alignment vertical="center"/>
    </xf>
    <xf numFmtId="181" fontId="5" fillId="0" borderId="44" xfId="1" applyNumberFormat="1" applyFont="1" applyFill="1" applyBorder="1" applyAlignment="1">
      <alignment horizontal="center" vertical="center"/>
    </xf>
    <xf numFmtId="181" fontId="5" fillId="0" borderId="44" xfId="1" applyNumberFormat="1" applyFont="1" applyFill="1" applyBorder="1" applyAlignment="1">
      <alignment horizontal="right" vertical="center"/>
    </xf>
    <xf numFmtId="181" fontId="5" fillId="0" borderId="19" xfId="1" applyNumberFormat="1" applyFont="1" applyFill="1" applyBorder="1" applyAlignment="1">
      <alignment horizontal="right" vertical="center"/>
    </xf>
    <xf numFmtId="181" fontId="5" fillId="0" borderId="66" xfId="1" applyNumberFormat="1" applyFont="1" applyFill="1" applyBorder="1" applyAlignment="1">
      <alignment horizontal="center" vertical="center"/>
    </xf>
    <xf numFmtId="181" fontId="5" fillId="0" borderId="19" xfId="1" applyNumberFormat="1" applyFont="1" applyFill="1" applyBorder="1" applyAlignment="1">
      <alignment horizontal="center" vertical="center"/>
    </xf>
    <xf numFmtId="181" fontId="12" fillId="0" borderId="0" xfId="1" applyNumberFormat="1" applyFont="1" applyFill="1" applyBorder="1" applyAlignment="1">
      <alignment vertical="center"/>
    </xf>
    <xf numFmtId="181" fontId="5" fillId="0" borderId="44" xfId="1" applyNumberFormat="1" applyFont="1" applyFill="1" applyBorder="1" applyAlignment="1">
      <alignment horizontal="left" vertical="center"/>
    </xf>
    <xf numFmtId="181" fontId="5" fillId="0" borderId="46" xfId="1" applyNumberFormat="1" applyFont="1" applyFill="1" applyBorder="1" applyAlignment="1">
      <alignment horizontal="center" vertical="center"/>
    </xf>
    <xf numFmtId="38" fontId="5" fillId="0" borderId="25" xfId="1" applyFont="1" applyFill="1" applyBorder="1" applyAlignment="1">
      <alignment horizontal="left" vertical="center"/>
    </xf>
    <xf numFmtId="176" fontId="10" fillId="0" borderId="72" xfId="1" applyNumberFormat="1" applyFont="1" applyFill="1" applyBorder="1" applyAlignment="1">
      <alignment vertical="center"/>
    </xf>
    <xf numFmtId="38" fontId="4" fillId="0" borderId="0" xfId="1" applyFont="1" applyFill="1" applyBorder="1" applyAlignment="1" applyProtection="1">
      <alignment vertical="center"/>
    </xf>
    <xf numFmtId="176" fontId="21" fillId="0" borderId="3" xfId="4" applyNumberFormat="1" applyFont="1" applyBorder="1" applyAlignment="1">
      <alignment horizontal="right" vertical="center" shrinkToFit="1"/>
    </xf>
    <xf numFmtId="176" fontId="21" fillId="0" borderId="6" xfId="4" applyNumberFormat="1" applyFont="1" applyBorder="1" applyAlignment="1">
      <alignment horizontal="right" vertical="center" shrinkToFit="1"/>
    </xf>
    <xf numFmtId="176" fontId="21" fillId="0" borderId="29" xfId="4" applyNumberFormat="1" applyFont="1" applyBorder="1" applyAlignment="1">
      <alignment horizontal="right" vertical="center" shrinkToFit="1"/>
    </xf>
    <xf numFmtId="176" fontId="5" fillId="0" borderId="26" xfId="1" applyNumberFormat="1" applyFont="1" applyFill="1" applyBorder="1" applyAlignment="1">
      <alignment horizontal="center" vertical="center"/>
    </xf>
    <xf numFmtId="176" fontId="21" fillId="0" borderId="54" xfId="4" applyNumberFormat="1" applyFont="1" applyBorder="1" applyAlignment="1">
      <alignment horizontal="right" vertical="center" shrinkToFit="1"/>
    </xf>
    <xf numFmtId="176" fontId="21" fillId="0" borderId="22" xfId="4" applyNumberFormat="1" applyFont="1" applyBorder="1" applyAlignment="1">
      <alignment horizontal="right" vertical="center" shrinkToFit="1"/>
    </xf>
    <xf numFmtId="176" fontId="7" fillId="0" borderId="54" xfId="7" applyNumberFormat="1" applyFont="1" applyFill="1" applyBorder="1" applyAlignment="1" applyProtection="1">
      <alignment horizontal="right" vertical="center"/>
      <protection locked="0"/>
    </xf>
    <xf numFmtId="176" fontId="7" fillId="0" borderId="27" xfId="7" applyNumberFormat="1" applyFont="1" applyFill="1" applyBorder="1" applyAlignment="1" applyProtection="1">
      <alignment horizontal="right" vertical="center"/>
      <protection locked="0"/>
    </xf>
    <xf numFmtId="176" fontId="21" fillId="0" borderId="21" xfId="4" applyNumberFormat="1" applyFont="1" applyBorder="1" applyAlignment="1">
      <alignment horizontal="right" vertical="center" shrinkToFit="1"/>
    </xf>
    <xf numFmtId="176" fontId="5" fillId="0" borderId="14" xfId="1" applyNumberFormat="1" applyFont="1" applyFill="1" applyBorder="1" applyAlignment="1">
      <alignment horizontal="center" vertical="center"/>
    </xf>
    <xf numFmtId="176" fontId="21" fillId="0" borderId="4" xfId="4" applyNumberFormat="1" applyFont="1" applyBorder="1" applyAlignment="1">
      <alignment horizontal="right" vertical="center" shrinkToFit="1"/>
    </xf>
    <xf numFmtId="176" fontId="10" fillId="0" borderId="59" xfId="1" applyNumberFormat="1" applyFont="1" applyFill="1" applyBorder="1" applyAlignment="1">
      <alignment vertical="center"/>
    </xf>
    <xf numFmtId="0" fontId="17" fillId="0" borderId="0" xfId="0" applyFont="1" applyFill="1" applyAlignment="1">
      <alignment vertical="center"/>
    </xf>
    <xf numFmtId="0" fontId="14" fillId="0" borderId="10"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12" xfId="0" applyFont="1" applyFill="1" applyBorder="1" applyAlignment="1">
      <alignment horizontal="right" vertical="center"/>
    </xf>
    <xf numFmtId="0" fontId="14" fillId="0" borderId="66" xfId="0" applyFont="1" applyFill="1" applyBorder="1" applyAlignment="1">
      <alignment horizontal="distributed" vertical="center"/>
    </xf>
    <xf numFmtId="0" fontId="14" fillId="0" borderId="46" xfId="0" applyFont="1" applyFill="1" applyBorder="1" applyAlignment="1">
      <alignment horizontal="distributed" vertical="center"/>
    </xf>
    <xf numFmtId="0" fontId="4" fillId="0" borderId="50" xfId="0" applyFont="1" applyFill="1" applyBorder="1" applyAlignment="1">
      <alignment horizontal="distributed" vertical="center"/>
    </xf>
    <xf numFmtId="176" fontId="0" fillId="0" borderId="78" xfId="1" applyNumberFormat="1" applyFont="1" applyFill="1" applyBorder="1" applyAlignment="1" applyProtection="1">
      <alignment horizontal="center" vertical="center"/>
      <protection locked="0"/>
    </xf>
    <xf numFmtId="176" fontId="0" fillId="0" borderId="75" xfId="1" applyNumberFormat="1" applyFont="1" applyFill="1" applyBorder="1" applyAlignment="1">
      <alignment horizontal="center" vertical="center"/>
    </xf>
    <xf numFmtId="176" fontId="0" fillId="0" borderId="75" xfId="1" applyNumberFormat="1" applyFont="1" applyFill="1" applyBorder="1" applyAlignment="1" applyProtection="1">
      <alignment horizontal="center" vertical="center"/>
      <protection locked="0"/>
    </xf>
    <xf numFmtId="176" fontId="0" fillId="0" borderId="72" xfId="1" applyNumberFormat="1" applyFont="1" applyFill="1" applyBorder="1" applyAlignment="1" applyProtection="1">
      <alignment horizontal="center" vertical="center"/>
      <protection locked="0"/>
    </xf>
    <xf numFmtId="176" fontId="0" fillId="0" borderId="77" xfId="1" applyNumberFormat="1" applyFont="1" applyFill="1" applyBorder="1" applyAlignment="1" applyProtection="1">
      <alignment horizontal="center" vertical="center"/>
      <protection locked="0"/>
    </xf>
    <xf numFmtId="176" fontId="0" fillId="0" borderId="40" xfId="1" applyNumberFormat="1" applyFont="1" applyFill="1" applyBorder="1" applyAlignment="1" applyProtection="1">
      <alignment horizontal="center" vertical="center"/>
      <protection locked="0"/>
    </xf>
    <xf numFmtId="176" fontId="0" fillId="0" borderId="79" xfId="1" applyNumberFormat="1" applyFont="1" applyFill="1" applyBorder="1" applyAlignment="1" applyProtection="1">
      <alignment horizontal="center" vertical="center"/>
      <protection locked="0"/>
    </xf>
    <xf numFmtId="0" fontId="22" fillId="0" borderId="8" xfId="0" applyFont="1" applyFill="1" applyBorder="1" applyAlignment="1">
      <alignment horizontal="distributed" vertical="center"/>
    </xf>
    <xf numFmtId="176" fontId="10" fillId="0" borderId="5" xfId="1" applyNumberFormat="1" applyFont="1" applyFill="1" applyBorder="1" applyAlignment="1" applyProtection="1">
      <alignment horizontal="right" vertical="center"/>
    </xf>
    <xf numFmtId="176" fontId="10" fillId="0" borderId="0" xfId="1" applyNumberFormat="1" applyFont="1" applyFill="1" applyBorder="1" applyAlignment="1" applyProtection="1">
      <alignment horizontal="right" vertical="center"/>
    </xf>
    <xf numFmtId="176" fontId="10" fillId="0" borderId="6" xfId="1" applyNumberFormat="1" applyFont="1" applyFill="1" applyBorder="1" applyAlignment="1" applyProtection="1">
      <alignment horizontal="right" vertical="center"/>
    </xf>
    <xf numFmtId="176" fontId="10" fillId="0" borderId="25" xfId="1" applyNumberFormat="1" applyFont="1" applyFill="1" applyBorder="1" applyAlignment="1" applyProtection="1">
      <alignment horizontal="right" vertical="center"/>
    </xf>
    <xf numFmtId="176" fontId="10" fillId="0" borderId="29" xfId="1" applyNumberFormat="1" applyFont="1" applyFill="1" applyBorder="1" applyAlignment="1" applyProtection="1">
      <alignment horizontal="right" vertical="center"/>
    </xf>
    <xf numFmtId="176" fontId="10" fillId="0" borderId="53" xfId="1" applyNumberFormat="1" applyFont="1" applyFill="1" applyBorder="1" applyAlignment="1" applyProtection="1">
      <alignment horizontal="right" vertical="center"/>
    </xf>
    <xf numFmtId="176" fontId="10" fillId="0" borderId="1" xfId="1" applyNumberFormat="1" applyFont="1" applyFill="1" applyBorder="1" applyAlignment="1" applyProtection="1">
      <alignment horizontal="right" vertical="center"/>
    </xf>
    <xf numFmtId="176" fontId="10" fillId="0" borderId="2" xfId="1" applyNumberFormat="1" applyFont="1" applyFill="1" applyBorder="1" applyAlignment="1" applyProtection="1">
      <alignment horizontal="right" vertical="center"/>
    </xf>
    <xf numFmtId="176" fontId="10" fillId="0" borderId="4" xfId="1" applyNumberFormat="1" applyFont="1" applyFill="1" applyBorder="1" applyAlignment="1" applyProtection="1">
      <alignment horizontal="right" vertical="center"/>
    </xf>
    <xf numFmtId="176" fontId="10" fillId="0" borderId="26" xfId="1" applyNumberFormat="1" applyFont="1" applyFill="1" applyBorder="1" applyAlignment="1" applyProtection="1">
      <alignment horizontal="right" vertical="center"/>
    </xf>
    <xf numFmtId="176" fontId="10" fillId="0" borderId="21" xfId="1" applyNumberFormat="1" applyFont="1" applyFill="1" applyBorder="1" applyAlignment="1" applyProtection="1">
      <alignment horizontal="right" vertical="center"/>
    </xf>
    <xf numFmtId="176" fontId="10" fillId="0" borderId="8" xfId="1" applyNumberFormat="1" applyFont="1" applyFill="1" applyBorder="1" applyAlignment="1" applyProtection="1">
      <alignment horizontal="right" vertical="center"/>
    </xf>
    <xf numFmtId="176" fontId="10" fillId="0" borderId="3" xfId="1" applyNumberFormat="1" applyFont="1" applyFill="1" applyBorder="1" applyAlignment="1" applyProtection="1">
      <alignment horizontal="right" vertical="center"/>
    </xf>
    <xf numFmtId="176" fontId="10" fillId="0" borderId="7" xfId="1" applyNumberFormat="1" applyFont="1" applyFill="1" applyBorder="1" applyAlignment="1" applyProtection="1">
      <alignment horizontal="right" vertical="center"/>
    </xf>
    <xf numFmtId="176" fontId="10" fillId="0" borderId="41" xfId="1" applyNumberFormat="1" applyFont="1" applyFill="1" applyBorder="1" applyAlignment="1" applyProtection="1">
      <alignment horizontal="right" vertical="center"/>
    </xf>
    <xf numFmtId="176" fontId="10" fillId="0" borderId="48" xfId="1" applyNumberFormat="1" applyFont="1" applyFill="1" applyBorder="1" applyAlignment="1" applyProtection="1">
      <alignment horizontal="right" vertical="center"/>
    </xf>
    <xf numFmtId="176" fontId="10" fillId="0" borderId="47" xfId="1" applyNumberFormat="1" applyFont="1" applyFill="1" applyBorder="1" applyAlignment="1" applyProtection="1">
      <alignment horizontal="right" vertical="center"/>
    </xf>
    <xf numFmtId="176" fontId="7" fillId="0" borderId="14" xfId="1" applyNumberFormat="1" applyFont="1" applyFill="1" applyBorder="1" applyAlignment="1" applyProtection="1">
      <alignment horizontal="right" vertical="center"/>
    </xf>
    <xf numFmtId="176" fontId="7" fillId="0" borderId="67" xfId="1" applyNumberFormat="1" applyFont="1" applyFill="1" applyBorder="1" applyAlignment="1" applyProtection="1">
      <alignment horizontal="right" vertical="center"/>
    </xf>
    <xf numFmtId="176" fontId="7" fillId="0" borderId="68" xfId="1" applyNumberFormat="1" applyFont="1" applyFill="1" applyBorder="1" applyAlignment="1" applyProtection="1">
      <alignment horizontal="right" vertical="center"/>
    </xf>
    <xf numFmtId="176" fontId="7" fillId="0" borderId="70" xfId="1" applyNumberFormat="1" applyFont="1" applyFill="1" applyBorder="1" applyAlignment="1" applyProtection="1">
      <alignment horizontal="right" vertical="center"/>
    </xf>
    <xf numFmtId="176" fontId="7" fillId="0" borderId="69" xfId="1" applyNumberFormat="1" applyFont="1" applyFill="1" applyBorder="1" applyAlignment="1" applyProtection="1">
      <alignment horizontal="right" vertical="center"/>
    </xf>
    <xf numFmtId="176" fontId="3" fillId="0" borderId="68" xfId="1" applyNumberFormat="1" applyFont="1" applyFill="1" applyBorder="1" applyAlignment="1">
      <alignment horizontal="right" vertical="center"/>
    </xf>
    <xf numFmtId="176" fontId="3" fillId="0" borderId="67" xfId="1" applyNumberFormat="1" applyFont="1" applyFill="1" applyBorder="1" applyAlignment="1">
      <alignment horizontal="right" vertical="center"/>
    </xf>
    <xf numFmtId="176" fontId="3" fillId="0" borderId="70" xfId="1" applyNumberFormat="1" applyFont="1" applyFill="1" applyBorder="1" applyAlignment="1">
      <alignment horizontal="right" vertical="center"/>
    </xf>
    <xf numFmtId="176" fontId="3" fillId="0" borderId="69" xfId="1" applyNumberFormat="1" applyFont="1" applyFill="1" applyBorder="1" applyAlignment="1">
      <alignment horizontal="right" vertical="center"/>
    </xf>
    <xf numFmtId="176" fontId="3" fillId="0" borderId="22"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54" xfId="1" applyNumberFormat="1" applyFont="1" applyFill="1" applyBorder="1" applyAlignment="1">
      <alignment horizontal="right" vertical="center"/>
    </xf>
    <xf numFmtId="176" fontId="3" fillId="0" borderId="27"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176" fontId="3" fillId="0" borderId="11"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176" fontId="3" fillId="0" borderId="9"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25"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47" xfId="1" applyNumberFormat="1" applyFont="1" applyFill="1" applyBorder="1" applyAlignment="1">
      <alignment horizontal="right" vertical="center"/>
    </xf>
    <xf numFmtId="176" fontId="3" fillId="0" borderId="47" xfId="1" applyNumberFormat="1" applyFont="1" applyFill="1" applyBorder="1" applyAlignment="1" applyProtection="1">
      <alignment horizontal="right" vertical="center"/>
      <protection locked="0"/>
    </xf>
    <xf numFmtId="176" fontId="3" fillId="0" borderId="29" xfId="1" applyNumberFormat="1" applyFont="1" applyFill="1" applyBorder="1" applyAlignment="1" applyProtection="1">
      <alignment horizontal="right" vertical="center"/>
      <protection locked="0"/>
    </xf>
    <xf numFmtId="176" fontId="3" fillId="0" borderId="53" xfId="1" applyNumberFormat="1" applyFont="1" applyFill="1" applyBorder="1" applyAlignment="1">
      <alignment horizontal="right" vertical="center"/>
    </xf>
    <xf numFmtId="176" fontId="3" fillId="0" borderId="45" xfId="1" applyNumberFormat="1" applyFont="1" applyFill="1" applyBorder="1" applyAlignment="1">
      <alignment horizontal="right" vertical="center"/>
    </xf>
    <xf numFmtId="176" fontId="3" fillId="0" borderId="57"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22" xfId="1" applyNumberFormat="1" applyFont="1" applyFill="1" applyBorder="1" applyAlignment="1" applyProtection="1">
      <alignment horizontal="right" vertical="center"/>
      <protection locked="0"/>
    </xf>
    <xf numFmtId="176" fontId="3" fillId="0" borderId="39" xfId="1" applyNumberFormat="1" applyFont="1" applyFill="1" applyBorder="1" applyAlignment="1">
      <alignment horizontal="right" vertical="center"/>
    </xf>
    <xf numFmtId="176" fontId="3" fillId="0" borderId="21" xfId="1" applyNumberFormat="1" applyFont="1" applyFill="1" applyBorder="1" applyAlignment="1" applyProtection="1">
      <alignment horizontal="right" vertical="center"/>
      <protection locked="0"/>
    </xf>
    <xf numFmtId="176" fontId="3" fillId="0" borderId="11" xfId="0" applyNumberFormat="1" applyFont="1" applyFill="1" applyBorder="1" applyAlignment="1">
      <alignment horizontal="right" vertical="center"/>
    </xf>
    <xf numFmtId="176" fontId="3" fillId="0" borderId="67" xfId="0" applyNumberFormat="1" applyFont="1" applyFill="1" applyBorder="1" applyAlignment="1">
      <alignment horizontal="right" vertical="center"/>
    </xf>
    <xf numFmtId="176" fontId="3" fillId="0" borderId="12" xfId="0" applyNumberFormat="1" applyFont="1" applyFill="1" applyBorder="1" applyAlignment="1">
      <alignment horizontal="right" vertical="center"/>
    </xf>
    <xf numFmtId="176" fontId="3" fillId="0" borderId="9"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76" fontId="3" fillId="0" borderId="68" xfId="0" applyNumberFormat="1" applyFont="1" applyFill="1" applyBorder="1" applyAlignment="1">
      <alignment horizontal="right" vertical="center"/>
    </xf>
    <xf numFmtId="176" fontId="3" fillId="0" borderId="69" xfId="0" applyNumberFormat="1" applyFont="1" applyFill="1" applyBorder="1" applyAlignment="1">
      <alignment horizontal="right" vertical="center"/>
    </xf>
    <xf numFmtId="176" fontId="3" fillId="0" borderId="78" xfId="0" applyNumberFormat="1" applyFont="1" applyFill="1" applyBorder="1" applyAlignment="1">
      <alignment horizontal="right" vertical="center"/>
    </xf>
    <xf numFmtId="176" fontId="3" fillId="0" borderId="55" xfId="0" applyNumberFormat="1" applyFont="1" applyFill="1" applyBorder="1" applyAlignment="1">
      <alignment horizontal="right" vertical="center"/>
    </xf>
    <xf numFmtId="176" fontId="3" fillId="0" borderId="61" xfId="0" applyNumberFormat="1" applyFont="1" applyFill="1" applyBorder="1" applyAlignment="1">
      <alignment horizontal="right" vertical="center"/>
    </xf>
    <xf numFmtId="176" fontId="3" fillId="0" borderId="28" xfId="0" applyNumberFormat="1" applyFont="1" applyFill="1" applyBorder="1" applyAlignment="1">
      <alignment horizontal="right" vertical="center"/>
    </xf>
    <xf numFmtId="176" fontId="3" fillId="0" borderId="62" xfId="0" applyNumberFormat="1" applyFont="1" applyFill="1" applyBorder="1" applyAlignment="1" applyProtection="1">
      <alignment horizontal="right" vertical="center"/>
      <protection locked="0"/>
    </xf>
    <xf numFmtId="176" fontId="3" fillId="0" borderId="55" xfId="0" applyNumberFormat="1" applyFont="1" applyFill="1" applyBorder="1" applyAlignment="1" applyProtection="1">
      <alignment horizontal="right" vertical="center"/>
      <protection locked="0"/>
    </xf>
    <xf numFmtId="176" fontId="3" fillId="0" borderId="61" xfId="0" applyNumberFormat="1" applyFont="1" applyFill="1" applyBorder="1" applyAlignment="1" applyProtection="1">
      <alignment horizontal="right" vertical="center"/>
      <protection locked="0"/>
    </xf>
    <xf numFmtId="176" fontId="3" fillId="0" borderId="28" xfId="0" applyNumberFormat="1" applyFont="1" applyFill="1" applyBorder="1" applyAlignment="1" applyProtection="1">
      <alignment horizontal="right" vertical="center"/>
      <protection locked="0"/>
    </xf>
    <xf numFmtId="176" fontId="3" fillId="0" borderId="45" xfId="0" applyNumberFormat="1" applyFont="1" applyFill="1" applyBorder="1" applyAlignment="1">
      <alignment horizontal="right" vertical="center"/>
    </xf>
    <xf numFmtId="176" fontId="3" fillId="0" borderId="51" xfId="0" applyNumberFormat="1" applyFont="1" applyFill="1" applyBorder="1" applyAlignment="1">
      <alignment horizontal="right" vertical="center"/>
    </xf>
    <xf numFmtId="176" fontId="3" fillId="0" borderId="37" xfId="0" applyNumberFormat="1" applyFont="1" applyFill="1" applyBorder="1" applyAlignment="1">
      <alignment horizontal="right" vertical="center"/>
    </xf>
    <xf numFmtId="176" fontId="3" fillId="0" borderId="57" xfId="0" applyNumberFormat="1" applyFont="1" applyFill="1" applyBorder="1" applyAlignment="1">
      <alignment horizontal="right" vertical="center"/>
    </xf>
    <xf numFmtId="176" fontId="3" fillId="0" borderId="56" xfId="0" applyNumberFormat="1" applyFont="1" applyFill="1" applyBorder="1" applyAlignment="1" applyProtection="1">
      <alignment horizontal="right" vertical="center"/>
      <protection locked="0"/>
    </xf>
    <xf numFmtId="176" fontId="3" fillId="0" borderId="51" xfId="0" applyNumberFormat="1" applyFont="1" applyFill="1" applyBorder="1" applyAlignment="1" applyProtection="1">
      <alignment horizontal="right" vertical="center"/>
      <protection locked="0"/>
    </xf>
    <xf numFmtId="176" fontId="3" fillId="0" borderId="37" xfId="0" applyNumberFormat="1" applyFont="1" applyFill="1" applyBorder="1" applyAlignment="1" applyProtection="1">
      <alignment horizontal="right" vertical="center"/>
      <protection locked="0"/>
    </xf>
    <xf numFmtId="176" fontId="3" fillId="0" borderId="57" xfId="0" applyNumberFormat="1" applyFont="1" applyFill="1" applyBorder="1" applyAlignment="1" applyProtection="1">
      <alignment horizontal="right" vertical="center"/>
      <protection locked="0"/>
    </xf>
    <xf numFmtId="176" fontId="3" fillId="0" borderId="50" xfId="0" applyNumberFormat="1" applyFont="1" applyFill="1" applyBorder="1" applyAlignment="1">
      <alignment horizontal="right" vertical="center"/>
    </xf>
    <xf numFmtId="176" fontId="3" fillId="0" borderId="31" xfId="0" applyNumberFormat="1" applyFont="1" applyFill="1" applyBorder="1" applyAlignment="1">
      <alignment horizontal="right" vertical="center"/>
    </xf>
    <xf numFmtId="176" fontId="3" fillId="0" borderId="39" xfId="0" applyNumberFormat="1" applyFont="1" applyFill="1" applyBorder="1" applyAlignment="1">
      <alignment horizontal="right" vertical="center"/>
    </xf>
    <xf numFmtId="176" fontId="3" fillId="0" borderId="30" xfId="0" applyNumberFormat="1" applyFont="1" applyFill="1" applyBorder="1" applyAlignment="1">
      <alignment horizontal="right" vertical="center"/>
    </xf>
    <xf numFmtId="176" fontId="3" fillId="0" borderId="31" xfId="0" applyNumberFormat="1" applyFont="1" applyFill="1" applyBorder="1" applyAlignment="1" applyProtection="1">
      <alignment horizontal="right" vertical="center"/>
      <protection locked="0"/>
    </xf>
    <xf numFmtId="176" fontId="3" fillId="0" borderId="39" xfId="0" applyNumberFormat="1" applyFont="1" applyFill="1" applyBorder="1" applyAlignment="1" applyProtection="1">
      <alignment horizontal="right" vertical="center"/>
      <protection locked="0"/>
    </xf>
    <xf numFmtId="176" fontId="3" fillId="0" borderId="30" xfId="0" applyNumberFormat="1" applyFont="1" applyFill="1" applyBorder="1" applyAlignment="1" applyProtection="1">
      <alignment horizontal="right" vertical="center"/>
      <protection locked="0"/>
    </xf>
    <xf numFmtId="176" fontId="7" fillId="0" borderId="5" xfId="1" applyNumberFormat="1" applyFont="1" applyFill="1" applyBorder="1" applyAlignment="1">
      <alignment horizontal="right" vertical="center" shrinkToFit="1"/>
    </xf>
    <xf numFmtId="176" fontId="7" fillId="0" borderId="6" xfId="1" applyNumberFormat="1" applyFont="1" applyFill="1" applyBorder="1" applyAlignment="1">
      <alignment horizontal="right" vertical="center"/>
    </xf>
    <xf numFmtId="176" fontId="7" fillId="0" borderId="26" xfId="1" applyNumberFormat="1" applyFont="1" applyFill="1" applyBorder="1" applyAlignment="1">
      <alignment horizontal="right" vertical="center"/>
    </xf>
    <xf numFmtId="176" fontId="7" fillId="0" borderId="22"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21" xfId="1" applyNumberFormat="1" applyFont="1" applyFill="1" applyBorder="1" applyAlignment="1">
      <alignment horizontal="right" vertical="center"/>
    </xf>
    <xf numFmtId="176" fontId="7"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5" xfId="1" applyNumberFormat="1" applyFont="1" applyFill="1" applyBorder="1" applyAlignment="1" applyProtection="1">
      <alignment horizontal="right" vertical="center"/>
      <protection locked="0"/>
    </xf>
    <xf numFmtId="176" fontId="7" fillId="0" borderId="7" xfId="1" applyNumberFormat="1" applyFont="1" applyFill="1" applyBorder="1" applyAlignment="1" applyProtection="1">
      <alignment horizontal="right" vertical="center"/>
      <protection locked="0"/>
    </xf>
    <xf numFmtId="176" fontId="7" fillId="0" borderId="8"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25" xfId="1" applyNumberFormat="1" applyFont="1" applyFill="1" applyBorder="1" applyAlignment="1">
      <alignment horizontal="right" vertical="center"/>
    </xf>
    <xf numFmtId="176" fontId="7" fillId="0" borderId="29" xfId="1" applyNumberFormat="1" applyFont="1" applyFill="1" applyBorder="1" applyAlignment="1">
      <alignment horizontal="right" vertical="center"/>
    </xf>
    <xf numFmtId="176" fontId="7" fillId="0" borderId="25" xfId="1" applyNumberFormat="1" applyFont="1" applyFill="1" applyBorder="1" applyAlignment="1" applyProtection="1">
      <alignment horizontal="right" vertical="center"/>
      <protection locked="0"/>
    </xf>
    <xf numFmtId="176" fontId="7" fillId="0" borderId="48" xfId="1" applyNumberFormat="1" applyFont="1" applyFill="1" applyBorder="1" applyAlignment="1" applyProtection="1">
      <alignment horizontal="right" vertical="center"/>
      <protection locked="0"/>
    </xf>
    <xf numFmtId="176" fontId="7" fillId="0" borderId="47" xfId="1" applyNumberFormat="1" applyFont="1" applyFill="1" applyBorder="1" applyAlignment="1" applyProtection="1">
      <alignment horizontal="right" vertical="center"/>
      <protection locked="0"/>
    </xf>
    <xf numFmtId="176" fontId="7" fillId="0" borderId="53"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4"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76" fontId="7" fillId="0" borderId="26" xfId="1" applyNumberFormat="1" applyFont="1" applyFill="1" applyBorder="1" applyAlignment="1" applyProtection="1">
      <alignment horizontal="right" vertical="center"/>
      <protection locked="0"/>
    </xf>
    <xf numFmtId="176" fontId="7" fillId="0" borderId="27" xfId="1" applyNumberFormat="1" applyFont="1" applyFill="1" applyBorder="1" applyAlignment="1" applyProtection="1">
      <alignment horizontal="right" vertical="center"/>
      <protection locked="0"/>
    </xf>
    <xf numFmtId="176" fontId="7" fillId="0" borderId="54" xfId="1" applyNumberFormat="1" applyFont="1" applyFill="1" applyBorder="1" applyAlignment="1" applyProtection="1">
      <alignment horizontal="right" vertical="center"/>
      <protection locked="0"/>
    </xf>
    <xf numFmtId="176" fontId="21" fillId="0" borderId="27" xfId="4" applyNumberFormat="1" applyFont="1" applyBorder="1" applyAlignment="1">
      <alignment horizontal="right" vertical="center" shrinkToFit="1"/>
    </xf>
    <xf numFmtId="176" fontId="7" fillId="0" borderId="22" xfId="1" applyNumberFormat="1" applyFont="1" applyFill="1" applyBorder="1" applyAlignment="1" applyProtection="1">
      <alignment horizontal="right" vertical="center"/>
      <protection locked="0"/>
    </xf>
    <xf numFmtId="176" fontId="3" fillId="0" borderId="26" xfId="1" applyNumberFormat="1" applyFont="1" applyFill="1" applyBorder="1" applyAlignment="1">
      <alignment horizontal="right" vertical="center"/>
    </xf>
    <xf numFmtId="176" fontId="3" fillId="0" borderId="25" xfId="1" applyNumberFormat="1" applyFont="1" applyFill="1" applyBorder="1" applyAlignment="1" applyProtection="1">
      <alignment horizontal="right" vertical="center"/>
      <protection locked="0"/>
    </xf>
    <xf numFmtId="176" fontId="3" fillId="0" borderId="60" xfId="1" applyNumberFormat="1" applyFont="1" applyFill="1" applyBorder="1" applyAlignment="1" applyProtection="1">
      <alignment horizontal="right" vertical="center"/>
      <protection locked="0"/>
    </xf>
    <xf numFmtId="176" fontId="3" fillId="0" borderId="31" xfId="1" applyNumberFormat="1" applyFont="1" applyFill="1" applyBorder="1" applyAlignment="1" applyProtection="1">
      <alignment horizontal="right" vertical="center"/>
      <protection locked="0"/>
    </xf>
    <xf numFmtId="176" fontId="3" fillId="0" borderId="39" xfId="1" applyNumberFormat="1" applyFont="1" applyFill="1" applyBorder="1" applyAlignment="1" applyProtection="1">
      <alignment horizontal="right" vertical="center"/>
      <protection locked="0"/>
    </xf>
    <xf numFmtId="176" fontId="15" fillId="0" borderId="25" xfId="0" applyNumberFormat="1" applyFont="1" applyFill="1" applyBorder="1" applyAlignment="1">
      <alignment horizontal="right" vertical="center"/>
    </xf>
    <xf numFmtId="176" fontId="15" fillId="0" borderId="29" xfId="0" applyNumberFormat="1" applyFont="1" applyFill="1" applyBorder="1" applyAlignment="1">
      <alignment horizontal="right" vertical="center"/>
    </xf>
    <xf numFmtId="176" fontId="15" fillId="0" borderId="47" xfId="0" applyNumberFormat="1" applyFont="1" applyFill="1" applyBorder="1" applyAlignment="1" applyProtection="1">
      <alignment horizontal="right" vertical="center"/>
      <protection locked="0"/>
    </xf>
    <xf numFmtId="176" fontId="15" fillId="0" borderId="41" xfId="1" applyNumberFormat="1" applyFont="1" applyFill="1" applyBorder="1" applyAlignment="1" applyProtection="1">
      <alignment horizontal="right" vertical="center"/>
      <protection locked="0"/>
    </xf>
    <xf numFmtId="176" fontId="15" fillId="0" borderId="48" xfId="1" applyNumberFormat="1" applyFont="1" applyFill="1" applyBorder="1" applyAlignment="1" applyProtection="1">
      <alignment horizontal="right" vertical="center"/>
      <protection locked="0"/>
    </xf>
    <xf numFmtId="176" fontId="15" fillId="0" borderId="47" xfId="1" applyNumberFormat="1" applyFont="1" applyFill="1" applyBorder="1" applyAlignment="1" applyProtection="1">
      <alignment horizontal="right" vertical="center"/>
      <protection locked="0"/>
    </xf>
    <xf numFmtId="176" fontId="15" fillId="0" borderId="29" xfId="0" applyNumberFormat="1" applyFont="1" applyFill="1" applyBorder="1" applyAlignment="1" applyProtection="1">
      <alignment horizontal="right" vertical="center"/>
      <protection locked="0"/>
    </xf>
    <xf numFmtId="176" fontId="15" fillId="0" borderId="45" xfId="0" applyNumberFormat="1" applyFont="1" applyFill="1" applyBorder="1" applyAlignment="1">
      <alignment horizontal="right" vertical="center"/>
    </xf>
    <xf numFmtId="176" fontId="15" fillId="0" borderId="56" xfId="0" applyNumberFormat="1" applyFont="1" applyFill="1" applyBorder="1" applyAlignment="1" applyProtection="1">
      <alignment horizontal="right" vertical="center"/>
      <protection locked="0"/>
    </xf>
    <xf numFmtId="176" fontId="15" fillId="0" borderId="51" xfId="1" applyNumberFormat="1" applyFont="1" applyFill="1" applyBorder="1" applyAlignment="1" applyProtection="1">
      <alignment horizontal="right" vertical="center"/>
      <protection locked="0"/>
    </xf>
    <xf numFmtId="176" fontId="15" fillId="0" borderId="37" xfId="1" applyNumberFormat="1" applyFont="1" applyFill="1" applyBorder="1" applyAlignment="1" applyProtection="1">
      <alignment horizontal="right" vertical="center"/>
      <protection locked="0"/>
    </xf>
    <xf numFmtId="176" fontId="15" fillId="0" borderId="56" xfId="1" applyNumberFormat="1" applyFont="1" applyFill="1" applyBorder="1" applyAlignment="1" applyProtection="1">
      <alignment horizontal="right" vertical="center"/>
      <protection locked="0"/>
    </xf>
    <xf numFmtId="176" fontId="15" fillId="0" borderId="57" xfId="0" applyNumberFormat="1" applyFont="1" applyFill="1" applyBorder="1" applyAlignment="1" applyProtection="1">
      <alignment horizontal="right" vertical="center"/>
      <protection locked="0"/>
    </xf>
    <xf numFmtId="176" fontId="15" fillId="0" borderId="50" xfId="0" applyNumberFormat="1" applyFont="1" applyFill="1" applyBorder="1" applyAlignment="1">
      <alignment horizontal="right" vertical="center"/>
    </xf>
    <xf numFmtId="176" fontId="15" fillId="0" borderId="21" xfId="0" applyNumberFormat="1" applyFont="1" applyFill="1" applyBorder="1" applyAlignment="1">
      <alignment horizontal="right" vertical="center"/>
    </xf>
    <xf numFmtId="176" fontId="15" fillId="0" borderId="22" xfId="0" applyNumberFormat="1" applyFont="1" applyFill="1" applyBorder="1" applyAlignment="1" applyProtection="1">
      <alignment horizontal="right" vertical="center"/>
      <protection locked="0"/>
    </xf>
    <xf numFmtId="176" fontId="15" fillId="0" borderId="27" xfId="0" applyNumberFormat="1" applyFont="1" applyFill="1" applyBorder="1" applyAlignment="1" applyProtection="1">
      <alignment horizontal="right" vertical="center"/>
      <protection locked="0"/>
    </xf>
    <xf numFmtId="176" fontId="15" fillId="0" borderId="54" xfId="1" applyNumberFormat="1" applyFont="1" applyFill="1" applyBorder="1" applyAlignment="1" applyProtection="1">
      <alignment horizontal="right" vertical="center"/>
      <protection locked="0"/>
    </xf>
    <xf numFmtId="176" fontId="15" fillId="0" borderId="27" xfId="1" applyNumberFormat="1" applyFont="1" applyFill="1" applyBorder="1" applyAlignment="1" applyProtection="1">
      <alignment horizontal="right" vertical="center"/>
      <protection locked="0"/>
    </xf>
    <xf numFmtId="176" fontId="15" fillId="0" borderId="21" xfId="0" applyNumberFormat="1" applyFont="1" applyFill="1" applyBorder="1" applyAlignment="1" applyProtection="1">
      <alignment horizontal="right" vertical="center"/>
      <protection locked="0"/>
    </xf>
    <xf numFmtId="182" fontId="18" fillId="4" borderId="0" xfId="4" applyNumberFormat="1" applyFill="1" applyBorder="1" applyAlignment="1">
      <alignment vertical="center" shrinkToFit="1"/>
    </xf>
    <xf numFmtId="176" fontId="1" fillId="0" borderId="5"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6" fontId="1" fillId="0" borderId="4" xfId="1" applyNumberFormat="1" applyFont="1" applyFill="1" applyBorder="1" applyAlignment="1" applyProtection="1">
      <alignment horizontal="right" vertical="center"/>
    </xf>
    <xf numFmtId="176" fontId="1" fillId="0" borderId="8" xfId="1" applyNumberFormat="1" applyFont="1" applyFill="1" applyBorder="1" applyAlignment="1" applyProtection="1">
      <alignment horizontal="right" vertical="center"/>
    </xf>
    <xf numFmtId="176" fontId="1" fillId="0" borderId="2" xfId="1" applyNumberFormat="1" applyFont="1" applyFill="1" applyBorder="1" applyAlignment="1" applyProtection="1">
      <alignment horizontal="right" vertical="center"/>
    </xf>
    <xf numFmtId="176" fontId="1" fillId="0" borderId="5" xfId="1" applyNumberFormat="1" applyFont="1" applyFill="1" applyBorder="1" applyAlignment="1" applyProtection="1">
      <alignment horizontal="right" vertical="center"/>
      <protection locked="0"/>
    </xf>
    <xf numFmtId="176" fontId="1" fillId="0" borderId="8" xfId="1" applyNumberFormat="1" applyFont="1" applyFill="1" applyBorder="1" applyAlignment="1" applyProtection="1">
      <alignment horizontal="right" vertical="center"/>
      <protection locked="0"/>
    </xf>
    <xf numFmtId="176" fontId="1" fillId="0" borderId="48" xfId="1" applyNumberFormat="1" applyFont="1" applyFill="1" applyBorder="1" applyAlignment="1" applyProtection="1">
      <alignment horizontal="right" vertical="center"/>
      <protection locked="0"/>
    </xf>
    <xf numFmtId="176" fontId="1" fillId="0" borderId="53" xfId="1" applyNumberFormat="1" applyFont="1" applyFill="1" applyBorder="1" applyAlignment="1" applyProtection="1">
      <alignment horizontal="right" vertical="center"/>
    </xf>
    <xf numFmtId="176" fontId="1" fillId="0" borderId="6" xfId="1" applyNumberFormat="1" applyFont="1" applyFill="1" applyBorder="1" applyAlignment="1" applyProtection="1">
      <alignment horizontal="right" vertical="center"/>
    </xf>
    <xf numFmtId="177" fontId="1" fillId="0" borderId="5" xfId="9" applyNumberFormat="1" applyFont="1" applyFill="1" applyBorder="1" applyAlignment="1">
      <alignment vertical="center"/>
    </xf>
    <xf numFmtId="177" fontId="1" fillId="0" borderId="0" xfId="9" applyNumberFormat="1" applyFont="1" applyFill="1" applyBorder="1" applyAlignment="1">
      <alignment vertical="center"/>
    </xf>
    <xf numFmtId="177" fontId="1" fillId="0" borderId="48" xfId="9" applyNumberFormat="1" applyFont="1" applyFill="1" applyBorder="1" applyAlignment="1">
      <alignment vertical="center"/>
    </xf>
    <xf numFmtId="177" fontId="1" fillId="0" borderId="41" xfId="9" applyNumberFormat="1" applyFont="1" applyFill="1" applyBorder="1" applyAlignment="1">
      <alignment vertical="center"/>
    </xf>
    <xf numFmtId="177" fontId="1" fillId="0" borderId="29" xfId="9" applyNumberFormat="1" applyFont="1" applyFill="1" applyBorder="1" applyAlignment="1">
      <alignment vertical="center"/>
    </xf>
    <xf numFmtId="177" fontId="1" fillId="0" borderId="45" xfId="9" applyNumberFormat="1" applyFont="1" applyFill="1" applyBorder="1" applyAlignment="1">
      <alignment vertical="center"/>
    </xf>
    <xf numFmtId="177" fontId="1" fillId="0" borderId="51" xfId="9" applyNumberFormat="1" applyFont="1" applyFill="1" applyBorder="1" applyAlignment="1">
      <alignment vertical="center"/>
    </xf>
    <xf numFmtId="177" fontId="1" fillId="0" borderId="37" xfId="9" applyNumberFormat="1" applyFont="1" applyFill="1" applyBorder="1" applyAlignment="1" applyProtection="1">
      <alignment vertical="center"/>
      <protection locked="0"/>
    </xf>
    <xf numFmtId="177" fontId="1" fillId="0" borderId="51" xfId="9" applyNumberFormat="1" applyFont="1" applyFill="1" applyBorder="1" applyAlignment="1" applyProtection="1">
      <alignment vertical="center"/>
      <protection locked="0"/>
    </xf>
    <xf numFmtId="177" fontId="1" fillId="0" borderId="37" xfId="9" applyNumberFormat="1" applyFont="1" applyFill="1" applyBorder="1" applyAlignment="1" applyProtection="1">
      <alignment horizontal="right" vertical="center"/>
      <protection locked="0"/>
    </xf>
    <xf numFmtId="177" fontId="1" fillId="0" borderId="56" xfId="9" applyNumberFormat="1" applyFont="1" applyFill="1" applyBorder="1" applyAlignment="1" applyProtection="1">
      <alignment vertical="center"/>
      <protection locked="0"/>
    </xf>
    <xf numFmtId="177" fontId="1" fillId="0" borderId="5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vertical="center"/>
      <protection locked="0"/>
    </xf>
    <xf numFmtId="177" fontId="1" fillId="0" borderId="7" xfId="9" applyNumberFormat="1" applyFont="1" applyFill="1" applyBorder="1" applyAlignment="1" applyProtection="1">
      <alignment vertical="center"/>
      <protection locked="0"/>
    </xf>
    <xf numFmtId="177" fontId="1" fillId="0" borderId="8"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vertical="center"/>
      <protection locked="0"/>
    </xf>
    <xf numFmtId="177" fontId="1" fillId="0" borderId="48" xfId="9" applyNumberFormat="1" applyFont="1" applyFill="1" applyBorder="1" applyAlignment="1" applyProtection="1">
      <alignment vertical="center"/>
      <protection locked="0"/>
    </xf>
    <xf numFmtId="177" fontId="1" fillId="0" borderId="41" xfId="9" applyNumberFormat="1" applyFont="1" applyFill="1" applyBorder="1" applyAlignment="1" applyProtection="1">
      <alignment vertical="center"/>
      <protection locked="0"/>
    </xf>
    <xf numFmtId="177" fontId="1" fillId="0" borderId="26" xfId="9" applyNumberFormat="1" applyFont="1" applyFill="1" applyBorder="1" applyAlignment="1">
      <alignment horizontal="right" vertical="center"/>
    </xf>
    <xf numFmtId="177" fontId="1" fillId="0" borderId="22" xfId="9" applyNumberFormat="1" applyFont="1" applyFill="1" applyBorder="1" applyAlignment="1">
      <alignment horizontal="right" vertical="center"/>
    </xf>
    <xf numFmtId="177" fontId="1" fillId="0" borderId="39" xfId="9" applyNumberFormat="1" applyFont="1" applyFill="1" applyBorder="1" applyAlignment="1" applyProtection="1">
      <alignment horizontal="right" vertical="center"/>
      <protection locked="0"/>
    </xf>
    <xf numFmtId="177" fontId="1" fillId="0" borderId="31" xfId="9" applyNumberFormat="1" applyFont="1" applyFill="1" applyBorder="1" applyAlignment="1" applyProtection="1">
      <alignment horizontal="right" vertical="center"/>
      <protection locked="0"/>
    </xf>
    <xf numFmtId="177" fontId="1" fillId="0" borderId="30" xfId="9" applyNumberFormat="1" applyFont="1" applyFill="1" applyBorder="1" applyAlignment="1" applyProtection="1">
      <alignment horizontal="right" vertical="center"/>
      <protection locked="0"/>
    </xf>
    <xf numFmtId="177" fontId="1" fillId="0" borderId="11" xfId="9" applyNumberFormat="1" applyFont="1" applyFill="1" applyBorder="1" applyAlignment="1">
      <alignment horizontal="right" vertical="center"/>
    </xf>
    <xf numFmtId="177" fontId="1" fillId="0" borderId="55" xfId="9" applyNumberFormat="1" applyFont="1" applyFill="1" applyBorder="1" applyAlignment="1">
      <alignment horizontal="right" vertical="center"/>
    </xf>
    <xf numFmtId="177" fontId="1" fillId="0" borderId="12" xfId="9" applyNumberFormat="1" applyFont="1" applyFill="1" applyBorder="1" applyAlignment="1">
      <alignment horizontal="right" vertical="center"/>
    </xf>
    <xf numFmtId="177" fontId="1" fillId="0" borderId="45" xfId="9" applyNumberFormat="1" applyFont="1" applyFill="1" applyBorder="1" applyAlignment="1">
      <alignment horizontal="right" vertical="center"/>
    </xf>
    <xf numFmtId="177" fontId="1" fillId="0" borderId="51" xfId="9" applyNumberFormat="1" applyFont="1" applyFill="1" applyBorder="1" applyAlignment="1">
      <alignment horizontal="right" vertical="center"/>
    </xf>
    <xf numFmtId="177" fontId="1" fillId="0" borderId="51" xfId="9" applyNumberFormat="1" applyFont="1" applyFill="1" applyBorder="1" applyAlignment="1" applyProtection="1">
      <alignment horizontal="right" vertical="center"/>
      <protection locked="0"/>
    </xf>
    <xf numFmtId="177" fontId="1" fillId="0" borderId="57" xfId="9" applyNumberFormat="1" applyFont="1" applyFill="1" applyBorder="1" applyAlignment="1" applyProtection="1">
      <alignment horizontal="right" vertical="center"/>
      <protection locked="0"/>
    </xf>
    <xf numFmtId="177" fontId="1" fillId="0" borderId="7" xfId="9" applyNumberFormat="1" applyFont="1" applyFill="1" applyBorder="1" applyAlignment="1" applyProtection="1">
      <alignment horizontal="right" vertical="center"/>
      <protection locked="0"/>
    </xf>
    <xf numFmtId="177" fontId="1" fillId="0" borderId="6" xfId="9" applyNumberFormat="1" applyFont="1" applyFill="1" applyBorder="1" applyAlignment="1" applyProtection="1">
      <alignment horizontal="right" vertical="center"/>
      <protection locked="0"/>
    </xf>
    <xf numFmtId="177" fontId="1" fillId="0" borderId="5" xfId="9" applyNumberFormat="1" applyFont="1" applyFill="1" applyBorder="1" applyAlignment="1">
      <alignment horizontal="right" vertical="center"/>
    </xf>
    <xf numFmtId="177" fontId="1" fillId="0" borderId="0" xfId="9" applyNumberFormat="1" applyFont="1" applyFill="1" applyBorder="1" applyAlignment="1">
      <alignment horizontal="right" vertical="center"/>
    </xf>
    <xf numFmtId="177" fontId="1" fillId="0" borderId="56" xfId="9" applyNumberFormat="1" applyFont="1" applyFill="1" applyBorder="1" applyAlignment="1">
      <alignment horizontal="right" vertical="center"/>
    </xf>
    <xf numFmtId="177" fontId="1" fillId="0" borderId="25" xfId="9" applyNumberFormat="1" applyFont="1" applyFill="1" applyBorder="1" applyAlignment="1">
      <alignment horizontal="right" vertical="center"/>
    </xf>
    <xf numFmtId="177" fontId="1" fillId="0" borderId="47" xfId="9" applyNumberFormat="1" applyFont="1" applyFill="1" applyBorder="1" applyAlignment="1">
      <alignment horizontal="right" vertical="center"/>
    </xf>
    <xf numFmtId="177" fontId="1" fillId="0" borderId="41" xfId="9" applyNumberFormat="1" applyFont="1" applyFill="1" applyBorder="1" applyAlignment="1" applyProtection="1">
      <alignment horizontal="right" vertical="center"/>
      <protection locked="0"/>
    </xf>
    <xf numFmtId="177" fontId="1" fillId="0" borderId="47" xfId="9" applyNumberFormat="1" applyFont="1" applyFill="1" applyBorder="1" applyAlignment="1" applyProtection="1">
      <alignment horizontal="right" vertical="center"/>
      <protection locked="0"/>
    </xf>
    <xf numFmtId="177" fontId="1" fillId="0" borderId="41" xfId="9" applyNumberFormat="1" applyFont="1" applyFill="1" applyBorder="1" applyAlignment="1">
      <alignment horizontal="right" vertical="center"/>
    </xf>
    <xf numFmtId="177" fontId="1" fillId="0" borderId="27" xfId="9" applyNumberFormat="1" applyFont="1" applyFill="1" applyBorder="1" applyAlignment="1">
      <alignment horizontal="right" vertical="center"/>
    </xf>
    <xf numFmtId="176" fontId="1" fillId="0" borderId="3" xfId="1" applyNumberFormat="1" applyFont="1" applyFill="1" applyBorder="1" applyAlignment="1" applyProtection="1">
      <alignment horizontal="right" vertical="center"/>
    </xf>
    <xf numFmtId="0" fontId="1" fillId="0" borderId="0" xfId="0" applyFont="1" applyFill="1" applyAlignment="1">
      <alignment vertical="center"/>
    </xf>
    <xf numFmtId="0" fontId="4" fillId="0" borderId="64" xfId="0" applyFont="1" applyFill="1" applyBorder="1" applyAlignment="1">
      <alignment horizontal="center" vertical="center"/>
    </xf>
    <xf numFmtId="176" fontId="1" fillId="0" borderId="0" xfId="8" applyNumberFormat="1" applyFont="1" applyFill="1">
      <alignment vertical="center"/>
    </xf>
    <xf numFmtId="176" fontId="24" fillId="0" borderId="0" xfId="4" applyNumberFormat="1" applyFont="1" applyFill="1" applyBorder="1" applyAlignment="1">
      <alignment horizontal="right" vertical="center" shrinkToFit="1"/>
    </xf>
    <xf numFmtId="176" fontId="24" fillId="0" borderId="8" xfId="4" applyNumberFormat="1" applyFont="1" applyFill="1" applyBorder="1" applyAlignment="1">
      <alignment horizontal="right" vertical="center" shrinkToFit="1"/>
    </xf>
    <xf numFmtId="176" fontId="24" fillId="0" borderId="7" xfId="4" applyNumberFormat="1" applyFont="1" applyFill="1" applyBorder="1" applyAlignment="1">
      <alignment horizontal="right" vertical="center" shrinkToFit="1"/>
    </xf>
    <xf numFmtId="176" fontId="24" fillId="0" borderId="6" xfId="4" applyNumberFormat="1" applyFont="1" applyFill="1" applyBorder="1" applyAlignment="1">
      <alignment horizontal="right" vertical="center" shrinkToFit="1"/>
    </xf>
    <xf numFmtId="176" fontId="24" fillId="0" borderId="47" xfId="4" applyNumberFormat="1" applyFont="1" applyFill="1" applyBorder="1" applyAlignment="1">
      <alignment horizontal="right" vertical="center" shrinkToFit="1"/>
    </xf>
    <xf numFmtId="176" fontId="24" fillId="0" borderId="48" xfId="4" applyNumberFormat="1" applyFont="1" applyFill="1" applyBorder="1" applyAlignment="1">
      <alignment horizontal="right" vertical="center" shrinkToFit="1"/>
    </xf>
    <xf numFmtId="176" fontId="24" fillId="0" borderId="29" xfId="4" applyNumberFormat="1" applyFont="1" applyFill="1" applyBorder="1" applyAlignment="1">
      <alignment horizontal="right" vertical="center" shrinkToFit="1"/>
    </xf>
    <xf numFmtId="176" fontId="24" fillId="0" borderId="4" xfId="4" applyNumberFormat="1" applyFont="1" applyFill="1" applyBorder="1" applyAlignment="1">
      <alignment horizontal="right" vertical="center" shrinkToFit="1"/>
    </xf>
    <xf numFmtId="176" fontId="24" fillId="0" borderId="53" xfId="4" applyNumberFormat="1" applyFont="1" applyFill="1" applyBorder="1" applyAlignment="1">
      <alignment horizontal="right" vertical="center" shrinkToFit="1"/>
    </xf>
    <xf numFmtId="176" fontId="24" fillId="0" borderId="54" xfId="4" applyNumberFormat="1" applyFont="1" applyFill="1" applyBorder="1" applyAlignment="1">
      <alignment horizontal="right" vertical="center" shrinkToFit="1"/>
    </xf>
    <xf numFmtId="176" fontId="24" fillId="0" borderId="21" xfId="4" applyNumberFormat="1" applyFont="1" applyFill="1" applyBorder="1" applyAlignment="1">
      <alignment horizontal="right" vertical="center" shrinkToFit="1"/>
    </xf>
    <xf numFmtId="176" fontId="1" fillId="0" borderId="0" xfId="8" applyNumberFormat="1" applyFont="1" applyFill="1" applyBorder="1">
      <alignment vertical="center"/>
    </xf>
    <xf numFmtId="0" fontId="17" fillId="0" borderId="0" xfId="0" applyFont="1" applyFill="1" applyBorder="1" applyAlignment="1" applyProtection="1">
      <alignment vertical="center"/>
    </xf>
    <xf numFmtId="176" fontId="4" fillId="3" borderId="0" xfId="0" applyNumberFormat="1" applyFont="1" applyFill="1" applyAlignment="1">
      <alignment vertical="center"/>
    </xf>
    <xf numFmtId="176" fontId="0" fillId="0" borderId="63" xfId="1" applyNumberFormat="1" applyFont="1" applyFill="1" applyBorder="1" applyAlignment="1">
      <alignment vertical="center"/>
    </xf>
    <xf numFmtId="0" fontId="6" fillId="0" borderId="6" xfId="0" applyFont="1" applyFill="1" applyBorder="1" applyAlignment="1">
      <alignment horizontal="distributed" vertical="center"/>
    </xf>
    <xf numFmtId="176" fontId="3" fillId="0" borderId="41" xfId="1" applyNumberFormat="1" applyFont="1" applyFill="1" applyBorder="1" applyAlignment="1">
      <alignment vertical="center"/>
    </xf>
    <xf numFmtId="176" fontId="3" fillId="0" borderId="65" xfId="1" applyNumberFormat="1" applyFont="1" applyFill="1" applyBorder="1" applyAlignment="1" applyProtection="1">
      <alignment horizontal="right" vertical="center"/>
      <protection locked="0"/>
    </xf>
    <xf numFmtId="176" fontId="3" fillId="0" borderId="48" xfId="1" applyNumberFormat="1" applyFont="1" applyFill="1" applyBorder="1" applyAlignment="1" applyProtection="1">
      <alignment horizontal="right" vertical="center"/>
      <protection locked="0"/>
    </xf>
    <xf numFmtId="176" fontId="3" fillId="0" borderId="0" xfId="8" applyNumberFormat="1" applyFont="1" applyFill="1" applyAlignment="1">
      <alignment vertical="center" wrapText="1"/>
    </xf>
    <xf numFmtId="176" fontId="7" fillId="0" borderId="10" xfId="7" applyNumberFormat="1" applyFont="1" applyFill="1" applyBorder="1" applyAlignment="1" applyProtection="1">
      <alignment horizontal="right" vertical="center"/>
      <protection locked="0"/>
    </xf>
    <xf numFmtId="176" fontId="7" fillId="0" borderId="3" xfId="7" applyNumberFormat="1" applyFont="1" applyFill="1" applyBorder="1" applyAlignment="1" applyProtection="1">
      <alignment horizontal="right" vertical="center"/>
      <protection locked="0"/>
    </xf>
    <xf numFmtId="176" fontId="7" fillId="0" borderId="26" xfId="7" applyNumberFormat="1" applyFont="1" applyFill="1" applyBorder="1" applyAlignment="1" applyProtection="1">
      <alignment horizontal="right" vertical="center"/>
      <protection locked="0"/>
    </xf>
    <xf numFmtId="176" fontId="7" fillId="0" borderId="22" xfId="7" applyNumberFormat="1" applyFont="1" applyFill="1" applyBorder="1" applyAlignment="1" applyProtection="1">
      <alignment horizontal="right" vertical="center"/>
      <protection locked="0"/>
    </xf>
    <xf numFmtId="176" fontId="3" fillId="0" borderId="56" xfId="1" applyNumberFormat="1" applyFont="1" applyFill="1" applyBorder="1" applyAlignment="1">
      <alignment horizontal="right" vertical="center"/>
    </xf>
    <xf numFmtId="176" fontId="3" fillId="0" borderId="70" xfId="0" applyNumberFormat="1" applyFont="1" applyFill="1" applyBorder="1" applyAlignment="1">
      <alignment horizontal="right" vertical="center"/>
    </xf>
    <xf numFmtId="176" fontId="3" fillId="0" borderId="3" xfId="0" applyNumberFormat="1" applyFont="1" applyFill="1" applyBorder="1" applyAlignment="1">
      <alignment horizontal="center" vertical="center"/>
    </xf>
    <xf numFmtId="176" fontId="1" fillId="0" borderId="38"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35" xfId="8" applyNumberFormat="1" applyFont="1" applyFill="1" applyBorder="1" applyAlignment="1">
      <alignment horizontal="right" vertical="center"/>
    </xf>
    <xf numFmtId="176" fontId="0" fillId="0" borderId="77" xfId="8" applyNumberFormat="1" applyFont="1" applyFill="1" applyBorder="1" applyAlignment="1">
      <alignment horizontal="right" vertical="center"/>
    </xf>
    <xf numFmtId="176" fontId="0" fillId="0" borderId="78" xfId="1" applyNumberFormat="1" applyFont="1" applyFill="1" applyBorder="1" applyAlignment="1">
      <alignment horizontal="right" vertical="center"/>
    </xf>
    <xf numFmtId="176" fontId="0" fillId="0" borderId="75" xfId="1" applyNumberFormat="1" applyFont="1" applyFill="1" applyBorder="1" applyAlignment="1">
      <alignment horizontal="right" vertical="center"/>
    </xf>
    <xf numFmtId="176" fontId="0" fillId="0" borderId="72" xfId="1" applyNumberFormat="1" applyFont="1" applyFill="1" applyBorder="1" applyAlignment="1">
      <alignment horizontal="right" vertical="center"/>
    </xf>
    <xf numFmtId="176" fontId="0" fillId="0" borderId="45" xfId="1" applyNumberFormat="1" applyFont="1" applyFill="1" applyBorder="1" applyAlignment="1">
      <alignment vertical="center"/>
    </xf>
    <xf numFmtId="176" fontId="0" fillId="0" borderId="43" xfId="1" applyNumberFormat="1" applyFont="1" applyFill="1" applyBorder="1" applyAlignment="1">
      <alignment vertical="center"/>
    </xf>
    <xf numFmtId="176" fontId="0" fillId="0" borderId="35" xfId="1" applyNumberFormat="1" applyFont="1" applyFill="1" applyBorder="1" applyAlignment="1">
      <alignment vertical="center"/>
    </xf>
    <xf numFmtId="176" fontId="0" fillId="0" borderId="50" xfId="1" applyNumberFormat="1" applyFont="1" applyFill="1" applyBorder="1" applyAlignment="1">
      <alignment vertical="center"/>
    </xf>
    <xf numFmtId="176" fontId="0" fillId="0" borderId="83" xfId="1" applyNumberFormat="1" applyFont="1" applyFill="1" applyBorder="1" applyAlignment="1">
      <alignment vertical="center"/>
    </xf>
    <xf numFmtId="176" fontId="0" fillId="0" borderId="49" xfId="1" applyNumberFormat="1" applyFont="1" applyFill="1" applyBorder="1" applyAlignment="1">
      <alignment vertical="center"/>
    </xf>
    <xf numFmtId="176" fontId="0" fillId="0" borderId="91" xfId="1" applyNumberFormat="1" applyFont="1" applyFill="1" applyBorder="1" applyAlignment="1">
      <alignment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7" fontId="1" fillId="0" borderId="26" xfId="9" applyNumberFormat="1" applyFont="1" applyFill="1" applyBorder="1" applyAlignment="1">
      <alignment vertical="center"/>
    </xf>
    <xf numFmtId="177" fontId="1" fillId="0" borderId="22" xfId="9" applyNumberFormat="1" applyFont="1" applyFill="1" applyBorder="1" applyAlignment="1">
      <alignment vertical="center"/>
    </xf>
    <xf numFmtId="177" fontId="1" fillId="0" borderId="54" xfId="9" applyNumberFormat="1" applyFont="1" applyFill="1" applyBorder="1" applyAlignment="1">
      <alignment vertical="center"/>
    </xf>
    <xf numFmtId="177" fontId="1" fillId="0" borderId="27" xfId="9" applyNumberFormat="1" applyFont="1" applyFill="1" applyBorder="1" applyAlignment="1">
      <alignment vertical="center"/>
    </xf>
    <xf numFmtId="177" fontId="1" fillId="0" borderId="21" xfId="9" applyNumberFormat="1" applyFont="1" applyFill="1" applyBorder="1" applyAlignment="1">
      <alignment vertical="center"/>
    </xf>
    <xf numFmtId="177" fontId="1" fillId="0" borderId="29" xfId="9" applyNumberFormat="1" applyFont="1" applyFill="1" applyBorder="1" applyAlignment="1" applyProtection="1">
      <alignment vertical="center"/>
      <protection locked="0"/>
    </xf>
    <xf numFmtId="177" fontId="1" fillId="0" borderId="28" xfId="9" applyNumberFormat="1" applyFont="1" applyFill="1" applyBorder="1" applyAlignment="1">
      <alignment horizontal="right" vertical="center"/>
    </xf>
    <xf numFmtId="177" fontId="1" fillId="0" borderId="54" xfId="9" applyNumberFormat="1" applyFont="1" applyFill="1" applyBorder="1" applyAlignment="1" applyProtection="1">
      <alignment horizontal="right" vertical="center"/>
      <protection locked="0"/>
    </xf>
    <xf numFmtId="177" fontId="1" fillId="0" borderId="27" xfId="9" applyNumberFormat="1" applyFont="1" applyFill="1" applyBorder="1" applyAlignment="1" applyProtection="1">
      <alignment horizontal="right" vertical="center"/>
      <protection locked="0"/>
    </xf>
    <xf numFmtId="177" fontId="1" fillId="0" borderId="21" xfId="9" applyNumberFormat="1" applyFont="1" applyFill="1" applyBorder="1" applyAlignment="1" applyProtection="1">
      <alignment horizontal="right" vertical="center"/>
      <protection locked="0"/>
    </xf>
    <xf numFmtId="176" fontId="3" fillId="0" borderId="57" xfId="1" applyNumberFormat="1" applyFont="1" applyFill="1" applyBorder="1" applyAlignment="1">
      <alignment vertical="center"/>
    </xf>
    <xf numFmtId="176" fontId="3" fillId="0" borderId="32" xfId="1" applyNumberFormat="1" applyFont="1" applyFill="1" applyBorder="1" applyAlignment="1" applyProtection="1">
      <alignment horizontal="right" vertical="center"/>
      <protection locked="0"/>
    </xf>
    <xf numFmtId="176" fontId="3" fillId="0" borderId="32" xfId="1" applyNumberFormat="1" applyFont="1" applyFill="1" applyBorder="1" applyAlignment="1" applyProtection="1">
      <alignment vertical="center"/>
      <protection locked="0"/>
    </xf>
    <xf numFmtId="176" fontId="3" fillId="0" borderId="33" xfId="1" applyNumberFormat="1" applyFont="1" applyFill="1" applyBorder="1" applyAlignment="1" applyProtection="1">
      <alignment vertical="center"/>
      <protection locked="0"/>
    </xf>
    <xf numFmtId="176" fontId="15" fillId="0" borderId="57" xfId="1" applyNumberFormat="1" applyFont="1" applyFill="1" applyBorder="1" applyAlignment="1" applyProtection="1">
      <alignment horizontal="right" vertical="center"/>
      <protection locked="0"/>
    </xf>
    <xf numFmtId="176" fontId="7" fillId="0" borderId="9" xfId="7" applyNumberFormat="1" applyFont="1" applyFill="1" applyBorder="1" applyAlignment="1" applyProtection="1">
      <alignment horizontal="right" vertical="center"/>
      <protection locked="0"/>
    </xf>
    <xf numFmtId="183" fontId="3" fillId="0" borderId="42" xfId="1" applyNumberFormat="1" applyFont="1" applyFill="1" applyBorder="1" applyAlignment="1" applyProtection="1">
      <alignment horizontal="right" vertical="center"/>
      <protection locked="0"/>
    </xf>
    <xf numFmtId="176" fontId="14" fillId="0" borderId="45" xfId="0" applyNumberFormat="1" applyFont="1" applyFill="1" applyBorder="1" applyAlignment="1">
      <alignment horizontal="right" vertical="center"/>
    </xf>
    <xf numFmtId="176" fontId="14" fillId="0" borderId="29" xfId="0" applyNumberFormat="1" applyFont="1" applyFill="1" applyBorder="1" applyAlignment="1">
      <alignment horizontal="right" vertical="center"/>
    </xf>
    <xf numFmtId="176" fontId="14" fillId="0" borderId="56" xfId="0" applyNumberFormat="1" applyFont="1" applyFill="1" applyBorder="1" applyAlignment="1" applyProtection="1">
      <alignment horizontal="right" vertical="center"/>
      <protection locked="0"/>
    </xf>
    <xf numFmtId="176" fontId="14" fillId="0" borderId="51" xfId="1" applyNumberFormat="1" applyFont="1" applyFill="1" applyBorder="1" applyAlignment="1" applyProtection="1">
      <alignment horizontal="right" vertical="center"/>
      <protection locked="0"/>
    </xf>
    <xf numFmtId="176" fontId="0" fillId="0" borderId="5"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176" fontId="0" fillId="0" borderId="8" xfId="0" applyNumberFormat="1" applyFont="1" applyFill="1" applyBorder="1" applyAlignment="1">
      <alignment horizontal="right" vertical="center"/>
    </xf>
    <xf numFmtId="176" fontId="0" fillId="0" borderId="41" xfId="0" applyNumberFormat="1" applyFont="1" applyFill="1" applyBorder="1" applyAlignment="1">
      <alignment horizontal="right" vertical="center"/>
    </xf>
    <xf numFmtId="176" fontId="0" fillId="0" borderId="48" xfId="0" applyNumberFormat="1" applyFont="1" applyFill="1" applyBorder="1" applyAlignment="1">
      <alignment horizontal="right" vertical="center"/>
    </xf>
    <xf numFmtId="176" fontId="0" fillId="0" borderId="47" xfId="0" applyNumberFormat="1" applyFont="1" applyFill="1" applyBorder="1" applyAlignment="1">
      <alignment horizontal="right" vertical="center"/>
    </xf>
    <xf numFmtId="179" fontId="0" fillId="0" borderId="48" xfId="1" applyNumberFormat="1" applyFont="1" applyFill="1" applyBorder="1" applyAlignment="1">
      <alignment horizontal="right" vertical="center"/>
    </xf>
    <xf numFmtId="179" fontId="0" fillId="0" borderId="41" xfId="1" applyNumberFormat="1" applyFont="1" applyFill="1" applyBorder="1" applyAlignment="1">
      <alignment horizontal="right" vertical="center"/>
    </xf>
    <xf numFmtId="176" fontId="25" fillId="0" borderId="53" xfId="0" applyNumberFormat="1" applyFont="1" applyFill="1" applyBorder="1" applyAlignment="1" applyProtection="1">
      <alignment horizontal="right" vertical="center"/>
      <protection locked="0"/>
    </xf>
    <xf numFmtId="176" fontId="25" fillId="0" borderId="4" xfId="0" applyNumberFormat="1" applyFont="1" applyFill="1" applyBorder="1" applyAlignment="1" applyProtection="1">
      <alignment horizontal="right" vertical="center"/>
      <protection locked="0"/>
    </xf>
    <xf numFmtId="176" fontId="25" fillId="0" borderId="1" xfId="0" applyNumberFormat="1" applyFont="1" applyFill="1" applyBorder="1" applyAlignment="1" applyProtection="1">
      <alignment horizontal="right" vertical="center"/>
      <protection locked="0"/>
    </xf>
    <xf numFmtId="176" fontId="25" fillId="0" borderId="4" xfId="1" applyNumberFormat="1" applyFont="1" applyFill="1" applyBorder="1" applyAlignment="1" applyProtection="1">
      <alignment horizontal="right" vertical="center"/>
      <protection locked="0"/>
    </xf>
    <xf numFmtId="176" fontId="25" fillId="0" borderId="1" xfId="1" applyNumberFormat="1" applyFont="1" applyFill="1" applyBorder="1" applyAlignment="1" applyProtection="1">
      <alignment horizontal="right" vertical="center"/>
      <protection locked="0"/>
    </xf>
    <xf numFmtId="179" fontId="0" fillId="0" borderId="8" xfId="1" applyNumberFormat="1" applyFont="1" applyFill="1" applyBorder="1" applyAlignment="1">
      <alignment horizontal="right" vertical="center"/>
    </xf>
    <xf numFmtId="179" fontId="0" fillId="0" borderId="7" xfId="1" applyNumberFormat="1" applyFont="1" applyFill="1" applyBorder="1" applyAlignment="1">
      <alignment horizontal="right" vertical="center"/>
    </xf>
    <xf numFmtId="176" fontId="25" fillId="0" borderId="26" xfId="0" applyNumberFormat="1" applyFont="1" applyFill="1" applyBorder="1" applyAlignment="1" applyProtection="1">
      <alignment horizontal="right" vertical="center"/>
      <protection locked="0"/>
    </xf>
    <xf numFmtId="176" fontId="25" fillId="0" borderId="27" xfId="0" applyNumberFormat="1" applyFont="1" applyFill="1" applyBorder="1" applyAlignment="1" applyProtection="1">
      <alignment horizontal="right" vertical="center"/>
      <protection locked="0"/>
    </xf>
    <xf numFmtId="176" fontId="0" fillId="0" borderId="54" xfId="0" applyNumberFormat="1" applyFont="1" applyFill="1" applyBorder="1" applyAlignment="1" applyProtection="1">
      <alignment horizontal="right" vertical="center"/>
      <protection locked="0"/>
    </xf>
    <xf numFmtId="176" fontId="25" fillId="0" borderId="54" xfId="0" applyNumberFormat="1" applyFont="1" applyFill="1" applyBorder="1" applyAlignment="1" applyProtection="1">
      <alignment horizontal="right" vertical="center"/>
      <protection locked="0"/>
    </xf>
    <xf numFmtId="176" fontId="25" fillId="0" borderId="27" xfId="1" applyNumberFormat="1" applyFont="1" applyFill="1" applyBorder="1" applyAlignment="1" applyProtection="1">
      <alignment horizontal="right" vertical="center"/>
      <protection locked="0"/>
    </xf>
    <xf numFmtId="176" fontId="25" fillId="0" borderId="54" xfId="1" applyNumberFormat="1" applyFont="1" applyFill="1" applyBorder="1" applyAlignment="1" applyProtection="1">
      <alignment horizontal="right" vertical="center"/>
      <protection locked="0"/>
    </xf>
    <xf numFmtId="179" fontId="0" fillId="0" borderId="54" xfId="1" applyNumberFormat="1" applyFont="1" applyFill="1" applyBorder="1" applyAlignment="1">
      <alignment horizontal="right" vertical="center"/>
    </xf>
    <xf numFmtId="179" fontId="0" fillId="0" borderId="27" xfId="1" applyNumberFormat="1" applyFont="1" applyFill="1" applyBorder="1" applyAlignment="1">
      <alignment horizontal="right" vertical="center"/>
    </xf>
    <xf numFmtId="179" fontId="0" fillId="0" borderId="21" xfId="1" applyNumberFormat="1" applyFont="1" applyFill="1" applyBorder="1" applyAlignment="1">
      <alignment horizontal="right" vertical="center"/>
    </xf>
    <xf numFmtId="176" fontId="5" fillId="0" borderId="22" xfId="8" applyNumberFormat="1" applyFont="1" applyFill="1" applyBorder="1">
      <alignment vertical="center"/>
    </xf>
    <xf numFmtId="176" fontId="1" fillId="0" borderId="25" xfId="1" applyNumberFormat="1" applyFont="1" applyFill="1" applyBorder="1" applyAlignment="1" applyProtection="1">
      <alignment horizontal="right" vertical="center"/>
      <protection locked="0"/>
    </xf>
    <xf numFmtId="176" fontId="4" fillId="0" borderId="44" xfId="1" applyNumberFormat="1" applyFont="1" applyFill="1" applyBorder="1" applyAlignment="1" applyProtection="1">
      <alignment horizontal="center" vertical="center" textRotation="255"/>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38" fontId="5" fillId="0" borderId="5"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26" xfId="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8" xfId="0" applyFont="1" applyFill="1" applyBorder="1" applyAlignment="1">
      <alignment horizontal="distributed" vertical="center"/>
    </xf>
    <xf numFmtId="0" fontId="6" fillId="0" borderId="48" xfId="0" applyFont="1" applyFill="1" applyBorder="1" applyAlignment="1">
      <alignment horizontal="distributed" vertical="center"/>
    </xf>
    <xf numFmtId="0" fontId="5" fillId="0" borderId="5" xfId="9" applyFont="1" applyFill="1" applyBorder="1" applyAlignment="1">
      <alignment horizontal="distributed" vertical="center" wrapText="1"/>
    </xf>
    <xf numFmtId="0" fontId="6" fillId="0" borderId="0" xfId="0" applyFont="1" applyFill="1" applyBorder="1" applyAlignment="1">
      <alignment horizontal="center" vertical="center" wrapText="1"/>
    </xf>
    <xf numFmtId="176" fontId="3" fillId="0" borderId="49" xfId="1" applyNumberFormat="1" applyFont="1" applyFill="1" applyBorder="1" applyAlignment="1">
      <alignment vertical="center"/>
    </xf>
    <xf numFmtId="176" fontId="3" fillId="0" borderId="42" xfId="1" applyNumberFormat="1" applyFont="1" applyFill="1" applyBorder="1" applyAlignment="1">
      <alignment vertical="center"/>
    </xf>
    <xf numFmtId="176" fontId="3" fillId="0" borderId="49" xfId="1" applyNumberFormat="1" applyFont="1" applyFill="1" applyBorder="1" applyAlignment="1" applyProtection="1">
      <alignment vertical="center"/>
      <protection locked="0"/>
    </xf>
    <xf numFmtId="176" fontId="3" fillId="0" borderId="42" xfId="1" applyNumberFormat="1" applyFont="1" applyFill="1" applyBorder="1" applyAlignment="1" applyProtection="1">
      <alignment horizontal="right" vertical="center"/>
      <protection locked="0"/>
    </xf>
    <xf numFmtId="176" fontId="3" fillId="0" borderId="34" xfId="1" applyNumberFormat="1" applyFont="1" applyFill="1" applyBorder="1" applyAlignment="1">
      <alignment vertical="center"/>
    </xf>
    <xf numFmtId="0" fontId="6" fillId="0" borderId="8" xfId="0" applyFont="1" applyFill="1" applyBorder="1" applyAlignment="1">
      <alignment horizontal="center" vertical="center"/>
    </xf>
    <xf numFmtId="176" fontId="1" fillId="0" borderId="7" xfId="1" applyNumberFormat="1" applyFont="1" applyFill="1" applyBorder="1" applyAlignment="1" applyProtection="1">
      <alignment horizontal="right" vertical="center"/>
    </xf>
    <xf numFmtId="176" fontId="1" fillId="0" borderId="26" xfId="1" applyNumberFormat="1" applyFont="1" applyFill="1" applyBorder="1" applyAlignment="1" applyProtection="1">
      <alignment horizontal="right" vertical="center"/>
      <protection locked="0"/>
    </xf>
    <xf numFmtId="176" fontId="10" fillId="0" borderId="27" xfId="1" applyNumberFormat="1" applyFont="1" applyFill="1" applyBorder="1" applyAlignment="1" applyProtection="1">
      <alignment horizontal="right" vertical="center"/>
    </xf>
    <xf numFmtId="176" fontId="1" fillId="0" borderId="54" xfId="1" applyNumberFormat="1" applyFont="1" applyFill="1" applyBorder="1" applyAlignment="1" applyProtection="1">
      <alignment horizontal="right" vertical="center"/>
      <protection locked="0"/>
    </xf>
    <xf numFmtId="176" fontId="10" fillId="0" borderId="22" xfId="1" applyNumberFormat="1" applyFont="1" applyFill="1" applyBorder="1" applyAlignment="1" applyProtection="1">
      <alignment horizontal="right" vertical="center"/>
    </xf>
    <xf numFmtId="38" fontId="5" fillId="0" borderId="26" xfId="1" applyFont="1" applyFill="1" applyBorder="1" applyAlignment="1">
      <alignment horizontal="center" vertical="center"/>
    </xf>
    <xf numFmtId="179" fontId="0" fillId="0" borderId="29" xfId="1" applyNumberFormat="1" applyFont="1" applyFill="1" applyBorder="1" applyAlignment="1">
      <alignment horizontal="right" vertical="center"/>
    </xf>
    <xf numFmtId="179" fontId="0" fillId="0" borderId="6" xfId="1" applyNumberFormat="1" applyFont="1" applyFill="1" applyBorder="1" applyAlignment="1">
      <alignment horizontal="right" vertical="center"/>
    </xf>
    <xf numFmtId="0" fontId="0" fillId="0" borderId="11" xfId="0" applyFill="1" applyBorder="1"/>
    <xf numFmtId="0" fontId="0" fillId="0" borderId="12" xfId="0" applyFill="1" applyBorder="1"/>
    <xf numFmtId="0" fontId="0" fillId="0" borderId="9" xfId="0" applyFill="1" applyBorder="1"/>
    <xf numFmtId="0" fontId="0" fillId="0" borderId="5" xfId="0" applyFill="1" applyBorder="1"/>
    <xf numFmtId="0" fontId="0" fillId="0" borderId="0" xfId="0" applyFill="1" applyBorder="1"/>
    <xf numFmtId="0" fontId="0" fillId="0" borderId="6" xfId="0" applyFill="1" applyBorder="1"/>
    <xf numFmtId="0" fontId="0" fillId="0" borderId="26" xfId="0" applyFill="1" applyBorder="1"/>
    <xf numFmtId="0" fontId="0" fillId="0" borderId="22" xfId="0" applyFill="1" applyBorder="1"/>
    <xf numFmtId="0" fontId="0" fillId="0" borderId="21" xfId="0" applyFill="1" applyBorder="1"/>
    <xf numFmtId="0" fontId="4" fillId="0" borderId="11" xfId="10" applyFont="1" applyFill="1" applyBorder="1" applyAlignment="1">
      <alignment vertical="center"/>
    </xf>
    <xf numFmtId="0" fontId="4" fillId="0" borderId="12" xfId="10" applyFont="1" applyFill="1" applyBorder="1" applyAlignment="1">
      <alignment vertical="center"/>
    </xf>
    <xf numFmtId="0" fontId="4" fillId="0" borderId="9" xfId="10" applyFont="1" applyFill="1" applyBorder="1" applyAlignment="1">
      <alignment vertical="center"/>
    </xf>
    <xf numFmtId="0" fontId="4" fillId="0" borderId="5" xfId="10" applyFont="1" applyFill="1" applyBorder="1" applyAlignment="1">
      <alignment vertical="center"/>
    </xf>
    <xf numFmtId="0" fontId="4" fillId="0" borderId="0" xfId="10" applyFont="1" applyFill="1" applyBorder="1" applyAlignment="1">
      <alignment vertical="center"/>
    </xf>
    <xf numFmtId="0" fontId="4" fillId="0" borderId="6" xfId="10" applyFont="1" applyFill="1" applyBorder="1" applyAlignment="1">
      <alignment vertical="center"/>
    </xf>
    <xf numFmtId="0" fontId="4" fillId="0" borderId="26" xfId="10" applyFont="1" applyFill="1" applyBorder="1" applyAlignment="1">
      <alignment vertical="center"/>
    </xf>
    <xf numFmtId="0" fontId="4" fillId="0" borderId="22" xfId="10" applyFont="1" applyFill="1" applyBorder="1" applyAlignment="1">
      <alignment vertical="center"/>
    </xf>
    <xf numFmtId="0" fontId="4" fillId="0" borderId="21" xfId="1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9"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26" xfId="0" applyFont="1" applyFill="1" applyBorder="1" applyAlignment="1">
      <alignment vertical="center"/>
    </xf>
    <xf numFmtId="0" fontId="4" fillId="0" borderId="22" xfId="0" applyFont="1" applyFill="1" applyBorder="1" applyAlignment="1">
      <alignment vertical="center"/>
    </xf>
    <xf numFmtId="0" fontId="4" fillId="0" borderId="21" xfId="0" applyFont="1" applyFill="1" applyBorder="1" applyAlignment="1">
      <alignment vertical="center"/>
    </xf>
    <xf numFmtId="176" fontId="3" fillId="0" borderId="39" xfId="1" applyNumberFormat="1" applyFont="1" applyFill="1" applyBorder="1" applyAlignment="1" applyProtection="1">
      <alignment vertical="center"/>
      <protection locked="0"/>
    </xf>
    <xf numFmtId="0" fontId="4" fillId="0" borderId="12" xfId="0" applyFont="1" applyFill="1" applyBorder="1"/>
    <xf numFmtId="0" fontId="4" fillId="0" borderId="0" xfId="0" applyFont="1" applyFill="1" applyBorder="1"/>
    <xf numFmtId="0" fontId="4" fillId="0" borderId="22" xfId="0" applyFont="1" applyFill="1" applyBorder="1"/>
    <xf numFmtId="0" fontId="4" fillId="0" borderId="11" xfId="9" applyFont="1" applyFill="1" applyBorder="1" applyAlignment="1">
      <alignment vertical="center"/>
    </xf>
    <xf numFmtId="0" fontId="4" fillId="0" borderId="12" xfId="9" applyFont="1" applyFill="1" applyBorder="1" applyAlignment="1">
      <alignment vertical="center"/>
    </xf>
    <xf numFmtId="0" fontId="4" fillId="0" borderId="9" xfId="9" applyFont="1" applyFill="1" applyBorder="1" applyAlignment="1">
      <alignment vertical="center"/>
    </xf>
    <xf numFmtId="0" fontId="4" fillId="0" borderId="5" xfId="9" applyFont="1" applyFill="1" applyBorder="1" applyAlignment="1">
      <alignment vertical="center"/>
    </xf>
    <xf numFmtId="0" fontId="4" fillId="0" borderId="0" xfId="9" applyFont="1" applyFill="1" applyBorder="1" applyAlignment="1">
      <alignment vertical="center"/>
    </xf>
    <xf numFmtId="0" fontId="4" fillId="0" borderId="6" xfId="9" applyFont="1" applyFill="1" applyBorder="1" applyAlignment="1">
      <alignment vertical="center"/>
    </xf>
    <xf numFmtId="0" fontId="4" fillId="0" borderId="26" xfId="9" applyFont="1" applyFill="1" applyBorder="1" applyAlignment="1">
      <alignment vertical="center"/>
    </xf>
    <xf numFmtId="0" fontId="4" fillId="0" borderId="22" xfId="9" applyFont="1" applyFill="1" applyBorder="1" applyAlignment="1">
      <alignment vertical="center"/>
    </xf>
    <xf numFmtId="0" fontId="4" fillId="0" borderId="21" xfId="9" applyFont="1" applyFill="1" applyBorder="1" applyAlignment="1">
      <alignment vertical="center"/>
    </xf>
    <xf numFmtId="176" fontId="4" fillId="0" borderId="11"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9" xfId="0" applyNumberFormat="1" applyFont="1" applyFill="1" applyBorder="1" applyAlignment="1">
      <alignment horizontal="right" vertical="center"/>
    </xf>
    <xf numFmtId="176" fontId="4" fillId="0" borderId="5" xfId="0" applyNumberFormat="1" applyFont="1" applyFill="1" applyBorder="1" applyAlignment="1">
      <alignment vertical="center"/>
    </xf>
    <xf numFmtId="176" fontId="4" fillId="0" borderId="6" xfId="0" applyNumberFormat="1" applyFont="1" applyFill="1" applyBorder="1" applyAlignment="1">
      <alignment horizontal="right" vertical="center"/>
    </xf>
    <xf numFmtId="176" fontId="4" fillId="0" borderId="26"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21" xfId="0" applyNumberFormat="1" applyFont="1" applyFill="1" applyBorder="1" applyAlignment="1">
      <alignment horizontal="right" vertical="center"/>
    </xf>
    <xf numFmtId="176" fontId="3" fillId="0" borderId="12"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9" xfId="0" applyNumberFormat="1" applyFont="1" applyFill="1" applyBorder="1" applyAlignment="1" applyProtection="1">
      <alignment horizontal="center" vertical="center"/>
      <protection locked="0"/>
    </xf>
    <xf numFmtId="0" fontId="13" fillId="0" borderId="11" xfId="0" applyFont="1" applyFill="1" applyBorder="1" applyAlignment="1">
      <alignment vertical="center"/>
    </xf>
    <xf numFmtId="0" fontId="13" fillId="0" borderId="12" xfId="0" applyFont="1" applyFill="1" applyBorder="1" applyAlignment="1">
      <alignment vertical="center"/>
    </xf>
    <xf numFmtId="0" fontId="13" fillId="0" borderId="9"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26" xfId="0" applyFont="1" applyFill="1" applyBorder="1" applyAlignment="1">
      <alignment vertical="center"/>
    </xf>
    <xf numFmtId="0" fontId="13" fillId="0" borderId="22" xfId="0" applyFont="1" applyFill="1" applyBorder="1" applyAlignment="1">
      <alignment vertical="center"/>
    </xf>
    <xf numFmtId="0" fontId="13" fillId="0" borderId="21" xfId="0" applyFont="1" applyFill="1" applyBorder="1" applyAlignment="1">
      <alignment vertical="center"/>
    </xf>
    <xf numFmtId="176" fontId="24" fillId="0" borderId="5" xfId="4" applyNumberFormat="1" applyFont="1" applyFill="1" applyBorder="1" applyAlignment="1">
      <alignment horizontal="right" vertical="center" shrinkToFit="1"/>
    </xf>
    <xf numFmtId="176" fontId="24" fillId="0" borderId="22" xfId="4" applyNumberFormat="1" applyFont="1" applyFill="1" applyBorder="1" applyAlignment="1">
      <alignment horizontal="right" vertical="center" shrinkToFit="1"/>
    </xf>
    <xf numFmtId="0" fontId="14" fillId="0" borderId="82"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62" xfId="0" applyFont="1" applyFill="1" applyBorder="1" applyAlignment="1">
      <alignment horizontal="center" vertical="center"/>
    </xf>
    <xf numFmtId="0" fontId="14" fillId="0" borderId="55" xfId="0" applyFont="1" applyFill="1" applyBorder="1" applyAlignment="1">
      <alignment horizontal="center" vertical="center"/>
    </xf>
    <xf numFmtId="0" fontId="14" fillId="0" borderId="61" xfId="0" applyFont="1" applyFill="1" applyBorder="1" applyAlignment="1">
      <alignment horizontal="center" vertical="center"/>
    </xf>
    <xf numFmtId="0" fontId="4" fillId="0" borderId="83" xfId="0" applyFont="1" applyFill="1" applyBorder="1" applyAlignment="1">
      <alignment horizontal="distributed" vertical="center"/>
    </xf>
    <xf numFmtId="0" fontId="4" fillId="0" borderId="84" xfId="0" applyFont="1" applyFill="1" applyBorder="1" applyAlignment="1">
      <alignment horizontal="distributed" vertical="center"/>
    </xf>
    <xf numFmtId="0" fontId="14" fillId="0" borderId="6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9" xfId="0" applyFont="1" applyFill="1" applyBorder="1" applyAlignment="1">
      <alignment horizontal="center" vertical="center"/>
    </xf>
    <xf numFmtId="176" fontId="4" fillId="0" borderId="64" xfId="0" applyNumberFormat="1" applyFont="1" applyFill="1" applyBorder="1" applyAlignment="1">
      <alignment horizontal="center" vertical="center"/>
    </xf>
    <xf numFmtId="0" fontId="14" fillId="0" borderId="30" xfId="0" applyFont="1" applyFill="1" applyBorder="1" applyAlignment="1">
      <alignment horizontal="center" vertical="center"/>
    </xf>
    <xf numFmtId="0" fontId="4" fillId="0" borderId="58" xfId="0" applyFont="1" applyFill="1" applyBorder="1" applyAlignment="1">
      <alignment horizontal="distributed" vertical="center"/>
    </xf>
    <xf numFmtId="0" fontId="4" fillId="0" borderId="59" xfId="0" applyFont="1" applyFill="1" applyBorder="1" applyAlignment="1">
      <alignment horizontal="distributed" vertical="center"/>
    </xf>
    <xf numFmtId="0" fontId="4" fillId="0" borderId="64" xfId="0" applyFont="1" applyFill="1" applyBorder="1" applyAlignment="1">
      <alignment horizontal="center" vertical="center"/>
    </xf>
    <xf numFmtId="0" fontId="4" fillId="0" borderId="71" xfId="0" applyFont="1" applyFill="1" applyBorder="1" applyAlignment="1">
      <alignment horizontal="center" vertical="center"/>
    </xf>
    <xf numFmtId="0" fontId="14" fillId="0" borderId="28" xfId="0" applyFont="1" applyFill="1" applyBorder="1" applyAlignment="1">
      <alignment horizontal="center" vertical="center"/>
    </xf>
    <xf numFmtId="0" fontId="4" fillId="0" borderId="25"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76" xfId="0" applyFont="1" applyFill="1" applyBorder="1" applyAlignment="1">
      <alignment horizontal="distributed" vertical="center"/>
    </xf>
    <xf numFmtId="0" fontId="4" fillId="0" borderId="85" xfId="0" applyFont="1" applyFill="1" applyBorder="1" applyAlignment="1">
      <alignment vertical="center" wrapText="1"/>
    </xf>
    <xf numFmtId="0" fontId="4" fillId="0" borderId="86" xfId="0" applyFont="1" applyFill="1" applyBorder="1" applyAlignment="1">
      <alignment vertical="center"/>
    </xf>
    <xf numFmtId="0" fontId="4" fillId="0" borderId="62" xfId="0" applyFont="1" applyFill="1" applyBorder="1" applyAlignment="1">
      <alignment horizontal="center" vertical="center"/>
    </xf>
    <xf numFmtId="0" fontId="4" fillId="0" borderId="28" xfId="0" applyFont="1" applyFill="1" applyBorder="1" applyAlignment="1">
      <alignment horizontal="center" vertical="center"/>
    </xf>
    <xf numFmtId="0" fontId="14" fillId="0" borderId="85" xfId="0" applyFont="1" applyFill="1" applyBorder="1" applyAlignment="1">
      <alignment vertical="center" wrapText="1"/>
    </xf>
    <xf numFmtId="176" fontId="4" fillId="0" borderId="66" xfId="1" applyNumberFormat="1" applyFont="1" applyFill="1" applyBorder="1" applyAlignment="1" applyProtection="1">
      <alignment horizontal="center" vertical="center" textRotation="255"/>
    </xf>
    <xf numFmtId="176" fontId="4" fillId="0" borderId="44" xfId="1" applyNumberFormat="1" applyFont="1" applyFill="1" applyBorder="1" applyAlignment="1" applyProtection="1">
      <alignment horizontal="center" vertical="center" textRotation="255"/>
    </xf>
    <xf numFmtId="176" fontId="4" fillId="0" borderId="46" xfId="1" applyNumberFormat="1" applyFont="1" applyFill="1" applyBorder="1" applyAlignment="1" applyProtection="1">
      <alignment horizontal="center" vertical="center" textRotation="255"/>
    </xf>
    <xf numFmtId="176" fontId="4" fillId="0" borderId="19" xfId="1" applyNumberFormat="1" applyFont="1" applyFill="1" applyBorder="1" applyAlignment="1" applyProtection="1">
      <alignment horizontal="center" vertical="center" textRotation="255"/>
    </xf>
    <xf numFmtId="176" fontId="4" fillId="0" borderId="82" xfId="1" applyNumberFormat="1" applyFont="1" applyFill="1" applyBorder="1" applyAlignment="1" applyProtection="1">
      <alignment horizontal="center" vertical="center" textRotation="255"/>
    </xf>
    <xf numFmtId="176" fontId="6" fillId="0" borderId="22" xfId="8" applyNumberFormat="1" applyFont="1" applyFill="1" applyBorder="1" applyAlignment="1">
      <alignment horizontal="center" vertical="center" shrinkToFit="1"/>
    </xf>
    <xf numFmtId="176" fontId="4" fillId="0" borderId="75" xfId="1" applyNumberFormat="1" applyFont="1" applyFill="1" applyBorder="1" applyAlignment="1" applyProtection="1">
      <alignment horizontal="distributed" vertical="center" wrapText="1"/>
    </xf>
    <xf numFmtId="176" fontId="4" fillId="0" borderId="74" xfId="1" applyNumberFormat="1" applyFont="1" applyFill="1" applyBorder="1" applyAlignment="1" applyProtection="1">
      <alignment horizontal="center" vertical="center"/>
    </xf>
    <xf numFmtId="176" fontId="4" fillId="0" borderId="72" xfId="1" applyNumberFormat="1" applyFont="1" applyFill="1" applyBorder="1" applyAlignment="1" applyProtection="1">
      <alignment horizontal="center" vertical="center"/>
    </xf>
    <xf numFmtId="176" fontId="4" fillId="0" borderId="74" xfId="1" applyNumberFormat="1" applyFont="1" applyFill="1" applyBorder="1" applyAlignment="1" applyProtection="1">
      <alignment horizontal="distributed" vertical="center" wrapText="1"/>
    </xf>
    <xf numFmtId="176" fontId="4" fillId="0" borderId="75" xfId="1" applyNumberFormat="1" applyFont="1" applyFill="1" applyBorder="1" applyAlignment="1" applyProtection="1">
      <alignment horizontal="center" vertical="center"/>
    </xf>
    <xf numFmtId="176" fontId="4" fillId="0" borderId="61" xfId="1" applyNumberFormat="1" applyFont="1" applyFill="1" applyBorder="1" applyAlignment="1" applyProtection="1">
      <alignment horizontal="distributed" vertical="center" wrapText="1"/>
    </xf>
    <xf numFmtId="176" fontId="4" fillId="0" borderId="28" xfId="1" applyNumberFormat="1" applyFont="1" applyFill="1" applyBorder="1" applyAlignment="1" applyProtection="1">
      <alignment horizontal="distributed" vertical="center" wrapText="1"/>
    </xf>
    <xf numFmtId="176" fontId="6" fillId="0" borderId="85" xfId="1" applyNumberFormat="1" applyFont="1" applyFill="1" applyBorder="1" applyAlignment="1">
      <alignment vertical="center" wrapText="1"/>
    </xf>
    <xf numFmtId="176" fontId="6" fillId="0" borderId="86" xfId="1" applyNumberFormat="1" applyFont="1" applyFill="1" applyBorder="1" applyAlignment="1">
      <alignment vertical="center" wrapText="1"/>
    </xf>
    <xf numFmtId="176" fontId="6" fillId="0" borderId="75" xfId="1" applyNumberFormat="1" applyFont="1" applyFill="1" applyBorder="1" applyAlignment="1">
      <alignment horizontal="distributed" vertical="center" wrapText="1"/>
    </xf>
    <xf numFmtId="176" fontId="6" fillId="0" borderId="72" xfId="1" applyNumberFormat="1" applyFont="1" applyFill="1" applyBorder="1" applyAlignment="1">
      <alignment horizontal="distributed" vertical="center" wrapText="1"/>
    </xf>
    <xf numFmtId="176" fontId="6" fillId="0" borderId="5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5" xfId="1" applyNumberFormat="1" applyFont="1" applyFill="1" applyBorder="1" applyAlignment="1">
      <alignment horizontal="distributed" vertical="center"/>
    </xf>
    <xf numFmtId="38" fontId="6" fillId="0" borderId="55" xfId="1" applyFont="1" applyFill="1" applyBorder="1" applyAlignment="1">
      <alignment horizontal="center" vertical="center"/>
    </xf>
    <xf numFmtId="38" fontId="6" fillId="0" borderId="75" xfId="1" applyFont="1" applyFill="1" applyBorder="1" applyAlignment="1">
      <alignment horizontal="center" vertical="center"/>
    </xf>
    <xf numFmtId="38" fontId="5" fillId="0" borderId="75" xfId="1" applyFont="1" applyFill="1" applyBorder="1" applyAlignment="1">
      <alignment horizontal="distributed" vertical="center" wrapText="1"/>
    </xf>
    <xf numFmtId="38" fontId="5" fillId="0" borderId="75" xfId="1" applyFont="1" applyFill="1" applyBorder="1" applyAlignment="1">
      <alignment horizontal="distributed" vertical="center"/>
    </xf>
    <xf numFmtId="38" fontId="6" fillId="0" borderId="85" xfId="1" applyFont="1" applyFill="1" applyBorder="1" applyAlignment="1">
      <alignment vertical="center" wrapText="1"/>
    </xf>
    <xf numFmtId="38" fontId="6" fillId="0" borderId="86" xfId="1" applyFont="1" applyFill="1" applyBorder="1" applyAlignment="1">
      <alignment vertical="center" wrapText="1"/>
    </xf>
    <xf numFmtId="38" fontId="5" fillId="0" borderId="72" xfId="1" applyFont="1" applyFill="1" applyBorder="1" applyAlignment="1">
      <alignment horizontal="distributed" vertical="center" wrapText="1"/>
    </xf>
    <xf numFmtId="0" fontId="6" fillId="0" borderId="75"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87" xfId="0" applyFont="1" applyFill="1" applyBorder="1" applyAlignment="1">
      <alignment vertical="center" wrapText="1"/>
    </xf>
    <xf numFmtId="0" fontId="6" fillId="0" borderId="88" xfId="0" applyFont="1" applyFill="1" applyBorder="1" applyAlignment="1">
      <alignment vertical="center" wrapText="1"/>
    </xf>
    <xf numFmtId="0" fontId="6" fillId="0" borderId="89" xfId="0" applyFont="1" applyFill="1" applyBorder="1" applyAlignment="1">
      <alignment vertical="center" wrapText="1"/>
    </xf>
    <xf numFmtId="0" fontId="6" fillId="0" borderId="90" xfId="0" applyFont="1" applyFill="1" applyBorder="1" applyAlignment="1">
      <alignment vertical="center" wrapText="1"/>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62"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84" xfId="0" applyFont="1" applyFill="1" applyBorder="1" applyAlignment="1">
      <alignment horizontal="center" vertical="center" textRotation="255" wrapText="1"/>
    </xf>
    <xf numFmtId="0" fontId="6" fillId="0" borderId="84" xfId="0" applyFont="1" applyFill="1" applyBorder="1" applyAlignment="1">
      <alignment horizontal="center" vertical="center" textRotation="255"/>
    </xf>
    <xf numFmtId="0" fontId="6" fillId="0" borderId="58" xfId="0" applyFont="1" applyFill="1" applyBorder="1" applyAlignment="1">
      <alignment horizontal="center" vertical="center" textRotation="255"/>
    </xf>
    <xf numFmtId="0" fontId="6" fillId="0" borderId="83" xfId="0" applyFont="1" applyFill="1" applyBorder="1" applyAlignment="1">
      <alignment horizontal="center" vertical="center" textRotation="255" wrapText="1"/>
    </xf>
    <xf numFmtId="0" fontId="6" fillId="0" borderId="77"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83" xfId="0" applyFont="1" applyFill="1" applyBorder="1" applyAlignment="1">
      <alignment horizontal="center" vertical="center" textRotation="255"/>
    </xf>
    <xf numFmtId="0" fontId="11" fillId="0" borderId="83" xfId="0" applyFont="1" applyFill="1" applyBorder="1" applyAlignment="1">
      <alignment horizontal="center" vertical="center" textRotation="255" wrapText="1" shrinkToFit="1"/>
    </xf>
    <xf numFmtId="0" fontId="11" fillId="0" borderId="84" xfId="0" applyFont="1" applyFill="1" applyBorder="1" applyAlignment="1">
      <alignment horizontal="center" vertical="center" textRotation="255" shrinkToFit="1"/>
    </xf>
    <xf numFmtId="0" fontId="11" fillId="0" borderId="58" xfId="0" applyFont="1" applyFill="1" applyBorder="1" applyAlignment="1">
      <alignment horizontal="center" vertical="center" textRotation="255" shrinkToFit="1"/>
    </xf>
    <xf numFmtId="0" fontId="6" fillId="0" borderId="7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4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50" xfId="0" applyFont="1" applyFill="1" applyBorder="1" applyAlignment="1">
      <alignment horizontal="distributed" vertical="center" wrapText="1"/>
    </xf>
    <xf numFmtId="0" fontId="6" fillId="0" borderId="60" xfId="0" applyFont="1" applyFill="1" applyBorder="1" applyAlignment="1">
      <alignment horizontal="distributed" vertical="center"/>
    </xf>
    <xf numFmtId="0" fontId="6" fillId="0" borderId="5" xfId="0" applyFont="1" applyFill="1" applyBorder="1" applyAlignment="1">
      <alignment horizontal="distributed" vertical="center" wrapText="1"/>
    </xf>
    <xf numFmtId="0" fontId="6" fillId="0" borderId="0" xfId="0" applyFont="1" applyFill="1" applyBorder="1" applyAlignment="1">
      <alignment horizontal="distributed" vertical="center" wrapText="1"/>
    </xf>
    <xf numFmtId="0" fontId="6" fillId="0" borderId="4" xfId="0" applyFont="1" applyFill="1" applyBorder="1" applyAlignment="1">
      <alignment horizontal="center" vertical="center"/>
    </xf>
    <xf numFmtId="0" fontId="6" fillId="0" borderId="0" xfId="0"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5" xfId="0" applyFont="1" applyFill="1" applyBorder="1" applyAlignment="1">
      <alignment horizontal="distributed" vertical="center" wrapText="1"/>
    </xf>
    <xf numFmtId="0" fontId="6" fillId="0" borderId="56" xfId="0" applyFont="1" applyFill="1" applyBorder="1" applyAlignment="1">
      <alignment horizontal="distributed" vertical="center"/>
    </xf>
    <xf numFmtId="0" fontId="6" fillId="0" borderId="14" xfId="0" applyFont="1" applyFill="1" applyBorder="1" applyAlignment="1">
      <alignment horizontal="distributed" vertical="center"/>
    </xf>
    <xf numFmtId="0" fontId="6" fillId="0" borderId="68" xfId="0" applyFont="1" applyFill="1" applyBorder="1" applyAlignment="1">
      <alignment horizontal="distributed" vertical="center"/>
    </xf>
    <xf numFmtId="38" fontId="5" fillId="0" borderId="5" xfId="1" applyFont="1" applyFill="1" applyBorder="1" applyAlignment="1">
      <alignment horizontal="center" vertical="center"/>
    </xf>
    <xf numFmtId="38" fontId="5" fillId="0" borderId="39" xfId="1" applyFont="1" applyFill="1" applyBorder="1" applyAlignment="1">
      <alignment horizontal="center" vertical="center" wrapText="1"/>
    </xf>
    <xf numFmtId="38" fontId="5" fillId="0" borderId="31" xfId="1" applyFont="1" applyFill="1" applyBorder="1" applyAlignment="1">
      <alignment horizontal="center" vertical="center" wrapText="1"/>
    </xf>
    <xf numFmtId="38" fontId="5" fillId="0" borderId="23"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27" xfId="1" applyFont="1" applyFill="1" applyBorder="1" applyAlignment="1">
      <alignment horizontal="center" vertical="center" wrapText="1"/>
    </xf>
    <xf numFmtId="38" fontId="5" fillId="0" borderId="12"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5" fillId="0" borderId="80" xfId="1" applyFont="1" applyFill="1" applyBorder="1" applyAlignment="1">
      <alignment vertical="center" wrapText="1"/>
    </xf>
    <xf numFmtId="38" fontId="6" fillId="0" borderId="92" xfId="1" applyFont="1" applyFill="1" applyBorder="1" applyAlignment="1">
      <alignment vertical="center" wrapText="1"/>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21" xfId="1" applyFont="1" applyFill="1" applyBorder="1" applyAlignment="1">
      <alignment horizontal="center" vertical="center"/>
    </xf>
    <xf numFmtId="176" fontId="6" fillId="0" borderId="21" xfId="8" applyNumberFormat="1" applyFont="1" applyFill="1" applyBorder="1" applyAlignment="1">
      <alignment horizontal="center" vertical="center" shrinkToFit="1"/>
    </xf>
    <xf numFmtId="38" fontId="5" fillId="0" borderId="61"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9" xfId="1" applyFont="1" applyFill="1" applyBorder="1" applyAlignment="1">
      <alignment horizontal="center" vertical="center" wrapText="1"/>
    </xf>
    <xf numFmtId="38" fontId="5" fillId="0" borderId="21" xfId="1" applyFont="1" applyFill="1" applyBorder="1" applyAlignment="1">
      <alignment horizontal="center" vertical="center" wrapText="1"/>
    </xf>
    <xf numFmtId="176" fontId="3" fillId="0" borderId="93" xfId="1" applyNumberFormat="1" applyFont="1" applyFill="1" applyBorder="1" applyAlignment="1" applyProtection="1">
      <alignment horizontal="right" vertical="center"/>
      <protection locked="0"/>
    </xf>
    <xf numFmtId="176" fontId="3" fillId="0" borderId="94" xfId="1" applyNumberFormat="1" applyFont="1" applyFill="1" applyBorder="1" applyAlignment="1" applyProtection="1">
      <alignment horizontal="right" vertical="center"/>
      <protection locked="0"/>
    </xf>
    <xf numFmtId="0" fontId="6" fillId="0" borderId="23" xfId="0" applyFont="1" applyFill="1" applyBorder="1" applyAlignment="1">
      <alignment horizontal="center" vertical="center" wrapText="1"/>
    </xf>
    <xf numFmtId="0" fontId="6" fillId="0" borderId="54" xfId="0" applyFont="1" applyFill="1" applyBorder="1" applyAlignment="1">
      <alignment horizontal="center" vertical="center"/>
    </xf>
    <xf numFmtId="0" fontId="6" fillId="0" borderId="8" xfId="0" applyFont="1" applyFill="1" applyBorder="1" applyAlignment="1">
      <alignment horizontal="distributed" vertical="center"/>
    </xf>
    <xf numFmtId="0" fontId="6" fillId="0" borderId="6" xfId="0" applyFont="1" applyFill="1" applyBorder="1" applyAlignment="1">
      <alignment horizontal="distributed" vertical="center"/>
    </xf>
    <xf numFmtId="0" fontId="6" fillId="0" borderId="8" xfId="0" applyFont="1" applyFill="1" applyBorder="1" applyAlignment="1">
      <alignment horizontal="center" vertical="center" textRotation="255"/>
    </xf>
    <xf numFmtId="176" fontId="3" fillId="0" borderId="95" xfId="1" applyNumberFormat="1" applyFont="1" applyFill="1" applyBorder="1" applyAlignment="1" applyProtection="1">
      <alignment horizontal="right" vertical="center"/>
      <protection locked="0"/>
    </xf>
    <xf numFmtId="176" fontId="3" fillId="0" borderId="96" xfId="1" applyNumberFormat="1" applyFont="1" applyFill="1" applyBorder="1" applyAlignment="1" applyProtection="1">
      <alignment horizontal="right" vertical="center"/>
      <protection locked="0"/>
    </xf>
    <xf numFmtId="176" fontId="3" fillId="0" borderId="97" xfId="1" applyNumberFormat="1" applyFont="1" applyFill="1" applyBorder="1" applyAlignment="1" applyProtection="1">
      <alignment horizontal="right" vertical="center"/>
      <protection locked="0"/>
    </xf>
    <xf numFmtId="176" fontId="3" fillId="0" borderId="98" xfId="1" applyNumberFormat="1" applyFont="1" applyFill="1" applyBorder="1" applyAlignment="1" applyProtection="1">
      <alignment horizontal="right" vertical="center"/>
      <protection locked="0"/>
    </xf>
    <xf numFmtId="176" fontId="3" fillId="0" borderId="99" xfId="1" applyNumberFormat="1" applyFont="1" applyFill="1" applyBorder="1" applyAlignment="1" applyProtection="1">
      <alignment horizontal="right" vertical="center"/>
      <protection locked="0"/>
    </xf>
    <xf numFmtId="176" fontId="3" fillId="0" borderId="100" xfId="1" applyNumberFormat="1" applyFont="1" applyFill="1" applyBorder="1" applyAlignment="1" applyProtection="1">
      <alignment horizontal="right" vertical="center"/>
      <protection locked="0"/>
    </xf>
    <xf numFmtId="176" fontId="3" fillId="0" borderId="116" xfId="1" applyNumberFormat="1" applyFont="1" applyFill="1" applyBorder="1" applyAlignment="1" applyProtection="1">
      <alignment horizontal="right" vertical="center"/>
      <protection locked="0"/>
    </xf>
    <xf numFmtId="176" fontId="3" fillId="0" borderId="112" xfId="1" applyNumberFormat="1" applyFont="1" applyFill="1" applyBorder="1" applyAlignment="1" applyProtection="1">
      <alignment horizontal="right" vertical="center"/>
      <protection locked="0"/>
    </xf>
    <xf numFmtId="176" fontId="3" fillId="0" borderId="113" xfId="1" applyNumberFormat="1" applyFont="1" applyFill="1" applyBorder="1" applyAlignment="1" applyProtection="1">
      <alignment horizontal="right" vertical="center"/>
      <protection locked="0"/>
    </xf>
    <xf numFmtId="0" fontId="6" fillId="0" borderId="80" xfId="0" applyFont="1" applyFill="1" applyBorder="1" applyAlignment="1">
      <alignment vertical="center" wrapText="1"/>
    </xf>
    <xf numFmtId="0" fontId="6" fillId="0" borderId="101" xfId="0" applyFont="1" applyFill="1" applyBorder="1"/>
    <xf numFmtId="0" fontId="6" fillId="0" borderId="102" xfId="0" applyFont="1" applyFill="1" applyBorder="1"/>
    <xf numFmtId="0" fontId="6" fillId="0" borderId="92" xfId="0" applyFont="1" applyFill="1" applyBorder="1"/>
    <xf numFmtId="0" fontId="6" fillId="0" borderId="103" xfId="0" applyFont="1" applyFill="1" applyBorder="1"/>
    <xf numFmtId="0" fontId="6" fillId="0" borderId="104" xfId="0" applyFont="1" applyFill="1" applyBorder="1"/>
    <xf numFmtId="0" fontId="6" fillId="0" borderId="23" xfId="0" applyFont="1" applyFill="1" applyBorder="1" applyAlignment="1">
      <alignment horizontal="distributed" vertical="center"/>
    </xf>
    <xf numFmtId="0" fontId="6" fillId="0" borderId="9" xfId="0" applyFont="1" applyFill="1" applyBorder="1" applyAlignment="1">
      <alignment horizontal="distributed" vertical="center"/>
    </xf>
    <xf numFmtId="0" fontId="6" fillId="0" borderId="12"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74" xfId="0" applyFont="1" applyFill="1" applyBorder="1" applyAlignment="1">
      <alignment horizontal="center" vertical="center" textRotation="255"/>
    </xf>
    <xf numFmtId="0" fontId="6" fillId="0" borderId="76" xfId="0" applyFont="1" applyFill="1" applyBorder="1" applyAlignment="1">
      <alignment horizontal="center" vertical="center" textRotation="255"/>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4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6" xfId="0" applyFont="1" applyFill="1" applyBorder="1" applyAlignment="1">
      <alignment horizontal="center" vertical="center"/>
    </xf>
    <xf numFmtId="176" fontId="23" fillId="0" borderId="70" xfId="0" applyNumberFormat="1" applyFont="1" applyFill="1" applyBorder="1" applyAlignment="1" applyProtection="1">
      <alignment horizontal="center" vertical="center"/>
      <protection locked="0"/>
    </xf>
    <xf numFmtId="176" fontId="23" fillId="0" borderId="69" xfId="0" applyNumberFormat="1" applyFont="1" applyFill="1" applyBorder="1" applyAlignment="1" applyProtection="1">
      <alignment horizontal="center" vertical="center"/>
      <protection locked="0"/>
    </xf>
    <xf numFmtId="0" fontId="6" fillId="0" borderId="5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79" xfId="0"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69" xfId="0" applyNumberFormat="1" applyFont="1" applyFill="1" applyBorder="1" applyAlignment="1">
      <alignment horizontal="center" vertical="center"/>
    </xf>
    <xf numFmtId="176" fontId="23" fillId="0" borderId="14" xfId="0" applyNumberFormat="1" applyFont="1" applyFill="1" applyBorder="1" applyAlignment="1" applyProtection="1">
      <alignment horizontal="center" vertical="center"/>
      <protection locked="0"/>
    </xf>
    <xf numFmtId="176" fontId="23" fillId="0" borderId="67" xfId="0" applyNumberFormat="1" applyFont="1" applyFill="1" applyBorder="1" applyAlignment="1" applyProtection="1">
      <alignment horizontal="center" vertical="center"/>
      <protection locked="0"/>
    </xf>
    <xf numFmtId="0" fontId="6" fillId="0" borderId="64"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71" xfId="0" applyFont="1" applyFill="1" applyBorder="1" applyAlignment="1">
      <alignment horizontal="center" vertical="center"/>
    </xf>
    <xf numFmtId="38" fontId="6" fillId="0" borderId="80" xfId="1" applyFont="1" applyFill="1" applyBorder="1" applyAlignment="1">
      <alignment horizontal="center" vertical="center"/>
    </xf>
    <xf numFmtId="38" fontId="6" fillId="0" borderId="101" xfId="1" applyFont="1" applyFill="1" applyBorder="1" applyAlignment="1">
      <alignment horizontal="center" vertical="center"/>
    </xf>
    <xf numFmtId="0" fontId="6" fillId="0" borderId="6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distributed" vertical="center"/>
    </xf>
    <xf numFmtId="0" fontId="6" fillId="0" borderId="2" xfId="0" applyFont="1" applyFill="1" applyBorder="1" applyAlignment="1">
      <alignment horizontal="distributed" vertical="center"/>
    </xf>
    <xf numFmtId="0" fontId="6" fillId="0" borderId="54"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47" xfId="0" applyFont="1" applyFill="1" applyBorder="1" applyAlignment="1">
      <alignment horizontal="distributed" vertical="center"/>
    </xf>
    <xf numFmtId="0" fontId="6" fillId="0" borderId="53"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53"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26" xfId="0" applyFont="1" applyFill="1" applyBorder="1" applyAlignment="1">
      <alignment horizontal="center" vertical="center" textRotation="255"/>
    </xf>
    <xf numFmtId="0" fontId="6" fillId="0" borderId="25" xfId="0" applyFont="1" applyFill="1" applyBorder="1" applyAlignment="1">
      <alignment horizontal="center" vertical="center" textRotation="255"/>
    </xf>
    <xf numFmtId="0" fontId="6" fillId="0" borderId="11" xfId="0" applyFont="1" applyFill="1" applyBorder="1" applyAlignment="1">
      <alignment horizontal="center" vertical="center" textRotation="255" wrapText="1" shrinkToFit="1"/>
    </xf>
    <xf numFmtId="0" fontId="6" fillId="0" borderId="5" xfId="0" applyFont="1" applyFill="1" applyBorder="1" applyAlignment="1">
      <alignment horizontal="center" vertical="center" textRotation="255" wrapText="1" shrinkToFit="1"/>
    </xf>
    <xf numFmtId="0" fontId="6" fillId="0" borderId="25" xfId="0" applyFont="1" applyFill="1" applyBorder="1" applyAlignment="1">
      <alignment horizontal="center" vertical="center" textRotation="255" wrapText="1" shrinkToFit="1"/>
    </xf>
    <xf numFmtId="0" fontId="4" fillId="0" borderId="12" xfId="0" applyFont="1" applyFill="1" applyBorder="1" applyAlignment="1">
      <alignment horizontal="distributed"/>
    </xf>
    <xf numFmtId="0" fontId="4" fillId="0" borderId="48" xfId="0" applyFont="1" applyFill="1" applyBorder="1" applyAlignment="1">
      <alignment horizontal="distributed"/>
    </xf>
    <xf numFmtId="0" fontId="4" fillId="0" borderId="47" xfId="0" applyFont="1" applyFill="1" applyBorder="1" applyAlignment="1">
      <alignment horizontal="distributed"/>
    </xf>
    <xf numFmtId="0" fontId="6" fillId="0" borderId="49" xfId="0" applyFont="1" applyFill="1" applyBorder="1" applyAlignment="1">
      <alignment horizontal="center" vertical="center" textRotation="255" wrapText="1"/>
    </xf>
    <xf numFmtId="0" fontId="6" fillId="0" borderId="65" xfId="0" applyFont="1" applyFill="1" applyBorder="1" applyAlignment="1">
      <alignment horizontal="center" vertical="center" textRotation="255" wrapText="1"/>
    </xf>
    <xf numFmtId="0" fontId="6" fillId="0" borderId="42" xfId="0" applyFont="1" applyFill="1" applyBorder="1" applyAlignment="1">
      <alignment horizontal="center" vertical="center" textRotation="255" wrapText="1"/>
    </xf>
    <xf numFmtId="0" fontId="6" fillId="0" borderId="61" xfId="0" applyFont="1" applyFill="1" applyBorder="1" applyAlignment="1">
      <alignment horizontal="center" vertical="center"/>
    </xf>
    <xf numFmtId="38" fontId="6" fillId="0" borderId="26" xfId="1" applyFont="1" applyFill="1" applyBorder="1" applyAlignment="1">
      <alignment horizontal="left" vertical="center" wrapText="1"/>
    </xf>
    <xf numFmtId="38" fontId="6" fillId="0" borderId="22" xfId="1" applyFont="1" applyFill="1" applyBorder="1" applyAlignment="1">
      <alignment horizontal="left" vertical="center"/>
    </xf>
    <xf numFmtId="38" fontId="6" fillId="0" borderId="21" xfId="1" applyFont="1" applyFill="1" applyBorder="1" applyAlignment="1">
      <alignment horizontal="left" vertical="center"/>
    </xf>
    <xf numFmtId="176" fontId="4" fillId="0" borderId="14" xfId="0" applyNumberFormat="1" applyFont="1" applyFill="1" applyBorder="1" applyAlignment="1">
      <alignment horizontal="center" vertical="center"/>
    </xf>
    <xf numFmtId="176" fontId="4" fillId="0" borderId="68" xfId="0" applyNumberFormat="1" applyFont="1" applyFill="1" applyBorder="1" applyAlignment="1">
      <alignment horizontal="center" vertical="center"/>
    </xf>
    <xf numFmtId="176" fontId="4" fillId="0" borderId="69" xfId="0" applyNumberFormat="1" applyFont="1" applyFill="1" applyBorder="1" applyAlignment="1">
      <alignment horizontal="center" vertical="center"/>
    </xf>
    <xf numFmtId="176" fontId="4" fillId="0" borderId="36" xfId="0" applyNumberFormat="1" applyFont="1" applyFill="1" applyBorder="1" applyAlignment="1">
      <alignment horizontal="right" vertical="center" wrapText="1"/>
    </xf>
    <xf numFmtId="176" fontId="4" fillId="0" borderId="38" xfId="0" applyNumberFormat="1" applyFont="1" applyFill="1" applyBorder="1" applyAlignment="1">
      <alignment horizontal="right" vertical="center" wrapText="1"/>
    </xf>
    <xf numFmtId="176" fontId="4" fillId="0" borderId="20" xfId="0" applyNumberFormat="1" applyFont="1" applyFill="1" applyBorder="1" applyAlignment="1">
      <alignment horizontal="right" vertical="center" wrapText="1"/>
    </xf>
    <xf numFmtId="176" fontId="4" fillId="0" borderId="11" xfId="0" applyNumberFormat="1" applyFont="1" applyFill="1" applyBorder="1" applyAlignment="1">
      <alignment horizontal="left" vertical="center" wrapText="1"/>
    </xf>
    <xf numFmtId="176" fontId="4" fillId="0" borderId="12" xfId="0" applyNumberFormat="1" applyFont="1" applyFill="1" applyBorder="1" applyAlignment="1">
      <alignment horizontal="left" vertical="center" wrapText="1"/>
    </xf>
    <xf numFmtId="176" fontId="4" fillId="0" borderId="9" xfId="0" applyNumberFormat="1" applyFont="1" applyFill="1" applyBorder="1" applyAlignment="1">
      <alignment horizontal="left" vertical="center" wrapText="1"/>
    </xf>
    <xf numFmtId="176" fontId="4" fillId="0" borderId="26"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4" fillId="0" borderId="82" xfId="0" applyNumberFormat="1" applyFont="1" applyFill="1" applyBorder="1" applyAlignment="1">
      <alignment horizontal="center" vertical="center" wrapText="1"/>
    </xf>
    <xf numFmtId="176" fontId="4" fillId="0" borderId="46" xfId="0" applyNumberFormat="1" applyFont="1" applyFill="1" applyBorder="1" applyAlignment="1">
      <alignment horizontal="center" vertical="center" wrapText="1"/>
    </xf>
    <xf numFmtId="176" fontId="4" fillId="0" borderId="62" xfId="0" applyNumberFormat="1" applyFont="1" applyFill="1" applyBorder="1" applyAlignment="1">
      <alignment horizontal="center" vertical="center" wrapText="1"/>
    </xf>
    <xf numFmtId="176" fontId="4" fillId="0" borderId="55"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79" xfId="0" applyNumberFormat="1" applyFont="1" applyFill="1" applyBorder="1" applyAlignment="1">
      <alignment horizontal="center" vertical="center" wrapText="1"/>
    </xf>
    <xf numFmtId="176" fontId="4" fillId="0" borderId="0" xfId="0" applyNumberFormat="1" applyFont="1" applyFill="1" applyAlignment="1">
      <alignment horizontal="left" vertical="center"/>
    </xf>
    <xf numFmtId="176" fontId="4" fillId="0" borderId="84" xfId="0" applyNumberFormat="1" applyFont="1" applyFill="1" applyBorder="1" applyAlignment="1">
      <alignment horizontal="center" vertical="center" textRotation="255" wrapText="1"/>
    </xf>
    <xf numFmtId="176" fontId="4" fillId="0" borderId="59" xfId="0" applyNumberFormat="1" applyFont="1" applyFill="1" applyBorder="1" applyAlignment="1">
      <alignment horizontal="center" vertical="center" textRotation="255" wrapText="1"/>
    </xf>
    <xf numFmtId="176" fontId="4" fillId="0" borderId="48" xfId="0" applyNumberFormat="1" applyFont="1" applyFill="1" applyBorder="1" applyAlignment="1">
      <alignment horizontal="center" vertical="center"/>
    </xf>
    <xf numFmtId="176" fontId="4" fillId="0" borderId="47"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xf>
    <xf numFmtId="176" fontId="4" fillId="0" borderId="49" xfId="0" applyNumberFormat="1" applyFont="1" applyFill="1" applyBorder="1" applyAlignment="1">
      <alignment horizontal="center" vertical="center" wrapText="1"/>
    </xf>
    <xf numFmtId="176" fontId="4" fillId="0" borderId="40" xfId="0" applyNumberFormat="1" applyFont="1" applyFill="1" applyBorder="1" applyAlignment="1">
      <alignment horizontal="center" vertical="center" wrapText="1"/>
    </xf>
    <xf numFmtId="0" fontId="4" fillId="0" borderId="68" xfId="0" applyFont="1" applyFill="1" applyBorder="1"/>
    <xf numFmtId="0" fontId="4" fillId="0" borderId="69" xfId="0" applyFont="1" applyFill="1" applyBorder="1"/>
    <xf numFmtId="176" fontId="4" fillId="0" borderId="15" xfId="0" applyNumberFormat="1" applyFont="1" applyFill="1" applyBorder="1" applyAlignment="1">
      <alignment horizontal="center" vertical="center" textRotation="255" wrapText="1"/>
    </xf>
    <xf numFmtId="176" fontId="4" fillId="0" borderId="61" xfId="0" applyNumberFormat="1" applyFont="1" applyFill="1" applyBorder="1" applyAlignment="1">
      <alignment horizontal="center" vertical="center"/>
    </xf>
    <xf numFmtId="176" fontId="4" fillId="0" borderId="62" xfId="0" applyNumberFormat="1" applyFont="1" applyFill="1" applyBorder="1" applyAlignment="1">
      <alignment horizontal="center" vertical="center"/>
    </xf>
    <xf numFmtId="176" fontId="4" fillId="0" borderId="58" xfId="0" applyNumberFormat="1" applyFont="1" applyFill="1" applyBorder="1" applyAlignment="1">
      <alignment horizontal="center" vertical="center" textRotation="255" wrapText="1"/>
    </xf>
    <xf numFmtId="176" fontId="4" fillId="0" borderId="76" xfId="0" applyNumberFormat="1" applyFont="1" applyFill="1" applyBorder="1" applyAlignment="1">
      <alignment horizontal="center" vertical="center" textRotation="255"/>
    </xf>
    <xf numFmtId="176" fontId="4" fillId="0" borderId="50" xfId="0" applyNumberFormat="1" applyFont="1" applyFill="1" applyBorder="1" applyAlignment="1">
      <alignment horizontal="distributed" vertical="center"/>
    </xf>
    <xf numFmtId="176" fontId="4" fillId="0" borderId="30" xfId="0" applyNumberFormat="1" applyFont="1" applyFill="1" applyBorder="1" applyAlignment="1">
      <alignment horizontal="distributed" vertical="center"/>
    </xf>
    <xf numFmtId="176" fontId="4" fillId="0" borderId="74" xfId="0" applyNumberFormat="1" applyFont="1" applyFill="1" applyBorder="1" applyAlignment="1">
      <alignment horizontal="center" vertical="center" wrapText="1"/>
    </xf>
    <xf numFmtId="176" fontId="4" fillId="0" borderId="72" xfId="0" applyNumberFormat="1" applyFont="1" applyFill="1" applyBorder="1" applyAlignment="1">
      <alignment horizontal="center" vertical="center" wrapText="1"/>
    </xf>
    <xf numFmtId="176" fontId="4" fillId="0" borderId="77" xfId="0" applyNumberFormat="1" applyFont="1" applyFill="1" applyBorder="1" applyAlignment="1">
      <alignment horizontal="center" vertical="center" wrapText="1"/>
    </xf>
    <xf numFmtId="176" fontId="4" fillId="0" borderId="33" xfId="0" applyNumberFormat="1" applyFont="1" applyFill="1" applyBorder="1" applyAlignment="1">
      <alignment horizontal="center" vertical="center" wrapText="1"/>
    </xf>
    <xf numFmtId="176" fontId="4" fillId="0" borderId="36"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0" borderId="71" xfId="0" applyNumberFormat="1" applyFont="1" applyFill="1" applyBorder="1" applyAlignment="1">
      <alignment horizontal="center" vertical="center"/>
    </xf>
    <xf numFmtId="0" fontId="8" fillId="0" borderId="22" xfId="9" applyFont="1" applyFill="1" applyBorder="1" applyAlignment="1">
      <alignment horizontal="left" vertical="center"/>
    </xf>
    <xf numFmtId="0" fontId="4" fillId="0" borderId="82" xfId="9" applyFont="1" applyFill="1" applyBorder="1" applyAlignment="1">
      <alignment horizontal="center" vertical="center" textRotation="255" wrapText="1"/>
    </xf>
    <xf numFmtId="0" fontId="4" fillId="0" borderId="44" xfId="9" applyFont="1" applyFill="1" applyBorder="1" applyAlignment="1">
      <alignment horizontal="center" vertical="center" textRotation="255"/>
    </xf>
    <xf numFmtId="0" fontId="4" fillId="0" borderId="46" xfId="9" applyFont="1" applyFill="1" applyBorder="1" applyAlignment="1">
      <alignment horizontal="center" vertical="center" textRotation="255"/>
    </xf>
    <xf numFmtId="0" fontId="4" fillId="0" borderId="11" xfId="9" applyFont="1" applyFill="1" applyBorder="1" applyAlignment="1">
      <alignment horizontal="center" vertical="center" wrapText="1"/>
    </xf>
    <xf numFmtId="0" fontId="4" fillId="0" borderId="9" xfId="9" applyFont="1" applyFill="1" applyBorder="1" applyAlignment="1">
      <alignment horizontal="center" vertical="center" wrapText="1"/>
    </xf>
    <xf numFmtId="0" fontId="4" fillId="0" borderId="26" xfId="9" applyFont="1" applyFill="1" applyBorder="1" applyAlignment="1">
      <alignment horizontal="center" vertical="center" wrapText="1"/>
    </xf>
    <xf numFmtId="0" fontId="4" fillId="0" borderId="21" xfId="9" applyFont="1" applyFill="1" applyBorder="1" applyAlignment="1">
      <alignment horizontal="center" vertical="center" wrapText="1"/>
    </xf>
    <xf numFmtId="0" fontId="4" fillId="0" borderId="11" xfId="9" applyFont="1" applyFill="1" applyBorder="1" applyAlignment="1">
      <alignment horizontal="distributed" vertical="center" wrapText="1"/>
    </xf>
    <xf numFmtId="0" fontId="4" fillId="0" borderId="9" xfId="9" applyFont="1" applyFill="1" applyBorder="1" applyAlignment="1">
      <alignment horizontal="distributed" vertical="center" wrapText="1"/>
    </xf>
    <xf numFmtId="0" fontId="4" fillId="0" borderId="26" xfId="9" applyFont="1" applyFill="1" applyBorder="1" applyAlignment="1">
      <alignment horizontal="distributed" vertical="center" wrapText="1"/>
    </xf>
    <xf numFmtId="0" fontId="4" fillId="0" borderId="21" xfId="9" applyFont="1" applyFill="1" applyBorder="1" applyAlignment="1">
      <alignment horizontal="distributed" vertical="center" wrapText="1"/>
    </xf>
    <xf numFmtId="0" fontId="4" fillId="0" borderId="62" xfId="9" applyFont="1" applyFill="1" applyBorder="1" applyAlignment="1">
      <alignment horizontal="center" vertical="center" wrapText="1"/>
    </xf>
    <xf numFmtId="0" fontId="4" fillId="0" borderId="28" xfId="9" applyFont="1" applyFill="1" applyBorder="1" applyAlignment="1">
      <alignment horizontal="center" vertical="center" wrapText="1"/>
    </xf>
    <xf numFmtId="0" fontId="5" fillId="0" borderId="5" xfId="9" applyFont="1" applyFill="1" applyBorder="1" applyAlignment="1">
      <alignment horizontal="distributed" vertical="center" wrapText="1"/>
    </xf>
    <xf numFmtId="0" fontId="5" fillId="0" borderId="25" xfId="9" applyFont="1" applyFill="1" applyBorder="1" applyAlignment="1">
      <alignment horizontal="distributed" vertical="center" wrapText="1"/>
    </xf>
    <xf numFmtId="0" fontId="5" fillId="0" borderId="26" xfId="9" applyFont="1" applyFill="1" applyBorder="1" applyAlignment="1">
      <alignment horizontal="distributed" vertical="center" wrapText="1"/>
    </xf>
    <xf numFmtId="0" fontId="5" fillId="0" borderId="1" xfId="9"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2" xfId="9" applyFont="1" applyFill="1" applyBorder="1" applyAlignment="1">
      <alignment horizontal="center" vertical="center" wrapText="1"/>
    </xf>
    <xf numFmtId="0" fontId="5" fillId="0" borderId="66" xfId="9" applyFont="1" applyFill="1" applyBorder="1" applyAlignment="1">
      <alignment horizontal="distributed" vertical="center" wrapText="1"/>
    </xf>
    <xf numFmtId="0" fontId="5" fillId="0" borderId="44" xfId="9" applyFont="1" applyFill="1" applyBorder="1" applyAlignment="1">
      <alignment horizontal="distributed" vertical="center" wrapText="1"/>
    </xf>
    <xf numFmtId="0" fontId="5" fillId="0" borderId="19" xfId="9" applyFont="1" applyFill="1" applyBorder="1" applyAlignment="1">
      <alignment horizontal="distributed" vertical="center" wrapText="1"/>
    </xf>
    <xf numFmtId="0" fontId="4" fillId="0" borderId="82" xfId="9" applyFont="1" applyFill="1" applyBorder="1" applyAlignment="1">
      <alignment horizontal="center" vertical="center" wrapText="1"/>
    </xf>
    <xf numFmtId="0" fontId="4" fillId="0" borderId="44" xfId="9" applyFont="1" applyFill="1" applyBorder="1" applyAlignment="1">
      <alignment horizontal="center" vertical="center" wrapText="1"/>
    </xf>
    <xf numFmtId="0" fontId="5" fillId="0" borderId="82" xfId="9" applyFont="1" applyFill="1" applyBorder="1" applyAlignment="1">
      <alignment horizontal="distributed" vertical="center" wrapText="1"/>
    </xf>
    <xf numFmtId="0" fontId="4" fillId="0" borderId="44" xfId="0" applyFont="1" applyFill="1" applyBorder="1" applyAlignment="1">
      <alignment horizontal="distributed" vertical="center"/>
    </xf>
    <xf numFmtId="0" fontId="4" fillId="0" borderId="19" xfId="0" applyFont="1" applyFill="1" applyBorder="1" applyAlignment="1">
      <alignment horizontal="distributed" vertical="center"/>
    </xf>
    <xf numFmtId="0" fontId="5" fillId="0" borderId="3"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82"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86" xfId="0" applyFont="1" applyFill="1" applyBorder="1" applyAlignment="1">
      <alignment vertical="center" wrapText="1"/>
    </xf>
    <xf numFmtId="0" fontId="4" fillId="0" borderId="23" xfId="0" applyFont="1" applyFill="1" applyBorder="1" applyAlignment="1">
      <alignment horizontal="distributed" vertical="center" wrapText="1"/>
    </xf>
    <xf numFmtId="0" fontId="4" fillId="0" borderId="9" xfId="0" applyFont="1" applyFill="1" applyBorder="1" applyAlignment="1">
      <alignment horizontal="distributed" vertical="center" wrapText="1"/>
    </xf>
    <xf numFmtId="0" fontId="4" fillId="0" borderId="54"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62"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1" fillId="0" borderId="39" xfId="0" applyFont="1" applyFill="1" applyBorder="1" applyAlignment="1">
      <alignment horizontal="distributed" vertical="center" wrapText="1"/>
    </xf>
    <xf numFmtId="0" fontId="11" fillId="0" borderId="31" xfId="0" applyFont="1" applyFill="1" applyBorder="1" applyAlignment="1">
      <alignment horizontal="distributed" vertical="center" wrapText="1"/>
    </xf>
    <xf numFmtId="0" fontId="5" fillId="0" borderId="39" xfId="0" applyFont="1" applyFill="1" applyBorder="1" applyAlignment="1">
      <alignment horizontal="distributed" vertical="center" wrapText="1"/>
    </xf>
    <xf numFmtId="0" fontId="5" fillId="0" borderId="31" xfId="0" applyFont="1" applyFill="1" applyBorder="1" applyAlignment="1">
      <alignment horizontal="distributed" vertical="center" wrapText="1"/>
    </xf>
    <xf numFmtId="0" fontId="5" fillId="0" borderId="60" xfId="0" applyFont="1" applyFill="1" applyBorder="1" applyAlignment="1">
      <alignment horizontal="distributed" vertical="center" wrapText="1"/>
    </xf>
    <xf numFmtId="0" fontId="6" fillId="0" borderId="37"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1" xfId="0" applyFont="1" applyFill="1" applyBorder="1" applyAlignment="1">
      <alignment horizontal="center" vertical="center"/>
    </xf>
    <xf numFmtId="176" fontId="3" fillId="0" borderId="49" xfId="1" applyNumberFormat="1" applyFont="1" applyFill="1" applyBorder="1" applyAlignment="1" applyProtection="1">
      <alignment vertical="center"/>
      <protection locked="0"/>
    </xf>
    <xf numFmtId="176" fontId="3" fillId="0" borderId="42" xfId="1" applyNumberFormat="1" applyFont="1" applyFill="1" applyBorder="1" applyAlignment="1" applyProtection="1">
      <alignment vertical="center"/>
      <protection locked="0"/>
    </xf>
    <xf numFmtId="176" fontId="3" fillId="0" borderId="49" xfId="1" applyNumberFormat="1" applyFont="1" applyFill="1" applyBorder="1" applyAlignment="1" applyProtection="1">
      <alignment horizontal="right" vertical="center"/>
      <protection locked="0"/>
    </xf>
    <xf numFmtId="176" fontId="3" fillId="0" borderId="42" xfId="1" applyNumberFormat="1" applyFont="1" applyFill="1" applyBorder="1" applyAlignment="1" applyProtection="1">
      <alignment horizontal="right" vertical="center"/>
      <protection locked="0"/>
    </xf>
    <xf numFmtId="176" fontId="3" fillId="0" borderId="49" xfId="1" applyNumberFormat="1" applyFont="1" applyFill="1" applyBorder="1" applyAlignment="1">
      <alignment vertical="center"/>
    </xf>
    <xf numFmtId="176" fontId="3" fillId="0" borderId="42" xfId="1" applyNumberFormat="1" applyFont="1" applyFill="1" applyBorder="1" applyAlignment="1">
      <alignment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176" fontId="3" fillId="0" borderId="105" xfId="1" applyNumberFormat="1" applyFont="1" applyFill="1" applyBorder="1" applyAlignment="1" applyProtection="1">
      <alignment horizontal="center" vertical="center"/>
      <protection locked="0"/>
    </xf>
    <xf numFmtId="176" fontId="3" fillId="0" borderId="106" xfId="1" applyNumberFormat="1" applyFont="1" applyFill="1" applyBorder="1" applyAlignment="1" applyProtection="1">
      <alignment horizontal="center" vertical="center"/>
      <protection locked="0"/>
    </xf>
    <xf numFmtId="176" fontId="3" fillId="0" borderId="107" xfId="1" applyNumberFormat="1" applyFont="1" applyFill="1" applyBorder="1" applyAlignment="1" applyProtection="1">
      <alignment horizontal="center" vertical="center"/>
      <protection locked="0"/>
    </xf>
    <xf numFmtId="176" fontId="3" fillId="0" borderId="108" xfId="1" applyNumberFormat="1" applyFont="1" applyFill="1" applyBorder="1" applyAlignment="1" applyProtection="1">
      <alignment horizontal="center" vertical="center"/>
      <protection locked="0"/>
    </xf>
    <xf numFmtId="176" fontId="3" fillId="0" borderId="109" xfId="1" applyNumberFormat="1" applyFont="1" applyFill="1" applyBorder="1" applyAlignment="1" applyProtection="1">
      <alignment horizontal="center" vertical="center"/>
      <protection locked="0"/>
    </xf>
    <xf numFmtId="176" fontId="3" fillId="0" borderId="110" xfId="1" applyNumberFormat="1" applyFont="1" applyFill="1" applyBorder="1" applyAlignment="1" applyProtection="1">
      <alignment horizontal="center" vertical="center"/>
      <protection locked="0"/>
    </xf>
    <xf numFmtId="176" fontId="3" fillId="0" borderId="111" xfId="1" applyNumberFormat="1" applyFont="1" applyFill="1" applyBorder="1" applyAlignment="1" applyProtection="1">
      <alignment horizontal="center" vertical="center"/>
      <protection locked="0"/>
    </xf>
    <xf numFmtId="176" fontId="3" fillId="0" borderId="112" xfId="1" applyNumberFormat="1" applyFont="1" applyFill="1" applyBorder="1" applyAlignment="1" applyProtection="1">
      <alignment horizontal="center" vertical="center"/>
      <protection locked="0"/>
    </xf>
    <xf numFmtId="176" fontId="3" fillId="0" borderId="113" xfId="1" applyNumberFormat="1" applyFont="1" applyFill="1" applyBorder="1" applyAlignment="1" applyProtection="1">
      <alignment horizontal="center" vertical="center"/>
      <protection locked="0"/>
    </xf>
    <xf numFmtId="0" fontId="6" fillId="0" borderId="23" xfId="0" applyFont="1" applyFill="1" applyBorder="1" applyAlignment="1">
      <alignment horizontal="center" vertical="center"/>
    </xf>
    <xf numFmtId="176" fontId="3" fillId="0" borderId="75" xfId="1" applyNumberFormat="1" applyFont="1" applyFill="1" applyBorder="1" applyAlignment="1">
      <alignment vertical="center"/>
    </xf>
    <xf numFmtId="176" fontId="3" fillId="0" borderId="105" xfId="1" applyNumberFormat="1" applyFont="1" applyFill="1" applyBorder="1" applyAlignment="1">
      <alignment horizontal="center" vertical="center"/>
    </xf>
    <xf numFmtId="176" fontId="3" fillId="0" borderId="107" xfId="1" applyNumberFormat="1" applyFont="1" applyFill="1" applyBorder="1" applyAlignment="1">
      <alignment horizontal="center" vertical="center"/>
    </xf>
    <xf numFmtId="176" fontId="3" fillId="0" borderId="108" xfId="1" applyNumberFormat="1" applyFont="1" applyFill="1" applyBorder="1" applyAlignment="1">
      <alignment horizontal="center" vertical="center"/>
    </xf>
    <xf numFmtId="176" fontId="3" fillId="0" borderId="110" xfId="1" applyNumberFormat="1" applyFont="1" applyFill="1" applyBorder="1" applyAlignment="1">
      <alignment horizontal="center" vertical="center"/>
    </xf>
    <xf numFmtId="176" fontId="3" fillId="0" borderId="111" xfId="1" applyNumberFormat="1" applyFont="1" applyFill="1" applyBorder="1" applyAlignment="1">
      <alignment horizontal="center" vertical="center"/>
    </xf>
    <xf numFmtId="176" fontId="3" fillId="0" borderId="113" xfId="1" applyNumberFormat="1" applyFont="1" applyFill="1" applyBorder="1" applyAlignment="1">
      <alignment horizontal="center" vertical="center"/>
    </xf>
    <xf numFmtId="176" fontId="3" fillId="0" borderId="83"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91" xfId="1" applyNumberFormat="1" applyFont="1" applyFill="1" applyBorder="1" applyAlignment="1" applyProtection="1">
      <alignment vertical="center"/>
      <protection locked="0"/>
    </xf>
    <xf numFmtId="176" fontId="3" fillId="0" borderId="34" xfId="1" applyNumberFormat="1" applyFont="1" applyFill="1" applyBorder="1" applyAlignment="1" applyProtection="1">
      <alignment vertical="center"/>
      <protection locked="0"/>
    </xf>
    <xf numFmtId="176" fontId="3" fillId="0" borderId="91" xfId="1" applyNumberFormat="1" applyFont="1" applyFill="1" applyBorder="1" applyAlignment="1">
      <alignment vertical="center"/>
    </xf>
    <xf numFmtId="176" fontId="3" fillId="0" borderId="34" xfId="1" applyNumberFormat="1" applyFont="1" applyFill="1" applyBorder="1" applyAlignment="1">
      <alignment vertical="center"/>
    </xf>
    <xf numFmtId="0" fontId="6" fillId="0" borderId="12"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5" fillId="0" borderId="37" xfId="0" applyFont="1" applyFill="1" applyBorder="1" applyAlignment="1">
      <alignment horizontal="distributed" vertical="center" wrapText="1"/>
    </xf>
    <xf numFmtId="0" fontId="5" fillId="0" borderId="56" xfId="0" applyFont="1" applyFill="1" applyBorder="1" applyAlignment="1">
      <alignment horizontal="distributed" vertical="center" wrapText="1"/>
    </xf>
    <xf numFmtId="0" fontId="5" fillId="0" borderId="57" xfId="0" applyFont="1" applyFill="1" applyBorder="1" applyAlignment="1">
      <alignment horizontal="distributed" vertical="center" wrapText="1"/>
    </xf>
    <xf numFmtId="0" fontId="5" fillId="0" borderId="43" xfId="0" applyFont="1" applyFill="1" applyBorder="1" applyAlignment="1">
      <alignment horizontal="distributed" vertical="center" wrapText="1"/>
    </xf>
    <xf numFmtId="0" fontId="5" fillId="0" borderId="35" xfId="0" applyFont="1" applyFill="1" applyBorder="1" applyAlignment="1">
      <alignment horizontal="distributed" vertical="center" wrapText="1"/>
    </xf>
    <xf numFmtId="0" fontId="6" fillId="0" borderId="39" xfId="0" quotePrefix="1" applyFont="1" applyFill="1" applyBorder="1" applyAlignment="1">
      <alignment horizontal="distributed" vertical="center" wrapText="1"/>
    </xf>
    <xf numFmtId="0" fontId="6" fillId="0" borderId="60" xfId="0" applyFont="1" applyFill="1" applyBorder="1" applyAlignment="1">
      <alignment horizontal="distributed" vertical="center" wrapText="1"/>
    </xf>
    <xf numFmtId="0" fontId="6" fillId="0" borderId="30" xfId="0" applyFont="1" applyFill="1" applyBorder="1" applyAlignment="1">
      <alignment horizontal="distributed" vertical="center" wrapText="1"/>
    </xf>
    <xf numFmtId="0" fontId="11" fillId="0" borderId="43" xfId="0" applyFont="1" applyFill="1" applyBorder="1" applyAlignment="1">
      <alignment horizontal="distributed" vertical="center" wrapText="1"/>
    </xf>
    <xf numFmtId="0" fontId="11" fillId="0" borderId="43" xfId="0" applyFont="1" applyFill="1" applyBorder="1" applyAlignment="1">
      <alignment horizontal="distributed" vertical="center"/>
    </xf>
    <xf numFmtId="0" fontId="11" fillId="0" borderId="35" xfId="0" applyFont="1" applyFill="1" applyBorder="1" applyAlignment="1">
      <alignment horizontal="distributed" vertical="center"/>
    </xf>
    <xf numFmtId="0" fontId="6" fillId="0" borderId="43"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37" xfId="0" applyFont="1" applyFill="1" applyBorder="1" applyAlignment="1">
      <alignment horizontal="distributed" vertical="distributed"/>
    </xf>
    <xf numFmtId="0" fontId="6" fillId="0" borderId="56" xfId="0" applyFont="1" applyFill="1" applyBorder="1" applyAlignment="1">
      <alignment horizontal="distributed" vertical="distributed"/>
    </xf>
    <xf numFmtId="0" fontId="6" fillId="0" borderId="57" xfId="0" applyFont="1" applyFill="1" applyBorder="1" applyAlignment="1">
      <alignment horizontal="distributed" vertical="distributed"/>
    </xf>
    <xf numFmtId="0" fontId="6" fillId="0" borderId="43" xfId="0" applyFont="1" applyFill="1" applyBorder="1" applyAlignment="1">
      <alignment horizontal="distributed" vertical="center" wrapText="1"/>
    </xf>
    <xf numFmtId="0" fontId="6" fillId="0" borderId="35" xfId="0" applyFont="1" applyFill="1" applyBorder="1" applyAlignment="1">
      <alignment horizontal="distributed" vertical="center" wrapText="1"/>
    </xf>
    <xf numFmtId="0" fontId="6" fillId="0" borderId="1"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8" xfId="0" applyFont="1" applyFill="1" applyBorder="1" applyAlignment="1">
      <alignment horizontal="center" vertical="center" textRotation="255" wrapText="1"/>
    </xf>
    <xf numFmtId="0" fontId="6" fillId="0" borderId="0" xfId="0" applyFont="1" applyFill="1" applyBorder="1" applyAlignment="1">
      <alignment horizontal="center" vertical="center" textRotation="255" wrapText="1"/>
    </xf>
    <xf numFmtId="0" fontId="6" fillId="0" borderId="48" xfId="0" applyFont="1" applyFill="1" applyBorder="1" applyAlignment="1">
      <alignment horizontal="center" vertical="center" textRotation="255" wrapText="1"/>
    </xf>
    <xf numFmtId="0" fontId="6" fillId="0" borderId="47" xfId="0" applyFont="1" applyFill="1" applyBorder="1" applyAlignment="1">
      <alignment horizontal="center" vertical="center" textRotation="255" wrapText="1"/>
    </xf>
    <xf numFmtId="0" fontId="6" fillId="0" borderId="49" xfId="0" applyFont="1" applyFill="1" applyBorder="1" applyAlignment="1">
      <alignment horizontal="distributed" vertical="center"/>
    </xf>
    <xf numFmtId="0" fontId="6" fillId="0" borderId="91" xfId="0" applyFont="1" applyFill="1" applyBorder="1" applyAlignment="1">
      <alignment horizontal="distributed" vertical="center"/>
    </xf>
    <xf numFmtId="0" fontId="6" fillId="0" borderId="35"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0" xfId="0" applyFont="1" applyFill="1" applyBorder="1" applyAlignment="1">
      <alignment horizontal="right" vertical="top"/>
    </xf>
    <xf numFmtId="0" fontId="6" fillId="0" borderId="6" xfId="0" applyFont="1" applyFill="1" applyBorder="1" applyAlignment="1">
      <alignment horizontal="right" vertical="top"/>
    </xf>
    <xf numFmtId="0" fontId="6" fillId="0" borderId="22" xfId="0" applyFont="1" applyFill="1" applyBorder="1" applyAlignment="1">
      <alignment horizontal="right" vertical="top"/>
    </xf>
    <xf numFmtId="0" fontId="6" fillId="0" borderId="21" xfId="0" applyFont="1" applyFill="1" applyBorder="1" applyAlignment="1">
      <alignment horizontal="right" vertical="top"/>
    </xf>
    <xf numFmtId="0" fontId="6" fillId="0" borderId="5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1"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61" xfId="0" applyFont="1" applyFill="1" applyBorder="1" applyAlignment="1">
      <alignment horizontal="center" vertical="center" textRotation="255" shrinkToFit="1"/>
    </xf>
    <xf numFmtId="0" fontId="6" fillId="0" borderId="11" xfId="0" applyFont="1" applyFill="1" applyBorder="1" applyAlignment="1">
      <alignment horizontal="center" vertical="center" textRotation="255"/>
    </xf>
    <xf numFmtId="0" fontId="6" fillId="0" borderId="49" xfId="0" applyFont="1" applyFill="1" applyBorder="1" applyAlignment="1">
      <alignment horizontal="center" vertical="center" textRotation="255"/>
    </xf>
    <xf numFmtId="0" fontId="6" fillId="0" borderId="65" xfId="0" applyFont="1" applyFill="1" applyBorder="1" applyAlignment="1">
      <alignment horizontal="center" vertical="center" textRotation="255"/>
    </xf>
    <xf numFmtId="0" fontId="6" fillId="0" borderId="42" xfId="0" applyFont="1" applyFill="1" applyBorder="1" applyAlignment="1">
      <alignment horizontal="center" vertical="center" textRotation="255"/>
    </xf>
    <xf numFmtId="0" fontId="6" fillId="0" borderId="16" xfId="0" applyFont="1" applyFill="1" applyBorder="1" applyAlignment="1">
      <alignment horizontal="distributed" vertical="center"/>
    </xf>
    <xf numFmtId="0" fontId="6" fillId="0" borderId="17" xfId="0" applyFont="1" applyFill="1" applyBorder="1" applyAlignment="1">
      <alignment horizontal="distributed" vertical="center"/>
    </xf>
    <xf numFmtId="0" fontId="5" fillId="0" borderId="43"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 xfId="0" applyFont="1" applyFill="1" applyBorder="1" applyAlignment="1">
      <alignment horizontal="center" vertical="center" textRotation="255" wrapText="1"/>
    </xf>
    <xf numFmtId="0" fontId="5" fillId="0" borderId="2"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54"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6" fillId="0" borderId="32"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0" xfId="0" applyFont="1" applyFill="1" applyBorder="1" applyAlignment="1">
      <alignment horizontal="right" vertical="center" wrapText="1"/>
    </xf>
    <xf numFmtId="176" fontId="3" fillId="0" borderId="106" xfId="1" applyNumberFormat="1" applyFont="1" applyFill="1" applyBorder="1" applyAlignment="1">
      <alignment horizontal="center" vertical="center"/>
    </xf>
    <xf numFmtId="176" fontId="3" fillId="0" borderId="117" xfId="1" applyNumberFormat="1" applyFont="1" applyFill="1" applyBorder="1" applyAlignment="1">
      <alignment horizontal="center" vertical="center"/>
    </xf>
    <xf numFmtId="176" fontId="3" fillId="0" borderId="109" xfId="1" applyNumberFormat="1" applyFont="1" applyFill="1" applyBorder="1" applyAlignment="1">
      <alignment horizontal="center" vertical="center"/>
    </xf>
    <xf numFmtId="176" fontId="3" fillId="0" borderId="118" xfId="1" applyNumberFormat="1" applyFont="1" applyFill="1" applyBorder="1" applyAlignment="1">
      <alignment horizontal="center" vertical="center"/>
    </xf>
    <xf numFmtId="176" fontId="3" fillId="0" borderId="119" xfId="1" applyNumberFormat="1" applyFont="1" applyFill="1" applyBorder="1" applyAlignment="1">
      <alignment horizontal="center" vertical="center"/>
    </xf>
    <xf numFmtId="176" fontId="3" fillId="0" borderId="120" xfId="1" applyNumberFormat="1" applyFont="1" applyFill="1" applyBorder="1" applyAlignment="1">
      <alignment horizontal="center" vertical="center"/>
    </xf>
    <xf numFmtId="176" fontId="3" fillId="0" borderId="121" xfId="1" applyNumberFormat="1" applyFont="1" applyFill="1" applyBorder="1" applyAlignment="1">
      <alignment horizontal="center" vertical="center"/>
    </xf>
    <xf numFmtId="176" fontId="3" fillId="0" borderId="112" xfId="1" applyNumberFormat="1" applyFont="1" applyFill="1" applyBorder="1" applyAlignment="1">
      <alignment horizontal="center" vertical="center"/>
    </xf>
    <xf numFmtId="176" fontId="3" fillId="0" borderId="75" xfId="1" applyNumberFormat="1" applyFont="1" applyFill="1" applyBorder="1" applyAlignment="1" applyProtection="1">
      <alignment vertical="center"/>
      <protection locked="0"/>
    </xf>
    <xf numFmtId="0" fontId="6" fillId="0" borderId="0"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53" xfId="0" applyFont="1" applyFill="1" applyBorder="1" applyAlignment="1">
      <alignment horizontal="center" vertical="top" textRotation="255" wrapText="1"/>
    </xf>
    <xf numFmtId="0" fontId="6" fillId="0" borderId="5" xfId="0" applyFont="1" applyFill="1" applyBorder="1" applyAlignment="1">
      <alignment horizontal="center" vertical="top" textRotation="255" wrapText="1"/>
    </xf>
    <xf numFmtId="0" fontId="6" fillId="0" borderId="26" xfId="0" applyFont="1" applyFill="1" applyBorder="1" applyAlignment="1">
      <alignment horizontal="center" vertical="top" textRotation="255" wrapText="1"/>
    </xf>
    <xf numFmtId="0" fontId="4" fillId="0" borderId="56" xfId="0" applyFont="1" applyFill="1" applyBorder="1" applyAlignment="1">
      <alignment horizontal="distributed" vertical="center" wrapText="1"/>
    </xf>
    <xf numFmtId="0" fontId="4" fillId="0" borderId="57" xfId="0" applyFont="1" applyFill="1" applyBorder="1" applyAlignment="1">
      <alignment horizontal="distributed" vertical="center" wrapText="1"/>
    </xf>
    <xf numFmtId="176" fontId="3" fillId="0" borderId="74" xfId="1" applyNumberFormat="1" applyFont="1" applyFill="1" applyBorder="1" applyAlignment="1">
      <alignment vertical="center"/>
    </xf>
    <xf numFmtId="176" fontId="3" fillId="0" borderId="75" xfId="1" applyNumberFormat="1" applyFont="1" applyFill="1" applyBorder="1" applyAlignment="1" applyProtection="1">
      <alignment horizontal="right" vertical="center"/>
      <protection locked="0"/>
    </xf>
    <xf numFmtId="176" fontId="3" fillId="0" borderId="4" xfId="1" applyNumberFormat="1" applyFont="1" applyFill="1" applyBorder="1" applyAlignment="1" applyProtection="1">
      <alignment vertical="center"/>
      <protection locked="0"/>
    </xf>
    <xf numFmtId="176" fontId="3" fillId="0" borderId="41" xfId="1" applyNumberFormat="1" applyFont="1" applyFill="1" applyBorder="1" applyAlignment="1" applyProtection="1">
      <alignment vertical="center"/>
      <protection locked="0"/>
    </xf>
    <xf numFmtId="0" fontId="6" fillId="0" borderId="0" xfId="0" applyFont="1" applyFill="1" applyBorder="1" applyAlignment="1">
      <alignment horizontal="center" vertical="center" textRotation="255"/>
    </xf>
    <xf numFmtId="0" fontId="5" fillId="0" borderId="0" xfId="0" applyFont="1" applyFill="1" applyBorder="1" applyAlignment="1">
      <alignment horizontal="distributed" vertical="center" wrapText="1"/>
    </xf>
    <xf numFmtId="176" fontId="3" fillId="0" borderId="0"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176" fontId="6" fillId="0" borderId="0" xfId="1" applyNumberFormat="1" applyFont="1" applyFill="1" applyBorder="1" applyAlignment="1" applyProtection="1">
      <alignment horizontal="right" vertical="center"/>
      <protection locked="0"/>
    </xf>
    <xf numFmtId="176" fontId="6" fillId="0" borderId="0" xfId="1" applyNumberFormat="1" applyFont="1" applyFill="1" applyBorder="1" applyAlignment="1" applyProtection="1">
      <alignment horizontal="center" vertical="center"/>
      <protection locked="0"/>
    </xf>
    <xf numFmtId="176" fontId="6" fillId="0" borderId="0" xfId="1" applyNumberFormat="1" applyFont="1" applyFill="1" applyBorder="1" applyAlignment="1">
      <alignment horizontal="center" vertical="center"/>
    </xf>
    <xf numFmtId="0" fontId="5" fillId="0" borderId="0" xfId="0" applyFont="1" applyFill="1" applyBorder="1" applyAlignment="1">
      <alignment horizontal="distributed" vertical="center"/>
    </xf>
    <xf numFmtId="0" fontId="6" fillId="0" borderId="0" xfId="0" applyFont="1" applyFill="1" applyBorder="1" applyAlignment="1">
      <alignment horizontal="center" vertical="top" textRotation="255" wrapText="1"/>
    </xf>
    <xf numFmtId="0" fontId="11" fillId="0" borderId="0" xfId="0" applyFont="1" applyFill="1" applyBorder="1" applyAlignment="1">
      <alignment horizontal="distributed" vertical="center" wrapText="1"/>
    </xf>
    <xf numFmtId="0" fontId="6" fillId="0" borderId="0" xfId="0" applyFont="1" applyFill="1" applyBorder="1" applyAlignment="1">
      <alignment horizontal="distributed" vertical="distributed"/>
    </xf>
    <xf numFmtId="0" fontId="6" fillId="0" borderId="0" xfId="0" quotePrefix="1" applyFont="1" applyFill="1" applyBorder="1" applyAlignment="1">
      <alignment horizontal="distributed" vertical="center" wrapText="1"/>
    </xf>
    <xf numFmtId="0" fontId="4" fillId="0" borderId="0" xfId="0" applyFont="1" applyFill="1" applyAlignment="1">
      <alignment horizontal="left" vertical="center" wrapText="1"/>
    </xf>
    <xf numFmtId="0" fontId="4" fillId="0" borderId="23" xfId="10" applyFont="1" applyFill="1" applyBorder="1" applyAlignment="1">
      <alignment horizontal="center" vertical="distributed" textRotation="255" wrapText="1"/>
    </xf>
    <xf numFmtId="0" fontId="4" fillId="0" borderId="9" xfId="10" applyFont="1" applyFill="1" applyBorder="1" applyAlignment="1">
      <alignment horizontal="center" vertical="distributed" textRotation="255" wrapText="1"/>
    </xf>
    <xf numFmtId="0" fontId="4" fillId="0" borderId="8" xfId="10" applyFont="1" applyFill="1" applyBorder="1" applyAlignment="1">
      <alignment horizontal="center" vertical="distributed" textRotation="255" wrapText="1"/>
    </xf>
    <xf numFmtId="0" fontId="4" fillId="0" borderId="6" xfId="10" applyFont="1" applyFill="1" applyBorder="1" applyAlignment="1">
      <alignment horizontal="center" vertical="distributed" textRotation="255" wrapText="1"/>
    </xf>
    <xf numFmtId="0" fontId="5" fillId="0" borderId="62" xfId="10" applyFont="1" applyFill="1" applyBorder="1" applyAlignment="1">
      <alignment horizontal="center" vertical="center"/>
    </xf>
    <xf numFmtId="0" fontId="5" fillId="0" borderId="55" xfId="10" applyFont="1" applyFill="1" applyBorder="1" applyAlignment="1">
      <alignment horizontal="center" vertical="center"/>
    </xf>
    <xf numFmtId="0" fontId="5" fillId="0" borderId="2" xfId="10" applyFont="1" applyFill="1" applyBorder="1" applyAlignment="1">
      <alignment horizontal="center" vertical="distributed" textRotation="255" wrapText="1"/>
    </xf>
    <xf numFmtId="0" fontId="5" fillId="0" borderId="4" xfId="10" applyFont="1" applyFill="1" applyBorder="1" applyAlignment="1">
      <alignment horizontal="center" vertical="distributed" textRotation="255" wrapText="1"/>
    </xf>
    <xf numFmtId="0" fontId="5" fillId="0" borderId="75" xfId="10" applyFont="1" applyFill="1" applyBorder="1" applyAlignment="1">
      <alignment horizontal="center" vertical="center"/>
    </xf>
    <xf numFmtId="0" fontId="5" fillId="0" borderId="1" xfId="10" applyFont="1" applyFill="1" applyBorder="1" applyAlignment="1">
      <alignment horizontal="center" vertical="distributed" textRotation="255" wrapText="1"/>
    </xf>
    <xf numFmtId="0" fontId="5" fillId="0" borderId="61" xfId="10" applyFont="1" applyFill="1" applyBorder="1" applyAlignment="1">
      <alignment horizontal="center" vertical="center"/>
    </xf>
    <xf numFmtId="0" fontId="5" fillId="0" borderId="78" xfId="10" applyFont="1" applyFill="1" applyBorder="1" applyAlignment="1">
      <alignment horizontal="distributed" vertical="center"/>
    </xf>
    <xf numFmtId="0" fontId="5" fillId="0" borderId="50" xfId="10" applyFont="1" applyFill="1" applyBorder="1" applyAlignment="1">
      <alignment horizontal="distributed" vertical="center"/>
    </xf>
    <xf numFmtId="0" fontId="5" fillId="0" borderId="114" xfId="10" applyFont="1" applyFill="1" applyBorder="1" applyAlignment="1">
      <alignment vertical="center" wrapText="1"/>
    </xf>
    <xf numFmtId="0" fontId="5" fillId="0" borderId="115" xfId="10" applyFont="1" applyFill="1" applyBorder="1" applyAlignment="1">
      <alignment vertical="center"/>
    </xf>
    <xf numFmtId="0" fontId="5" fillId="0" borderId="11" xfId="10" applyFont="1" applyFill="1" applyBorder="1" applyAlignment="1">
      <alignment horizontal="center" vertical="center" wrapText="1"/>
    </xf>
    <xf numFmtId="0" fontId="5" fillId="0" borderId="9" xfId="10" applyFont="1" applyFill="1" applyBorder="1" applyAlignment="1">
      <alignment horizontal="center" vertical="center" wrapText="1"/>
    </xf>
    <xf numFmtId="0" fontId="5" fillId="0" borderId="5" xfId="10" applyFont="1" applyFill="1" applyBorder="1" applyAlignment="1">
      <alignment horizontal="center" vertical="center" wrapText="1"/>
    </xf>
    <xf numFmtId="0" fontId="5" fillId="0" borderId="6" xfId="10" applyFont="1" applyFill="1" applyBorder="1" applyAlignment="1">
      <alignment horizontal="center" vertical="center" wrapText="1"/>
    </xf>
    <xf numFmtId="0" fontId="14" fillId="0" borderId="68"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44" xfId="0" applyFont="1" applyFill="1" applyBorder="1" applyAlignment="1">
      <alignment horizontal="distributed" vertical="center"/>
    </xf>
    <xf numFmtId="0" fontId="14" fillId="0" borderId="19" xfId="0" applyFont="1" applyFill="1" applyBorder="1" applyAlignment="1">
      <alignment horizontal="distributed" vertical="center"/>
    </xf>
    <xf numFmtId="0" fontId="14" fillId="0" borderId="14"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70" xfId="0" applyFont="1" applyFill="1" applyBorder="1" applyAlignment="1">
      <alignment horizontal="center" vertical="center"/>
    </xf>
    <xf numFmtId="181" fontId="5" fillId="0" borderId="19" xfId="1" applyNumberFormat="1" applyFont="1" applyFill="1" applyBorder="1" applyAlignment="1">
      <alignment horizontal="left" vertical="center"/>
    </xf>
  </cellXfs>
  <cellStyles count="11">
    <cellStyle name="桁区切り" xfId="1" builtinId="6"/>
    <cellStyle name="標準" xfId="0" builtinId="0"/>
    <cellStyle name="標準 2" xfId="2"/>
    <cellStyle name="標準 2 2" xfId="3"/>
    <cellStyle name="標準 3" xfId="4"/>
    <cellStyle name="標準 4" xfId="5"/>
    <cellStyle name="標準 5" xfId="6"/>
    <cellStyle name="標準_【改修】20100215警備統計集計表1" xfId="7"/>
    <cellStyle name="標準_罪種別 各号様式１，２，４，５，６号様式(version 1)" xfId="8"/>
    <cellStyle name="標準_第１部p19薬物・銃器" xfId="9"/>
    <cellStyle name="標準_第１部p23刑法" xfId="10"/>
  </cellStyles>
  <dxfs count="14">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123825</xdr:colOff>
      <xdr:row>29</xdr:row>
      <xdr:rowOff>219075</xdr:rowOff>
    </xdr:from>
    <xdr:to>
      <xdr:col>0</xdr:col>
      <xdr:colOff>1676400</xdr:colOff>
      <xdr:row>38</xdr:row>
      <xdr:rowOff>76200</xdr:rowOff>
    </xdr:to>
    <xdr:sp macro="" textlink="">
      <xdr:nvSpPr>
        <xdr:cNvPr id="195711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54</xdr:row>
      <xdr:rowOff>133350</xdr:rowOff>
    </xdr:from>
    <xdr:to>
      <xdr:col>0</xdr:col>
      <xdr:colOff>0</xdr:colOff>
      <xdr:row>54</xdr:row>
      <xdr:rowOff>133350</xdr:rowOff>
    </xdr:to>
    <xdr:sp macro="" textlink="">
      <xdr:nvSpPr>
        <xdr:cNvPr id="1957119" name="Line 8"/>
        <xdr:cNvSpPr>
          <a:spLocks noChangeShapeType="1"/>
        </xdr:cNvSpPr>
      </xdr:nvSpPr>
      <xdr:spPr bwMode="auto">
        <a:xfrm>
          <a:off x="0" y="14163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133350</xdr:rowOff>
    </xdr:from>
    <xdr:to>
      <xdr:col>0</xdr:col>
      <xdr:colOff>0</xdr:colOff>
      <xdr:row>48</xdr:row>
      <xdr:rowOff>133350</xdr:rowOff>
    </xdr:to>
    <xdr:sp macro="" textlink="">
      <xdr:nvSpPr>
        <xdr:cNvPr id="1957120" name="Line 9"/>
        <xdr:cNvSpPr>
          <a:spLocks noChangeShapeType="1"/>
        </xdr:cNvSpPr>
      </xdr:nvSpPr>
      <xdr:spPr bwMode="auto">
        <a:xfrm>
          <a:off x="0" y="1256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133350</xdr:rowOff>
    </xdr:from>
    <xdr:to>
      <xdr:col>0</xdr:col>
      <xdr:colOff>0</xdr:colOff>
      <xdr:row>51</xdr:row>
      <xdr:rowOff>133350</xdr:rowOff>
    </xdr:to>
    <xdr:sp macro="" textlink="">
      <xdr:nvSpPr>
        <xdr:cNvPr id="1957121" name="Line 10"/>
        <xdr:cNvSpPr>
          <a:spLocks noChangeShapeType="1"/>
        </xdr:cNvSpPr>
      </xdr:nvSpPr>
      <xdr:spPr bwMode="auto">
        <a:xfrm>
          <a:off x="0" y="1336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57</xdr:row>
      <xdr:rowOff>133350</xdr:rowOff>
    </xdr:from>
    <xdr:to>
      <xdr:col>0</xdr:col>
      <xdr:colOff>0</xdr:colOff>
      <xdr:row>57</xdr:row>
      <xdr:rowOff>133350</xdr:rowOff>
    </xdr:to>
    <xdr:sp macro="" textlink="">
      <xdr:nvSpPr>
        <xdr:cNvPr id="1957122" name="Line 11"/>
        <xdr:cNvSpPr>
          <a:spLocks noChangeShapeType="1"/>
        </xdr:cNvSpPr>
      </xdr:nvSpPr>
      <xdr:spPr bwMode="auto">
        <a:xfrm>
          <a:off x="0" y="1496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60</xdr:row>
      <xdr:rowOff>133350</xdr:rowOff>
    </xdr:from>
    <xdr:to>
      <xdr:col>0</xdr:col>
      <xdr:colOff>0</xdr:colOff>
      <xdr:row>60</xdr:row>
      <xdr:rowOff>133350</xdr:rowOff>
    </xdr:to>
    <xdr:sp macro="" textlink="">
      <xdr:nvSpPr>
        <xdr:cNvPr id="1957123" name="Line 12"/>
        <xdr:cNvSpPr>
          <a:spLocks noChangeShapeType="1"/>
        </xdr:cNvSpPr>
      </xdr:nvSpPr>
      <xdr:spPr bwMode="auto">
        <a:xfrm>
          <a:off x="0"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133350</xdr:rowOff>
    </xdr:from>
    <xdr:to>
      <xdr:col>0</xdr:col>
      <xdr:colOff>0</xdr:colOff>
      <xdr:row>68</xdr:row>
      <xdr:rowOff>133350</xdr:rowOff>
    </xdr:to>
    <xdr:sp macro="" textlink="">
      <xdr:nvSpPr>
        <xdr:cNvPr id="1957124" name="Line 13"/>
        <xdr:cNvSpPr>
          <a:spLocks noChangeShapeType="1"/>
        </xdr:cNvSpPr>
      </xdr:nvSpPr>
      <xdr:spPr bwMode="auto">
        <a:xfrm>
          <a:off x="0" y="1789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133350</xdr:rowOff>
    </xdr:from>
    <xdr:to>
      <xdr:col>0</xdr:col>
      <xdr:colOff>0</xdr:colOff>
      <xdr:row>66</xdr:row>
      <xdr:rowOff>133350</xdr:rowOff>
    </xdr:to>
    <xdr:sp macro="" textlink="">
      <xdr:nvSpPr>
        <xdr:cNvPr id="1957125" name="Line 14"/>
        <xdr:cNvSpPr>
          <a:spLocks noChangeShapeType="1"/>
        </xdr:cNvSpPr>
      </xdr:nvSpPr>
      <xdr:spPr bwMode="auto">
        <a:xfrm>
          <a:off x="0" y="17364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63</xdr:row>
      <xdr:rowOff>133350</xdr:rowOff>
    </xdr:from>
    <xdr:to>
      <xdr:col>0</xdr:col>
      <xdr:colOff>0</xdr:colOff>
      <xdr:row>63</xdr:row>
      <xdr:rowOff>133350</xdr:rowOff>
    </xdr:to>
    <xdr:sp macro="" textlink="">
      <xdr:nvSpPr>
        <xdr:cNvPr id="1957126" name="Line 15"/>
        <xdr:cNvSpPr>
          <a:spLocks noChangeShapeType="1"/>
        </xdr:cNvSpPr>
      </xdr:nvSpPr>
      <xdr:spPr bwMode="auto">
        <a:xfrm>
          <a:off x="0" y="1656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219075</xdr:rowOff>
    </xdr:from>
    <xdr:to>
      <xdr:col>0</xdr:col>
      <xdr:colOff>0</xdr:colOff>
      <xdr:row>74</xdr:row>
      <xdr:rowOff>76200</xdr:rowOff>
    </xdr:to>
    <xdr:sp macro="" textlink="">
      <xdr:nvSpPr>
        <xdr:cNvPr id="1957127" name="Rectangle 16"/>
        <xdr:cNvSpPr>
          <a:spLocks noChangeArrowheads="1"/>
        </xdr:cNvSpPr>
      </xdr:nvSpPr>
      <xdr:spPr bwMode="auto">
        <a:xfrm>
          <a:off x="0" y="185166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81</xdr:row>
      <xdr:rowOff>133350</xdr:rowOff>
    </xdr:from>
    <xdr:to>
      <xdr:col>0</xdr:col>
      <xdr:colOff>0</xdr:colOff>
      <xdr:row>81</xdr:row>
      <xdr:rowOff>133350</xdr:rowOff>
    </xdr:to>
    <xdr:sp macro="" textlink="">
      <xdr:nvSpPr>
        <xdr:cNvPr id="1957128" name="Line 17"/>
        <xdr:cNvSpPr>
          <a:spLocks noChangeShapeType="1"/>
        </xdr:cNvSpPr>
      </xdr:nvSpPr>
      <xdr:spPr bwMode="auto">
        <a:xfrm>
          <a:off x="0" y="2136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75</xdr:row>
      <xdr:rowOff>133350</xdr:rowOff>
    </xdr:from>
    <xdr:to>
      <xdr:col>0</xdr:col>
      <xdr:colOff>0</xdr:colOff>
      <xdr:row>75</xdr:row>
      <xdr:rowOff>133350</xdr:rowOff>
    </xdr:to>
    <xdr:sp macro="" textlink="">
      <xdr:nvSpPr>
        <xdr:cNvPr id="1957129" name="Line 18"/>
        <xdr:cNvSpPr>
          <a:spLocks noChangeShapeType="1"/>
        </xdr:cNvSpPr>
      </xdr:nvSpPr>
      <xdr:spPr bwMode="auto">
        <a:xfrm>
          <a:off x="0"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78</xdr:row>
      <xdr:rowOff>133350</xdr:rowOff>
    </xdr:from>
    <xdr:to>
      <xdr:col>0</xdr:col>
      <xdr:colOff>0</xdr:colOff>
      <xdr:row>78</xdr:row>
      <xdr:rowOff>133350</xdr:rowOff>
    </xdr:to>
    <xdr:sp macro="" textlink="">
      <xdr:nvSpPr>
        <xdr:cNvPr id="1957130" name="Line 19"/>
        <xdr:cNvSpPr>
          <a:spLocks noChangeShapeType="1"/>
        </xdr:cNvSpPr>
      </xdr:nvSpPr>
      <xdr:spPr bwMode="auto">
        <a:xfrm>
          <a:off x="0" y="20564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84</xdr:row>
      <xdr:rowOff>133350</xdr:rowOff>
    </xdr:from>
    <xdr:to>
      <xdr:col>0</xdr:col>
      <xdr:colOff>0</xdr:colOff>
      <xdr:row>84</xdr:row>
      <xdr:rowOff>133350</xdr:rowOff>
    </xdr:to>
    <xdr:sp macro="" textlink="">
      <xdr:nvSpPr>
        <xdr:cNvPr id="1957131" name="Line 20"/>
        <xdr:cNvSpPr>
          <a:spLocks noChangeShapeType="1"/>
        </xdr:cNvSpPr>
      </xdr:nvSpPr>
      <xdr:spPr bwMode="auto">
        <a:xfrm>
          <a:off x="0" y="22164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xdr:row>
      <xdr:rowOff>133350</xdr:rowOff>
    </xdr:from>
    <xdr:to>
      <xdr:col>0</xdr:col>
      <xdr:colOff>0</xdr:colOff>
      <xdr:row>87</xdr:row>
      <xdr:rowOff>133350</xdr:rowOff>
    </xdr:to>
    <xdr:sp macro="" textlink="">
      <xdr:nvSpPr>
        <xdr:cNvPr id="1957132" name="Line 21"/>
        <xdr:cNvSpPr>
          <a:spLocks noChangeShapeType="1"/>
        </xdr:cNvSpPr>
      </xdr:nvSpPr>
      <xdr:spPr bwMode="auto">
        <a:xfrm>
          <a:off x="0" y="22964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95</xdr:row>
      <xdr:rowOff>133350</xdr:rowOff>
    </xdr:from>
    <xdr:to>
      <xdr:col>0</xdr:col>
      <xdr:colOff>0</xdr:colOff>
      <xdr:row>95</xdr:row>
      <xdr:rowOff>133350</xdr:rowOff>
    </xdr:to>
    <xdr:sp macro="" textlink="">
      <xdr:nvSpPr>
        <xdr:cNvPr id="1957133" name="Line 22"/>
        <xdr:cNvSpPr>
          <a:spLocks noChangeShapeType="1"/>
        </xdr:cNvSpPr>
      </xdr:nvSpPr>
      <xdr:spPr bwMode="auto">
        <a:xfrm>
          <a:off x="0" y="2509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93</xdr:row>
      <xdr:rowOff>133350</xdr:rowOff>
    </xdr:from>
    <xdr:to>
      <xdr:col>0</xdr:col>
      <xdr:colOff>0</xdr:colOff>
      <xdr:row>93</xdr:row>
      <xdr:rowOff>133350</xdr:rowOff>
    </xdr:to>
    <xdr:sp macro="" textlink="">
      <xdr:nvSpPr>
        <xdr:cNvPr id="1957134" name="Line 23"/>
        <xdr:cNvSpPr>
          <a:spLocks noChangeShapeType="1"/>
        </xdr:cNvSpPr>
      </xdr:nvSpPr>
      <xdr:spPr bwMode="auto">
        <a:xfrm>
          <a:off x="0" y="2456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90</xdr:row>
      <xdr:rowOff>133350</xdr:rowOff>
    </xdr:from>
    <xdr:to>
      <xdr:col>0</xdr:col>
      <xdr:colOff>0</xdr:colOff>
      <xdr:row>90</xdr:row>
      <xdr:rowOff>133350</xdr:rowOff>
    </xdr:to>
    <xdr:sp macro="" textlink="">
      <xdr:nvSpPr>
        <xdr:cNvPr id="1957135" name="Line 24"/>
        <xdr:cNvSpPr>
          <a:spLocks noChangeShapeType="1"/>
        </xdr:cNvSpPr>
      </xdr:nvSpPr>
      <xdr:spPr bwMode="auto">
        <a:xfrm>
          <a:off x="0" y="2376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97</xdr:row>
      <xdr:rowOff>219075</xdr:rowOff>
    </xdr:from>
    <xdr:to>
      <xdr:col>0</xdr:col>
      <xdr:colOff>0</xdr:colOff>
      <xdr:row>101</xdr:row>
      <xdr:rowOff>76200</xdr:rowOff>
    </xdr:to>
    <xdr:sp macro="" textlink="">
      <xdr:nvSpPr>
        <xdr:cNvPr id="1957136" name="Rectangle 25"/>
        <xdr:cNvSpPr>
          <a:spLocks noChangeArrowheads="1"/>
        </xdr:cNvSpPr>
      </xdr:nvSpPr>
      <xdr:spPr bwMode="auto">
        <a:xfrm>
          <a:off x="0" y="257175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108</xdr:row>
      <xdr:rowOff>133350</xdr:rowOff>
    </xdr:from>
    <xdr:to>
      <xdr:col>0</xdr:col>
      <xdr:colOff>0</xdr:colOff>
      <xdr:row>108</xdr:row>
      <xdr:rowOff>133350</xdr:rowOff>
    </xdr:to>
    <xdr:sp macro="" textlink="">
      <xdr:nvSpPr>
        <xdr:cNvPr id="1957137" name="Line 26"/>
        <xdr:cNvSpPr>
          <a:spLocks noChangeShapeType="1"/>
        </xdr:cNvSpPr>
      </xdr:nvSpPr>
      <xdr:spPr bwMode="auto">
        <a:xfrm>
          <a:off x="0" y="2856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102</xdr:row>
      <xdr:rowOff>133350</xdr:rowOff>
    </xdr:from>
    <xdr:to>
      <xdr:col>0</xdr:col>
      <xdr:colOff>0</xdr:colOff>
      <xdr:row>102</xdr:row>
      <xdr:rowOff>133350</xdr:rowOff>
    </xdr:to>
    <xdr:sp macro="" textlink="">
      <xdr:nvSpPr>
        <xdr:cNvPr id="1957138" name="Line 27"/>
        <xdr:cNvSpPr>
          <a:spLocks noChangeShapeType="1"/>
        </xdr:cNvSpPr>
      </xdr:nvSpPr>
      <xdr:spPr bwMode="auto">
        <a:xfrm>
          <a:off x="0" y="2696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105</xdr:row>
      <xdr:rowOff>133350</xdr:rowOff>
    </xdr:from>
    <xdr:to>
      <xdr:col>0</xdr:col>
      <xdr:colOff>0</xdr:colOff>
      <xdr:row>105</xdr:row>
      <xdr:rowOff>133350</xdr:rowOff>
    </xdr:to>
    <xdr:sp macro="" textlink="">
      <xdr:nvSpPr>
        <xdr:cNvPr id="1957139" name="Line 28"/>
        <xdr:cNvSpPr>
          <a:spLocks noChangeShapeType="1"/>
        </xdr:cNvSpPr>
      </xdr:nvSpPr>
      <xdr:spPr bwMode="auto">
        <a:xfrm>
          <a:off x="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111</xdr:row>
      <xdr:rowOff>133350</xdr:rowOff>
    </xdr:from>
    <xdr:to>
      <xdr:col>0</xdr:col>
      <xdr:colOff>0</xdr:colOff>
      <xdr:row>111</xdr:row>
      <xdr:rowOff>133350</xdr:rowOff>
    </xdr:to>
    <xdr:sp macro="" textlink="">
      <xdr:nvSpPr>
        <xdr:cNvPr id="1957140" name="Line 29"/>
        <xdr:cNvSpPr>
          <a:spLocks noChangeShapeType="1"/>
        </xdr:cNvSpPr>
      </xdr:nvSpPr>
      <xdr:spPr bwMode="auto">
        <a:xfrm>
          <a:off x="0" y="29365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114</xdr:row>
      <xdr:rowOff>133350</xdr:rowOff>
    </xdr:from>
    <xdr:to>
      <xdr:col>0</xdr:col>
      <xdr:colOff>0</xdr:colOff>
      <xdr:row>114</xdr:row>
      <xdr:rowOff>133350</xdr:rowOff>
    </xdr:to>
    <xdr:sp macro="" textlink="">
      <xdr:nvSpPr>
        <xdr:cNvPr id="1957141" name="Line 30"/>
        <xdr:cNvSpPr>
          <a:spLocks noChangeShapeType="1"/>
        </xdr:cNvSpPr>
      </xdr:nvSpPr>
      <xdr:spPr bwMode="auto">
        <a:xfrm>
          <a:off x="0" y="3016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133350</xdr:rowOff>
    </xdr:from>
    <xdr:to>
      <xdr:col>0</xdr:col>
      <xdr:colOff>0</xdr:colOff>
      <xdr:row>122</xdr:row>
      <xdr:rowOff>133350</xdr:rowOff>
    </xdr:to>
    <xdr:sp macro="" textlink="">
      <xdr:nvSpPr>
        <xdr:cNvPr id="1957142" name="Line 31"/>
        <xdr:cNvSpPr>
          <a:spLocks noChangeShapeType="1"/>
        </xdr:cNvSpPr>
      </xdr:nvSpPr>
      <xdr:spPr bwMode="auto">
        <a:xfrm>
          <a:off x="0" y="3229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120</xdr:row>
      <xdr:rowOff>133350</xdr:rowOff>
    </xdr:from>
    <xdr:to>
      <xdr:col>0</xdr:col>
      <xdr:colOff>0</xdr:colOff>
      <xdr:row>120</xdr:row>
      <xdr:rowOff>133350</xdr:rowOff>
    </xdr:to>
    <xdr:sp macro="" textlink="">
      <xdr:nvSpPr>
        <xdr:cNvPr id="1957143" name="Line 32"/>
        <xdr:cNvSpPr>
          <a:spLocks noChangeShapeType="1"/>
        </xdr:cNvSpPr>
      </xdr:nvSpPr>
      <xdr:spPr bwMode="auto">
        <a:xfrm>
          <a:off x="0" y="3176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117</xdr:row>
      <xdr:rowOff>133350</xdr:rowOff>
    </xdr:from>
    <xdr:to>
      <xdr:col>0</xdr:col>
      <xdr:colOff>0</xdr:colOff>
      <xdr:row>117</xdr:row>
      <xdr:rowOff>133350</xdr:rowOff>
    </xdr:to>
    <xdr:sp macro="" textlink="">
      <xdr:nvSpPr>
        <xdr:cNvPr id="1957144" name="Line 33"/>
        <xdr:cNvSpPr>
          <a:spLocks noChangeShapeType="1"/>
        </xdr:cNvSpPr>
      </xdr:nvSpPr>
      <xdr:spPr bwMode="auto">
        <a:xfrm>
          <a:off x="0" y="3096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124</xdr:row>
      <xdr:rowOff>219075</xdr:rowOff>
    </xdr:from>
    <xdr:to>
      <xdr:col>0</xdr:col>
      <xdr:colOff>0</xdr:colOff>
      <xdr:row>128</xdr:row>
      <xdr:rowOff>76200</xdr:rowOff>
    </xdr:to>
    <xdr:sp macro="" textlink="">
      <xdr:nvSpPr>
        <xdr:cNvPr id="1957145" name="Rectangle 34"/>
        <xdr:cNvSpPr>
          <a:spLocks noChangeArrowheads="1"/>
        </xdr:cNvSpPr>
      </xdr:nvSpPr>
      <xdr:spPr bwMode="auto">
        <a:xfrm>
          <a:off x="0" y="329184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135</xdr:row>
      <xdr:rowOff>133350</xdr:rowOff>
    </xdr:from>
    <xdr:to>
      <xdr:col>0</xdr:col>
      <xdr:colOff>0</xdr:colOff>
      <xdr:row>135</xdr:row>
      <xdr:rowOff>133350</xdr:rowOff>
    </xdr:to>
    <xdr:sp macro="" textlink="">
      <xdr:nvSpPr>
        <xdr:cNvPr id="1957146" name="Line 35"/>
        <xdr:cNvSpPr>
          <a:spLocks noChangeShapeType="1"/>
        </xdr:cNvSpPr>
      </xdr:nvSpPr>
      <xdr:spPr bwMode="auto">
        <a:xfrm>
          <a:off x="0" y="3576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129</xdr:row>
      <xdr:rowOff>133350</xdr:rowOff>
    </xdr:from>
    <xdr:to>
      <xdr:col>0</xdr:col>
      <xdr:colOff>0</xdr:colOff>
      <xdr:row>129</xdr:row>
      <xdr:rowOff>133350</xdr:rowOff>
    </xdr:to>
    <xdr:sp macro="" textlink="">
      <xdr:nvSpPr>
        <xdr:cNvPr id="1957147" name="Line 36"/>
        <xdr:cNvSpPr>
          <a:spLocks noChangeShapeType="1"/>
        </xdr:cNvSpPr>
      </xdr:nvSpPr>
      <xdr:spPr bwMode="auto">
        <a:xfrm>
          <a:off x="0" y="34166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132</xdr:row>
      <xdr:rowOff>133350</xdr:rowOff>
    </xdr:from>
    <xdr:to>
      <xdr:col>0</xdr:col>
      <xdr:colOff>0</xdr:colOff>
      <xdr:row>132</xdr:row>
      <xdr:rowOff>133350</xdr:rowOff>
    </xdr:to>
    <xdr:sp macro="" textlink="">
      <xdr:nvSpPr>
        <xdr:cNvPr id="1957148" name="Line 37"/>
        <xdr:cNvSpPr>
          <a:spLocks noChangeShapeType="1"/>
        </xdr:cNvSpPr>
      </xdr:nvSpPr>
      <xdr:spPr bwMode="auto">
        <a:xfrm>
          <a:off x="0" y="3496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138</xdr:row>
      <xdr:rowOff>133350</xdr:rowOff>
    </xdr:from>
    <xdr:to>
      <xdr:col>0</xdr:col>
      <xdr:colOff>0</xdr:colOff>
      <xdr:row>138</xdr:row>
      <xdr:rowOff>133350</xdr:rowOff>
    </xdr:to>
    <xdr:sp macro="" textlink="">
      <xdr:nvSpPr>
        <xdr:cNvPr id="1957149" name="Line 38"/>
        <xdr:cNvSpPr>
          <a:spLocks noChangeShapeType="1"/>
        </xdr:cNvSpPr>
      </xdr:nvSpPr>
      <xdr:spPr bwMode="auto">
        <a:xfrm>
          <a:off x="0" y="36566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141</xdr:row>
      <xdr:rowOff>133350</xdr:rowOff>
    </xdr:from>
    <xdr:to>
      <xdr:col>0</xdr:col>
      <xdr:colOff>0</xdr:colOff>
      <xdr:row>141</xdr:row>
      <xdr:rowOff>133350</xdr:rowOff>
    </xdr:to>
    <xdr:sp macro="" textlink="">
      <xdr:nvSpPr>
        <xdr:cNvPr id="1957150" name="Line 39"/>
        <xdr:cNvSpPr>
          <a:spLocks noChangeShapeType="1"/>
        </xdr:cNvSpPr>
      </xdr:nvSpPr>
      <xdr:spPr bwMode="auto">
        <a:xfrm>
          <a:off x="0" y="3736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149</xdr:row>
      <xdr:rowOff>133350</xdr:rowOff>
    </xdr:from>
    <xdr:to>
      <xdr:col>0</xdr:col>
      <xdr:colOff>0</xdr:colOff>
      <xdr:row>149</xdr:row>
      <xdr:rowOff>133350</xdr:rowOff>
    </xdr:to>
    <xdr:sp macro="" textlink="">
      <xdr:nvSpPr>
        <xdr:cNvPr id="1957151" name="Line 40"/>
        <xdr:cNvSpPr>
          <a:spLocks noChangeShapeType="1"/>
        </xdr:cNvSpPr>
      </xdr:nvSpPr>
      <xdr:spPr bwMode="auto">
        <a:xfrm>
          <a:off x="0" y="3950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147</xdr:row>
      <xdr:rowOff>133350</xdr:rowOff>
    </xdr:from>
    <xdr:to>
      <xdr:col>0</xdr:col>
      <xdr:colOff>0</xdr:colOff>
      <xdr:row>147</xdr:row>
      <xdr:rowOff>133350</xdr:rowOff>
    </xdr:to>
    <xdr:sp macro="" textlink="">
      <xdr:nvSpPr>
        <xdr:cNvPr id="1957152" name="Line 41"/>
        <xdr:cNvSpPr>
          <a:spLocks noChangeShapeType="1"/>
        </xdr:cNvSpPr>
      </xdr:nvSpPr>
      <xdr:spPr bwMode="auto">
        <a:xfrm>
          <a:off x="0" y="3896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144</xdr:row>
      <xdr:rowOff>133350</xdr:rowOff>
    </xdr:from>
    <xdr:to>
      <xdr:col>0</xdr:col>
      <xdr:colOff>0</xdr:colOff>
      <xdr:row>144</xdr:row>
      <xdr:rowOff>133350</xdr:rowOff>
    </xdr:to>
    <xdr:sp macro="" textlink="">
      <xdr:nvSpPr>
        <xdr:cNvPr id="1957153" name="Line 42"/>
        <xdr:cNvSpPr>
          <a:spLocks noChangeShapeType="1"/>
        </xdr:cNvSpPr>
      </xdr:nvSpPr>
      <xdr:spPr bwMode="auto">
        <a:xfrm>
          <a:off x="0" y="38166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151</xdr:row>
      <xdr:rowOff>219075</xdr:rowOff>
    </xdr:from>
    <xdr:to>
      <xdr:col>0</xdr:col>
      <xdr:colOff>0</xdr:colOff>
      <xdr:row>155</xdr:row>
      <xdr:rowOff>76200</xdr:rowOff>
    </xdr:to>
    <xdr:sp macro="" textlink="">
      <xdr:nvSpPr>
        <xdr:cNvPr id="1957154" name="Rectangle 43"/>
        <xdr:cNvSpPr>
          <a:spLocks noChangeArrowheads="1"/>
        </xdr:cNvSpPr>
      </xdr:nvSpPr>
      <xdr:spPr bwMode="auto">
        <a:xfrm>
          <a:off x="0" y="401193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162</xdr:row>
      <xdr:rowOff>133350</xdr:rowOff>
    </xdr:from>
    <xdr:to>
      <xdr:col>0</xdr:col>
      <xdr:colOff>0</xdr:colOff>
      <xdr:row>162</xdr:row>
      <xdr:rowOff>133350</xdr:rowOff>
    </xdr:to>
    <xdr:sp macro="" textlink="">
      <xdr:nvSpPr>
        <xdr:cNvPr id="1957155" name="Line 44"/>
        <xdr:cNvSpPr>
          <a:spLocks noChangeShapeType="1"/>
        </xdr:cNvSpPr>
      </xdr:nvSpPr>
      <xdr:spPr bwMode="auto">
        <a:xfrm>
          <a:off x="0" y="42967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156</xdr:row>
      <xdr:rowOff>133350</xdr:rowOff>
    </xdr:from>
    <xdr:to>
      <xdr:col>0</xdr:col>
      <xdr:colOff>0</xdr:colOff>
      <xdr:row>156</xdr:row>
      <xdr:rowOff>133350</xdr:rowOff>
    </xdr:to>
    <xdr:sp macro="" textlink="">
      <xdr:nvSpPr>
        <xdr:cNvPr id="1957156" name="Line 45"/>
        <xdr:cNvSpPr>
          <a:spLocks noChangeShapeType="1"/>
        </xdr:cNvSpPr>
      </xdr:nvSpPr>
      <xdr:spPr bwMode="auto">
        <a:xfrm>
          <a:off x="0" y="4136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159</xdr:row>
      <xdr:rowOff>133350</xdr:rowOff>
    </xdr:from>
    <xdr:to>
      <xdr:col>0</xdr:col>
      <xdr:colOff>0</xdr:colOff>
      <xdr:row>159</xdr:row>
      <xdr:rowOff>133350</xdr:rowOff>
    </xdr:to>
    <xdr:sp macro="" textlink="">
      <xdr:nvSpPr>
        <xdr:cNvPr id="1957157" name="Line 46"/>
        <xdr:cNvSpPr>
          <a:spLocks noChangeShapeType="1"/>
        </xdr:cNvSpPr>
      </xdr:nvSpPr>
      <xdr:spPr bwMode="auto">
        <a:xfrm>
          <a:off x="0" y="4216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165</xdr:row>
      <xdr:rowOff>133350</xdr:rowOff>
    </xdr:from>
    <xdr:to>
      <xdr:col>0</xdr:col>
      <xdr:colOff>0</xdr:colOff>
      <xdr:row>165</xdr:row>
      <xdr:rowOff>133350</xdr:rowOff>
    </xdr:to>
    <xdr:sp macro="" textlink="">
      <xdr:nvSpPr>
        <xdr:cNvPr id="1957158" name="Line 47"/>
        <xdr:cNvSpPr>
          <a:spLocks noChangeShapeType="1"/>
        </xdr:cNvSpPr>
      </xdr:nvSpPr>
      <xdr:spPr bwMode="auto">
        <a:xfrm>
          <a:off x="0" y="43767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168</xdr:row>
      <xdr:rowOff>133350</xdr:rowOff>
    </xdr:from>
    <xdr:to>
      <xdr:col>0</xdr:col>
      <xdr:colOff>0</xdr:colOff>
      <xdr:row>168</xdr:row>
      <xdr:rowOff>133350</xdr:rowOff>
    </xdr:to>
    <xdr:sp macro="" textlink="">
      <xdr:nvSpPr>
        <xdr:cNvPr id="1957159" name="Line 48"/>
        <xdr:cNvSpPr>
          <a:spLocks noChangeShapeType="1"/>
        </xdr:cNvSpPr>
      </xdr:nvSpPr>
      <xdr:spPr bwMode="auto">
        <a:xfrm>
          <a:off x="0" y="4456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176</xdr:row>
      <xdr:rowOff>133350</xdr:rowOff>
    </xdr:from>
    <xdr:to>
      <xdr:col>0</xdr:col>
      <xdr:colOff>0</xdr:colOff>
      <xdr:row>176</xdr:row>
      <xdr:rowOff>133350</xdr:rowOff>
    </xdr:to>
    <xdr:sp macro="" textlink="">
      <xdr:nvSpPr>
        <xdr:cNvPr id="1957160" name="Line 49"/>
        <xdr:cNvSpPr>
          <a:spLocks noChangeShapeType="1"/>
        </xdr:cNvSpPr>
      </xdr:nvSpPr>
      <xdr:spPr bwMode="auto">
        <a:xfrm>
          <a:off x="0" y="467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174</xdr:row>
      <xdr:rowOff>133350</xdr:rowOff>
    </xdr:from>
    <xdr:to>
      <xdr:col>0</xdr:col>
      <xdr:colOff>0</xdr:colOff>
      <xdr:row>174</xdr:row>
      <xdr:rowOff>133350</xdr:rowOff>
    </xdr:to>
    <xdr:sp macro="" textlink="">
      <xdr:nvSpPr>
        <xdr:cNvPr id="1957161" name="Line 50"/>
        <xdr:cNvSpPr>
          <a:spLocks noChangeShapeType="1"/>
        </xdr:cNvSpPr>
      </xdr:nvSpPr>
      <xdr:spPr bwMode="auto">
        <a:xfrm>
          <a:off x="0" y="4616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171</xdr:row>
      <xdr:rowOff>133350</xdr:rowOff>
    </xdr:from>
    <xdr:to>
      <xdr:col>0</xdr:col>
      <xdr:colOff>0</xdr:colOff>
      <xdr:row>171</xdr:row>
      <xdr:rowOff>133350</xdr:rowOff>
    </xdr:to>
    <xdr:sp macro="" textlink="">
      <xdr:nvSpPr>
        <xdr:cNvPr id="1957162" name="Line 51"/>
        <xdr:cNvSpPr>
          <a:spLocks noChangeShapeType="1"/>
        </xdr:cNvSpPr>
      </xdr:nvSpPr>
      <xdr:spPr bwMode="auto">
        <a:xfrm>
          <a:off x="0" y="4536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178</xdr:row>
      <xdr:rowOff>219075</xdr:rowOff>
    </xdr:from>
    <xdr:to>
      <xdr:col>0</xdr:col>
      <xdr:colOff>0</xdr:colOff>
      <xdr:row>182</xdr:row>
      <xdr:rowOff>76200</xdr:rowOff>
    </xdr:to>
    <xdr:sp macro="" textlink="">
      <xdr:nvSpPr>
        <xdr:cNvPr id="1957163" name="Rectangle 52"/>
        <xdr:cNvSpPr>
          <a:spLocks noChangeArrowheads="1"/>
        </xdr:cNvSpPr>
      </xdr:nvSpPr>
      <xdr:spPr bwMode="auto">
        <a:xfrm>
          <a:off x="0" y="473202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189</xdr:row>
      <xdr:rowOff>133350</xdr:rowOff>
    </xdr:from>
    <xdr:to>
      <xdr:col>0</xdr:col>
      <xdr:colOff>0</xdr:colOff>
      <xdr:row>189</xdr:row>
      <xdr:rowOff>133350</xdr:rowOff>
    </xdr:to>
    <xdr:sp macro="" textlink="">
      <xdr:nvSpPr>
        <xdr:cNvPr id="1957164" name="Line 53"/>
        <xdr:cNvSpPr>
          <a:spLocks noChangeShapeType="1"/>
        </xdr:cNvSpPr>
      </xdr:nvSpPr>
      <xdr:spPr bwMode="auto">
        <a:xfrm>
          <a:off x="0" y="5016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183</xdr:row>
      <xdr:rowOff>133350</xdr:rowOff>
    </xdr:from>
    <xdr:to>
      <xdr:col>0</xdr:col>
      <xdr:colOff>0</xdr:colOff>
      <xdr:row>183</xdr:row>
      <xdr:rowOff>133350</xdr:rowOff>
    </xdr:to>
    <xdr:sp macro="" textlink="">
      <xdr:nvSpPr>
        <xdr:cNvPr id="1957165" name="Line 54"/>
        <xdr:cNvSpPr>
          <a:spLocks noChangeShapeType="1"/>
        </xdr:cNvSpPr>
      </xdr:nvSpPr>
      <xdr:spPr bwMode="auto">
        <a:xfrm>
          <a:off x="0" y="48567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186</xdr:row>
      <xdr:rowOff>133350</xdr:rowOff>
    </xdr:from>
    <xdr:to>
      <xdr:col>0</xdr:col>
      <xdr:colOff>0</xdr:colOff>
      <xdr:row>186</xdr:row>
      <xdr:rowOff>133350</xdr:rowOff>
    </xdr:to>
    <xdr:sp macro="" textlink="">
      <xdr:nvSpPr>
        <xdr:cNvPr id="1957166" name="Line 55"/>
        <xdr:cNvSpPr>
          <a:spLocks noChangeShapeType="1"/>
        </xdr:cNvSpPr>
      </xdr:nvSpPr>
      <xdr:spPr bwMode="auto">
        <a:xfrm>
          <a:off x="0" y="49368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192</xdr:row>
      <xdr:rowOff>133350</xdr:rowOff>
    </xdr:from>
    <xdr:to>
      <xdr:col>0</xdr:col>
      <xdr:colOff>0</xdr:colOff>
      <xdr:row>192</xdr:row>
      <xdr:rowOff>133350</xdr:rowOff>
    </xdr:to>
    <xdr:sp macro="" textlink="">
      <xdr:nvSpPr>
        <xdr:cNvPr id="1957167" name="Line 56"/>
        <xdr:cNvSpPr>
          <a:spLocks noChangeShapeType="1"/>
        </xdr:cNvSpPr>
      </xdr:nvSpPr>
      <xdr:spPr bwMode="auto">
        <a:xfrm>
          <a:off x="0" y="5096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195</xdr:row>
      <xdr:rowOff>133350</xdr:rowOff>
    </xdr:from>
    <xdr:to>
      <xdr:col>0</xdr:col>
      <xdr:colOff>0</xdr:colOff>
      <xdr:row>195</xdr:row>
      <xdr:rowOff>133350</xdr:rowOff>
    </xdr:to>
    <xdr:sp macro="" textlink="">
      <xdr:nvSpPr>
        <xdr:cNvPr id="1957168" name="Line 57"/>
        <xdr:cNvSpPr>
          <a:spLocks noChangeShapeType="1"/>
        </xdr:cNvSpPr>
      </xdr:nvSpPr>
      <xdr:spPr bwMode="auto">
        <a:xfrm>
          <a:off x="0" y="5176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203</xdr:row>
      <xdr:rowOff>133350</xdr:rowOff>
    </xdr:from>
    <xdr:to>
      <xdr:col>0</xdr:col>
      <xdr:colOff>0</xdr:colOff>
      <xdr:row>203</xdr:row>
      <xdr:rowOff>133350</xdr:rowOff>
    </xdr:to>
    <xdr:sp macro="" textlink="">
      <xdr:nvSpPr>
        <xdr:cNvPr id="1957169" name="Line 58"/>
        <xdr:cNvSpPr>
          <a:spLocks noChangeShapeType="1"/>
        </xdr:cNvSpPr>
      </xdr:nvSpPr>
      <xdr:spPr bwMode="auto">
        <a:xfrm>
          <a:off x="0" y="5390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201</xdr:row>
      <xdr:rowOff>133350</xdr:rowOff>
    </xdr:from>
    <xdr:to>
      <xdr:col>0</xdr:col>
      <xdr:colOff>0</xdr:colOff>
      <xdr:row>201</xdr:row>
      <xdr:rowOff>133350</xdr:rowOff>
    </xdr:to>
    <xdr:sp macro="" textlink="">
      <xdr:nvSpPr>
        <xdr:cNvPr id="1957170" name="Line 59"/>
        <xdr:cNvSpPr>
          <a:spLocks noChangeShapeType="1"/>
        </xdr:cNvSpPr>
      </xdr:nvSpPr>
      <xdr:spPr bwMode="auto">
        <a:xfrm>
          <a:off x="0" y="5336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198</xdr:row>
      <xdr:rowOff>133350</xdr:rowOff>
    </xdr:from>
    <xdr:to>
      <xdr:col>0</xdr:col>
      <xdr:colOff>0</xdr:colOff>
      <xdr:row>198</xdr:row>
      <xdr:rowOff>133350</xdr:rowOff>
    </xdr:to>
    <xdr:sp macro="" textlink="">
      <xdr:nvSpPr>
        <xdr:cNvPr id="1957171" name="Line 60"/>
        <xdr:cNvSpPr>
          <a:spLocks noChangeShapeType="1"/>
        </xdr:cNvSpPr>
      </xdr:nvSpPr>
      <xdr:spPr bwMode="auto">
        <a:xfrm>
          <a:off x="0" y="52568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205</xdr:row>
      <xdr:rowOff>219075</xdr:rowOff>
    </xdr:from>
    <xdr:to>
      <xdr:col>0</xdr:col>
      <xdr:colOff>0</xdr:colOff>
      <xdr:row>209</xdr:row>
      <xdr:rowOff>76200</xdr:rowOff>
    </xdr:to>
    <xdr:sp macro="" textlink="">
      <xdr:nvSpPr>
        <xdr:cNvPr id="1957172" name="Rectangle 61"/>
        <xdr:cNvSpPr>
          <a:spLocks noChangeArrowheads="1"/>
        </xdr:cNvSpPr>
      </xdr:nvSpPr>
      <xdr:spPr bwMode="auto">
        <a:xfrm>
          <a:off x="0" y="545211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4"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6"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29</xdr:row>
      <xdr:rowOff>219075</xdr:rowOff>
    </xdr:from>
    <xdr:to>
      <xdr:col>0</xdr:col>
      <xdr:colOff>1676400</xdr:colOff>
      <xdr:row>38</xdr:row>
      <xdr:rowOff>76200</xdr:rowOff>
    </xdr:to>
    <xdr:sp macro="" textlink="">
      <xdr:nvSpPr>
        <xdr:cNvPr id="1957178" name="Rectangle 7"/>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7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4"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5"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6"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7"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8"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89"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0"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1"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2"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957193" name="Line 62"/>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1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2"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3"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4"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5"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6"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7"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8"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29"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0"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34</xdr:row>
      <xdr:rowOff>133350</xdr:rowOff>
    </xdr:from>
    <xdr:to>
      <xdr:col>12</xdr:col>
      <xdr:colOff>0</xdr:colOff>
      <xdr:row>34</xdr:row>
      <xdr:rowOff>133350</xdr:rowOff>
    </xdr:to>
    <xdr:sp macro="" textlink="">
      <xdr:nvSpPr>
        <xdr:cNvPr id="131" name="Line 62"/>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0</xdr:rowOff>
    </xdr:from>
    <xdr:to>
      <xdr:col>10</xdr:col>
      <xdr:colOff>485775</xdr:colOff>
      <xdr:row>2</xdr:row>
      <xdr:rowOff>114300</xdr:rowOff>
    </xdr:to>
    <xdr:sp macro="" textlink="">
      <xdr:nvSpPr>
        <xdr:cNvPr id="16312"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238125</xdr:colOff>
      <xdr:row>0</xdr:row>
      <xdr:rowOff>0</xdr:rowOff>
    </xdr:from>
    <xdr:to>
      <xdr:col>10</xdr:col>
      <xdr:colOff>485775</xdr:colOff>
      <xdr:row>2</xdr:row>
      <xdr:rowOff>114300</xdr:rowOff>
    </xdr:to>
    <xdr:sp macro="" textlink="">
      <xdr:nvSpPr>
        <xdr:cNvPr id="16313" name="Rectangle 1"/>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9525</xdr:colOff>
      <xdr:row>5</xdr:row>
      <xdr:rowOff>9525</xdr:rowOff>
    </xdr:to>
    <xdr:sp macro="" textlink="">
      <xdr:nvSpPr>
        <xdr:cNvPr id="1951016"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7"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9525</xdr:rowOff>
    </xdr:from>
    <xdr:to>
      <xdr:col>5</xdr:col>
      <xdr:colOff>9525</xdr:colOff>
      <xdr:row>5</xdr:row>
      <xdr:rowOff>9525</xdr:rowOff>
    </xdr:to>
    <xdr:sp macro="" textlink="">
      <xdr:nvSpPr>
        <xdr:cNvPr id="1951018" name="Line 3"/>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9" name="Line 4"/>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6</xdr:row>
      <xdr:rowOff>133350</xdr:rowOff>
    </xdr:from>
    <xdr:to>
      <xdr:col>10</xdr:col>
      <xdr:colOff>0</xdr:colOff>
      <xdr:row>6</xdr:row>
      <xdr:rowOff>133350</xdr:rowOff>
    </xdr:to>
    <xdr:sp macro="" textlink="">
      <xdr:nvSpPr>
        <xdr:cNvPr id="2"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8"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9"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0"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1"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2"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3"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4"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5"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6"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7"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8"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9"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0"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1"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2"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3"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4"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5"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6"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7"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8"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9"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0"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1"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2"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3"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4"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5"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6"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7"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8"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9"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0"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1"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2"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3"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4"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5"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6"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7"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8"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9"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0"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1"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2"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3"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4"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5"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6"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7"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8"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9"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0"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1"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2"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3"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4"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5"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6"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7"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8"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9"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0"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71" name="Line 1"/>
        <xdr:cNvSpPr>
          <a:spLocks noChangeShapeType="1"/>
        </xdr:cNvSpPr>
      </xdr:nvSpPr>
      <xdr:spPr bwMode="auto">
        <a:xfrm>
          <a:off x="7820025" y="2085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72" name="Line 2"/>
        <xdr:cNvSpPr>
          <a:spLocks noChangeShapeType="1"/>
        </xdr:cNvSpPr>
      </xdr:nvSpPr>
      <xdr:spPr bwMode="auto">
        <a:xfrm>
          <a:off x="7820025" y="292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3" name="Line 3"/>
        <xdr:cNvSpPr>
          <a:spLocks noChangeShapeType="1"/>
        </xdr:cNvSpPr>
      </xdr:nvSpPr>
      <xdr:spPr bwMode="auto">
        <a:xfrm>
          <a:off x="7820025" y="2505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31"/>
  <sheetViews>
    <sheetView view="pageBreakPreview" zoomScaleNormal="75" zoomScaleSheetLayoutView="100" workbookViewId="0">
      <selection activeCell="E17" sqref="E17"/>
    </sheetView>
  </sheetViews>
  <sheetFormatPr defaultColWidth="9" defaultRowHeight="21" customHeight="1" x14ac:dyDescent="0.2"/>
  <cols>
    <col min="1" max="1" width="23.77734375" style="164" customWidth="1"/>
    <col min="2" max="2" width="8.6640625" style="164" customWidth="1"/>
    <col min="3" max="6" width="8.6640625" style="739" customWidth="1"/>
    <col min="7" max="7" width="8.6640625" style="164" customWidth="1"/>
    <col min="8" max="8" width="7.77734375" style="164" bestFit="1" customWidth="1"/>
    <col min="9" max="9" width="7.77734375" style="164" customWidth="1"/>
    <col min="10" max="16384" width="9" style="164"/>
  </cols>
  <sheetData>
    <row r="1" spans="1:40" ht="21" customHeight="1" thickBot="1" x14ac:dyDescent="0.25">
      <c r="A1" s="738" t="s">
        <v>545</v>
      </c>
      <c r="B1" s="69"/>
      <c r="C1" s="70"/>
      <c r="D1" s="70"/>
      <c r="E1" s="70"/>
      <c r="F1" s="70"/>
      <c r="G1" s="69"/>
      <c r="H1" s="6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65" customFormat="1" ht="21" customHeight="1" thickBot="1" x14ac:dyDescent="0.25">
      <c r="A2" s="296" t="s">
        <v>546</v>
      </c>
      <c r="B2" s="724" t="s">
        <v>478</v>
      </c>
      <c r="C2" s="913" t="s">
        <v>547</v>
      </c>
      <c r="D2" s="913"/>
      <c r="E2" s="913" t="s">
        <v>548</v>
      </c>
      <c r="F2" s="913"/>
      <c r="G2" s="917" t="s">
        <v>549</v>
      </c>
      <c r="H2" s="918"/>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ht="12.75" customHeight="1" x14ac:dyDescent="0.2">
      <c r="A3" s="920" t="s">
        <v>172</v>
      </c>
      <c r="B3" s="297"/>
      <c r="C3" s="298" t="s">
        <v>148</v>
      </c>
      <c r="D3" s="299" t="s">
        <v>149</v>
      </c>
      <c r="E3" s="298" t="s">
        <v>148</v>
      </c>
      <c r="F3" s="300" t="s">
        <v>149</v>
      </c>
      <c r="G3" s="301" t="s">
        <v>550</v>
      </c>
      <c r="H3" s="302" t="s">
        <v>551</v>
      </c>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21" customHeight="1" x14ac:dyDescent="0.2">
      <c r="A4" s="921"/>
      <c r="B4" s="303" t="s">
        <v>151</v>
      </c>
      <c r="C4" s="304">
        <f t="shared" ref="C4:D6" si="0">C7+C10+C13+C16+C19+C22+C25</f>
        <v>6448</v>
      </c>
      <c r="D4" s="305">
        <f t="shared" si="0"/>
        <v>4385</v>
      </c>
      <c r="E4" s="304">
        <v>7278</v>
      </c>
      <c r="F4" s="305">
        <v>4820</v>
      </c>
      <c r="G4" s="306">
        <f>C4/E4</f>
        <v>0.88595768068150593</v>
      </c>
      <c r="H4" s="307">
        <f>D4/F4</f>
        <v>0.90975103734439833</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21" customHeight="1" x14ac:dyDescent="0.2">
      <c r="A5" s="922"/>
      <c r="B5" s="308" t="s">
        <v>152</v>
      </c>
      <c r="C5" s="304">
        <f t="shared" si="0"/>
        <v>15</v>
      </c>
      <c r="D5" s="305">
        <f t="shared" si="0"/>
        <v>7</v>
      </c>
      <c r="E5" s="304">
        <v>20</v>
      </c>
      <c r="F5" s="305">
        <v>9</v>
      </c>
      <c r="G5" s="306">
        <f t="shared" ref="G5:H7" si="1">C5/E5</f>
        <v>0.75</v>
      </c>
      <c r="H5" s="307">
        <f t="shared" si="1"/>
        <v>0.77777777777777779</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2">
      <c r="A6" s="922"/>
      <c r="B6" s="309" t="s">
        <v>153</v>
      </c>
      <c r="C6" s="310">
        <f t="shared" si="0"/>
        <v>1437</v>
      </c>
      <c r="D6" s="311">
        <f t="shared" si="0"/>
        <v>1045</v>
      </c>
      <c r="E6" s="310">
        <v>1585</v>
      </c>
      <c r="F6" s="311">
        <v>1164</v>
      </c>
      <c r="G6" s="312">
        <f t="shared" si="1"/>
        <v>0.90662460567823344</v>
      </c>
      <c r="H6" s="313">
        <f t="shared" si="1"/>
        <v>0.89776632302405501</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2">
      <c r="A7" s="908" t="s">
        <v>552</v>
      </c>
      <c r="B7" s="303" t="s">
        <v>151</v>
      </c>
      <c r="C7" s="314">
        <v>2390</v>
      </c>
      <c r="D7" s="315">
        <v>1233</v>
      </c>
      <c r="E7" s="314">
        <v>3087</v>
      </c>
      <c r="F7" s="315">
        <v>1498</v>
      </c>
      <c r="G7" s="306">
        <f t="shared" si="1"/>
        <v>0.77421444768383541</v>
      </c>
      <c r="H7" s="307">
        <f t="shared" si="1"/>
        <v>0.82309746328437916</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2">
      <c r="A8" s="909"/>
      <c r="B8" s="303" t="s">
        <v>152</v>
      </c>
      <c r="C8" s="304">
        <v>0</v>
      </c>
      <c r="D8" s="352">
        <v>0</v>
      </c>
      <c r="E8" s="304">
        <v>2</v>
      </c>
      <c r="F8" s="305">
        <v>2</v>
      </c>
      <c r="G8" s="304">
        <v>0</v>
      </c>
      <c r="H8" s="358">
        <v>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21" customHeight="1" x14ac:dyDescent="0.2">
      <c r="A9" s="915"/>
      <c r="B9" s="309" t="s">
        <v>153</v>
      </c>
      <c r="C9" s="310">
        <v>1122</v>
      </c>
      <c r="D9" s="311">
        <v>758</v>
      </c>
      <c r="E9" s="310">
        <v>1196</v>
      </c>
      <c r="F9" s="311">
        <v>820</v>
      </c>
      <c r="G9" s="312">
        <f>C9/E9</f>
        <v>0.93812709030100339</v>
      </c>
      <c r="H9" s="313">
        <f>D9/F9</f>
        <v>0.92439024390243907</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2">
      <c r="A10" s="908" t="s">
        <v>553</v>
      </c>
      <c r="B10" s="303" t="s">
        <v>151</v>
      </c>
      <c r="C10" s="314">
        <v>2114</v>
      </c>
      <c r="D10" s="315">
        <v>1470</v>
      </c>
      <c r="E10" s="314">
        <v>2089</v>
      </c>
      <c r="F10" s="315">
        <v>1562</v>
      </c>
      <c r="G10" s="306">
        <f>C10/E10</f>
        <v>1.0119674485399712</v>
      </c>
      <c r="H10" s="307">
        <f>D10/F10</f>
        <v>0.94110115236875802</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2">
      <c r="A11" s="909"/>
      <c r="B11" s="303" t="s">
        <v>152</v>
      </c>
      <c r="C11" s="304">
        <v>2</v>
      </c>
      <c r="D11" s="352">
        <v>4</v>
      </c>
      <c r="E11" s="304">
        <v>0</v>
      </c>
      <c r="F11" s="305">
        <v>0</v>
      </c>
      <c r="G11" s="304">
        <v>0</v>
      </c>
      <c r="H11" s="358">
        <v>0</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2">
      <c r="A12" s="915"/>
      <c r="B12" s="309" t="s">
        <v>153</v>
      </c>
      <c r="C12" s="310">
        <v>47</v>
      </c>
      <c r="D12" s="311">
        <v>42</v>
      </c>
      <c r="E12" s="310">
        <v>103</v>
      </c>
      <c r="F12" s="311">
        <v>80</v>
      </c>
      <c r="G12" s="312">
        <f t="shared" ref="G12:H13" si="2">C12/E12</f>
        <v>0.4563106796116505</v>
      </c>
      <c r="H12" s="313">
        <f t="shared" si="2"/>
        <v>0.52500000000000002</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2">
      <c r="A13" s="908" t="s">
        <v>653</v>
      </c>
      <c r="B13" s="303" t="s">
        <v>151</v>
      </c>
      <c r="C13" s="314">
        <v>33</v>
      </c>
      <c r="D13" s="315">
        <v>22</v>
      </c>
      <c r="E13" s="314">
        <v>20</v>
      </c>
      <c r="F13" s="315">
        <v>10</v>
      </c>
      <c r="G13" s="306">
        <f t="shared" si="2"/>
        <v>1.65</v>
      </c>
      <c r="H13" s="307">
        <f t="shared" si="2"/>
        <v>2.2000000000000002</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2">
      <c r="A14" s="909"/>
      <c r="B14" s="303" t="s">
        <v>152</v>
      </c>
      <c r="C14" s="304">
        <v>0</v>
      </c>
      <c r="D14" s="352">
        <v>0</v>
      </c>
      <c r="E14" s="304">
        <v>0</v>
      </c>
      <c r="F14" s="305">
        <v>0</v>
      </c>
      <c r="G14" s="317">
        <v>0</v>
      </c>
      <c r="H14" s="307">
        <v>0</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915"/>
      <c r="B15" s="309" t="s">
        <v>153</v>
      </c>
      <c r="C15" s="310">
        <v>4</v>
      </c>
      <c r="D15" s="352">
        <v>4</v>
      </c>
      <c r="E15" s="310">
        <v>0</v>
      </c>
      <c r="F15" s="311">
        <v>0</v>
      </c>
      <c r="G15" s="318">
        <v>0</v>
      </c>
      <c r="H15" s="319">
        <v>0</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908" t="s">
        <v>554</v>
      </c>
      <c r="B16" s="303" t="s">
        <v>151</v>
      </c>
      <c r="C16" s="314">
        <v>63</v>
      </c>
      <c r="D16" s="315">
        <v>5</v>
      </c>
      <c r="E16" s="314">
        <v>80</v>
      </c>
      <c r="F16" s="315">
        <v>4</v>
      </c>
      <c r="G16" s="306">
        <f>C16/E16</f>
        <v>0.78749999999999998</v>
      </c>
      <c r="H16" s="307">
        <f>D16/F16</f>
        <v>1.25</v>
      </c>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909"/>
      <c r="B17" s="303" t="s">
        <v>152</v>
      </c>
      <c r="C17" s="304">
        <v>1</v>
      </c>
      <c r="D17" s="352">
        <v>1</v>
      </c>
      <c r="E17" s="304">
        <v>5</v>
      </c>
      <c r="F17" s="305">
        <v>2</v>
      </c>
      <c r="G17" s="306">
        <f>C17/E17</f>
        <v>0.2</v>
      </c>
      <c r="H17" s="307">
        <f>D17/F17</f>
        <v>0.5</v>
      </c>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915"/>
      <c r="B18" s="309" t="s">
        <v>153</v>
      </c>
      <c r="C18" s="310">
        <v>0</v>
      </c>
      <c r="D18" s="352">
        <v>0</v>
      </c>
      <c r="E18" s="310">
        <v>1</v>
      </c>
      <c r="F18" s="311">
        <v>0</v>
      </c>
      <c r="G18" s="318">
        <v>0</v>
      </c>
      <c r="H18" s="319">
        <v>0</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908" t="s">
        <v>555</v>
      </c>
      <c r="B19" s="303" t="s">
        <v>151</v>
      </c>
      <c r="C19" s="314">
        <v>661</v>
      </c>
      <c r="D19" s="315">
        <v>695</v>
      </c>
      <c r="E19" s="314">
        <v>758</v>
      </c>
      <c r="F19" s="315">
        <v>728</v>
      </c>
      <c r="G19" s="306">
        <f>C19/E19</f>
        <v>0.87203166226912932</v>
      </c>
      <c r="H19" s="307">
        <f>D19/F19</f>
        <v>0.95467032967032972</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909"/>
      <c r="B20" s="303" t="s">
        <v>152</v>
      </c>
      <c r="C20" s="304">
        <v>0</v>
      </c>
      <c r="D20" s="352">
        <v>0</v>
      </c>
      <c r="E20" s="304">
        <v>1</v>
      </c>
      <c r="F20" s="305">
        <v>1</v>
      </c>
      <c r="G20" s="304">
        <v>0</v>
      </c>
      <c r="H20" s="358">
        <v>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915"/>
      <c r="B21" s="309" t="s">
        <v>153</v>
      </c>
      <c r="C21" s="310">
        <v>210</v>
      </c>
      <c r="D21" s="352">
        <v>193</v>
      </c>
      <c r="E21" s="310">
        <v>233</v>
      </c>
      <c r="F21" s="311">
        <v>215</v>
      </c>
      <c r="G21" s="320">
        <f>C21/E21</f>
        <v>0.90128755364806867</v>
      </c>
      <c r="H21" s="313">
        <f>D21/F21</f>
        <v>0.89767441860465114</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908" t="s">
        <v>556</v>
      </c>
      <c r="B22" s="321" t="s">
        <v>151</v>
      </c>
      <c r="C22" s="314">
        <v>741</v>
      </c>
      <c r="D22" s="315">
        <v>704</v>
      </c>
      <c r="E22" s="314">
        <v>794</v>
      </c>
      <c r="F22" s="315">
        <v>758</v>
      </c>
      <c r="G22" s="306">
        <f t="shared" ref="G22:H25" si="3">C22/E22</f>
        <v>0.93324937027707811</v>
      </c>
      <c r="H22" s="307">
        <f t="shared" si="3"/>
        <v>0.9287598944591029</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909"/>
      <c r="B23" s="303" t="s">
        <v>152</v>
      </c>
      <c r="C23" s="304">
        <v>12</v>
      </c>
      <c r="D23" s="305">
        <v>2</v>
      </c>
      <c r="E23" s="304">
        <v>12</v>
      </c>
      <c r="F23" s="305">
        <v>4</v>
      </c>
      <c r="G23" s="317">
        <f>C23/E23</f>
        <v>1</v>
      </c>
      <c r="H23" s="307">
        <f>D23/F23</f>
        <v>0.5</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909"/>
      <c r="B24" s="309" t="s">
        <v>153</v>
      </c>
      <c r="C24" s="304">
        <v>0</v>
      </c>
      <c r="D24" s="305">
        <v>0</v>
      </c>
      <c r="E24" s="304">
        <v>0</v>
      </c>
      <c r="F24" s="305">
        <v>0</v>
      </c>
      <c r="G24" s="320">
        <v>0</v>
      </c>
      <c r="H24" s="313">
        <v>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908" t="s">
        <v>557</v>
      </c>
      <c r="B25" s="303" t="s">
        <v>151</v>
      </c>
      <c r="C25" s="314">
        <v>446</v>
      </c>
      <c r="D25" s="315">
        <v>256</v>
      </c>
      <c r="E25" s="314">
        <v>450</v>
      </c>
      <c r="F25" s="315">
        <v>260</v>
      </c>
      <c r="G25" s="306">
        <f t="shared" si="3"/>
        <v>0.99111111111111116</v>
      </c>
      <c r="H25" s="307">
        <f t="shared" si="3"/>
        <v>0.98461538461538467</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909"/>
      <c r="B26" s="303" t="s">
        <v>152</v>
      </c>
      <c r="C26" s="304">
        <v>0</v>
      </c>
      <c r="D26" s="305">
        <v>0</v>
      </c>
      <c r="E26" s="304">
        <v>0</v>
      </c>
      <c r="F26" s="305">
        <v>0</v>
      </c>
      <c r="G26" s="306">
        <v>0</v>
      </c>
      <c r="H26" s="307">
        <v>0</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thickBot="1" x14ac:dyDescent="0.25">
      <c r="A27" s="916"/>
      <c r="B27" s="322" t="s">
        <v>153</v>
      </c>
      <c r="C27" s="323">
        <v>54</v>
      </c>
      <c r="D27" s="324">
        <v>48</v>
      </c>
      <c r="E27" s="323">
        <v>52</v>
      </c>
      <c r="F27" s="324">
        <v>49</v>
      </c>
      <c r="G27" s="325">
        <f>C27/E27</f>
        <v>1.0384615384615385</v>
      </c>
      <c r="H27" s="326">
        <f>D27/F27</f>
        <v>0.97959183673469385</v>
      </c>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327"/>
      <c r="B28" s="71"/>
      <c r="C28" s="56"/>
      <c r="D28" s="56"/>
      <c r="E28" s="328"/>
      <c r="F28" s="328"/>
      <c r="G28" s="329"/>
      <c r="H28" s="329"/>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327"/>
      <c r="B29" s="71"/>
      <c r="C29" s="56"/>
      <c r="D29" s="56"/>
      <c r="E29" s="328"/>
      <c r="F29" s="328"/>
      <c r="G29" s="329"/>
      <c r="H29" s="329"/>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56"/>
      <c r="D30" s="56"/>
      <c r="E30" s="12"/>
      <c r="F30" s="1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512" t="s">
        <v>558</v>
      </c>
      <c r="B31" s="330"/>
      <c r="C31" s="330"/>
      <c r="D31" s="330"/>
      <c r="E31" s="330"/>
      <c r="F31" s="330"/>
      <c r="G31" s="330"/>
      <c r="H31" s="330"/>
      <c r="I31" s="330"/>
      <c r="J31" s="330"/>
      <c r="K31" s="330"/>
      <c r="L31" s="330"/>
      <c r="M31" s="330"/>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902" t="s">
        <v>546</v>
      </c>
      <c r="B32" s="905" t="s">
        <v>547</v>
      </c>
      <c r="C32" s="905"/>
      <c r="D32" s="905"/>
      <c r="E32" s="906"/>
      <c r="F32" s="907" t="s">
        <v>548</v>
      </c>
      <c r="G32" s="905"/>
      <c r="H32" s="905"/>
      <c r="I32" s="906"/>
      <c r="J32" s="907" t="s">
        <v>559</v>
      </c>
      <c r="K32" s="905"/>
      <c r="L32" s="905"/>
      <c r="M32" s="919"/>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thickBot="1" x14ac:dyDescent="0.25">
      <c r="A33" s="904"/>
      <c r="B33" s="910" t="s">
        <v>560</v>
      </c>
      <c r="C33" s="911"/>
      <c r="D33" s="912" t="s">
        <v>561</v>
      </c>
      <c r="E33" s="911"/>
      <c r="F33" s="912" t="s">
        <v>560</v>
      </c>
      <c r="G33" s="911"/>
      <c r="H33" s="912" t="s">
        <v>561</v>
      </c>
      <c r="I33" s="911"/>
      <c r="J33" s="912" t="s">
        <v>560</v>
      </c>
      <c r="K33" s="911"/>
      <c r="L33" s="912" t="s">
        <v>561</v>
      </c>
      <c r="M33" s="914"/>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902" t="s">
        <v>562</v>
      </c>
      <c r="B34" s="331" t="s">
        <v>455</v>
      </c>
      <c r="C34" s="513" t="s">
        <v>149</v>
      </c>
      <c r="D34" s="514" t="s">
        <v>455</v>
      </c>
      <c r="E34" s="513" t="s">
        <v>149</v>
      </c>
      <c r="F34" s="514" t="s">
        <v>455</v>
      </c>
      <c r="G34" s="513" t="s">
        <v>149</v>
      </c>
      <c r="H34" s="514" t="s">
        <v>455</v>
      </c>
      <c r="I34" s="513" t="s">
        <v>149</v>
      </c>
      <c r="J34" s="514" t="s">
        <v>455</v>
      </c>
      <c r="K34" s="513" t="s">
        <v>149</v>
      </c>
      <c r="L34" s="515" t="s">
        <v>455</v>
      </c>
      <c r="M34" s="332" t="s">
        <v>149</v>
      </c>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903"/>
      <c r="B35" s="790">
        <v>1</v>
      </c>
      <c r="C35" s="791">
        <v>14</v>
      </c>
      <c r="D35" s="792">
        <v>1</v>
      </c>
      <c r="E35" s="793">
        <v>14</v>
      </c>
      <c r="F35" s="794">
        <v>1</v>
      </c>
      <c r="G35" s="795">
        <v>6</v>
      </c>
      <c r="H35" s="794">
        <v>1</v>
      </c>
      <c r="I35" s="795">
        <v>6</v>
      </c>
      <c r="J35" s="796">
        <f>B35-F35</f>
        <v>0</v>
      </c>
      <c r="K35" s="797">
        <f t="shared" ref="K35:M36" si="4">C35-G35</f>
        <v>8</v>
      </c>
      <c r="L35" s="796">
        <f t="shared" si="4"/>
        <v>0</v>
      </c>
      <c r="M35" s="840">
        <f t="shared" si="4"/>
        <v>8</v>
      </c>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516" t="s">
        <v>659</v>
      </c>
      <c r="B36" s="798">
        <v>1</v>
      </c>
      <c r="C36" s="799">
        <v>14</v>
      </c>
      <c r="D36" s="800">
        <v>1</v>
      </c>
      <c r="E36" s="799">
        <v>14</v>
      </c>
      <c r="F36" s="800">
        <v>1</v>
      </c>
      <c r="G36" s="801">
        <v>6</v>
      </c>
      <c r="H36" s="802">
        <v>1</v>
      </c>
      <c r="I36" s="801">
        <v>6</v>
      </c>
      <c r="J36" s="803">
        <f>B36-F36</f>
        <v>0</v>
      </c>
      <c r="K36" s="804">
        <f t="shared" si="4"/>
        <v>8</v>
      </c>
      <c r="L36" s="803">
        <f t="shared" si="4"/>
        <v>0</v>
      </c>
      <c r="M36" s="841">
        <f t="shared" si="4"/>
        <v>8</v>
      </c>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517" t="s">
        <v>158</v>
      </c>
      <c r="B37" s="805">
        <v>0</v>
      </c>
      <c r="C37" s="806">
        <v>0</v>
      </c>
      <c r="D37" s="807">
        <v>0</v>
      </c>
      <c r="E37" s="806">
        <v>0</v>
      </c>
      <c r="F37" s="808">
        <v>0</v>
      </c>
      <c r="G37" s="809">
        <v>0</v>
      </c>
      <c r="H37" s="810">
        <v>0</v>
      </c>
      <c r="I37" s="809">
        <v>0</v>
      </c>
      <c r="J37" s="811">
        <v>0</v>
      </c>
      <c r="K37" s="812">
        <v>0</v>
      </c>
      <c r="L37" s="811">
        <v>0</v>
      </c>
      <c r="M37" s="813">
        <v>0</v>
      </c>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12"/>
      <c r="D38" s="12"/>
      <c r="E38" s="12"/>
      <c r="F38" s="1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12"/>
      <c r="D39" s="12"/>
      <c r="E39" s="12"/>
      <c r="F39" s="1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12"/>
      <c r="D40" s="12"/>
      <c r="E40" s="12"/>
      <c r="F40" s="1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12"/>
      <c r="D41" s="12"/>
      <c r="E41" s="12"/>
      <c r="F41" s="1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ht="2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ht="21" customHeight="1" x14ac:dyDescent="0.2">
      <c r="C168" s="164"/>
      <c r="D168" s="164"/>
      <c r="E168" s="164"/>
      <c r="F168" s="164"/>
    </row>
    <row r="169" spans="1:40" ht="21" customHeight="1" x14ac:dyDescent="0.2">
      <c r="C169" s="164"/>
      <c r="D169" s="164"/>
      <c r="E169" s="164"/>
      <c r="F169" s="164"/>
    </row>
    <row r="170" spans="1:40" ht="21" customHeight="1" x14ac:dyDescent="0.2">
      <c r="C170" s="164"/>
      <c r="D170" s="164"/>
      <c r="E170" s="164"/>
      <c r="F170" s="164"/>
    </row>
    <row r="171" spans="1:40" ht="21" customHeight="1" x14ac:dyDescent="0.2">
      <c r="C171" s="164"/>
      <c r="D171" s="164"/>
      <c r="E171" s="164"/>
      <c r="F171" s="164"/>
    </row>
    <row r="172" spans="1:40" ht="21" customHeight="1" x14ac:dyDescent="0.2">
      <c r="C172" s="164"/>
      <c r="D172" s="164"/>
      <c r="E172" s="164"/>
      <c r="F172" s="164"/>
    </row>
    <row r="173" spans="1:40" ht="21" customHeight="1" x14ac:dyDescent="0.2">
      <c r="C173" s="164"/>
      <c r="D173" s="164"/>
      <c r="E173" s="164"/>
      <c r="F173" s="164"/>
    </row>
    <row r="174" spans="1:40" ht="21" customHeight="1" x14ac:dyDescent="0.2">
      <c r="C174" s="164"/>
      <c r="D174" s="164"/>
      <c r="E174" s="164"/>
      <c r="F174" s="164"/>
    </row>
    <row r="175" spans="1:40" ht="21" customHeight="1" x14ac:dyDescent="0.2">
      <c r="C175" s="164"/>
      <c r="D175" s="164"/>
      <c r="E175" s="164"/>
      <c r="F175" s="164"/>
    </row>
    <row r="176" spans="1:40" ht="21" customHeight="1" x14ac:dyDescent="0.2">
      <c r="C176" s="164"/>
      <c r="D176" s="164"/>
      <c r="E176" s="164"/>
      <c r="F176" s="164"/>
    </row>
    <row r="177" spans="3:6" ht="21" customHeight="1" x14ac:dyDescent="0.2">
      <c r="C177" s="164"/>
      <c r="D177" s="164"/>
      <c r="E177" s="164"/>
      <c r="F177" s="164"/>
    </row>
    <row r="178" spans="3:6" ht="21" customHeight="1" x14ac:dyDescent="0.2">
      <c r="C178" s="164"/>
      <c r="D178" s="164"/>
      <c r="E178" s="164"/>
      <c r="F178" s="164"/>
    </row>
    <row r="179" spans="3:6" ht="21" customHeight="1" x14ac:dyDescent="0.2">
      <c r="C179" s="164"/>
      <c r="D179" s="164"/>
      <c r="E179" s="164"/>
      <c r="F179" s="164"/>
    </row>
    <row r="180" spans="3:6" ht="21" customHeight="1" x14ac:dyDescent="0.2">
      <c r="C180" s="164"/>
      <c r="D180" s="164"/>
      <c r="E180" s="164"/>
      <c r="F180" s="164"/>
    </row>
    <row r="181" spans="3:6" ht="21" customHeight="1" x14ac:dyDescent="0.2">
      <c r="C181" s="164"/>
      <c r="D181" s="164"/>
      <c r="E181" s="164"/>
      <c r="F181" s="164"/>
    </row>
    <row r="182" spans="3:6" ht="21" customHeight="1" x14ac:dyDescent="0.2">
      <c r="C182" s="164"/>
      <c r="D182" s="164"/>
      <c r="E182" s="164"/>
      <c r="F182" s="164"/>
    </row>
    <row r="183" spans="3:6" ht="21" customHeight="1" x14ac:dyDescent="0.2">
      <c r="C183" s="164"/>
      <c r="D183" s="164"/>
      <c r="E183" s="164"/>
      <c r="F183" s="164"/>
    </row>
    <row r="184" spans="3:6" ht="21" customHeight="1" x14ac:dyDescent="0.2">
      <c r="C184" s="164"/>
      <c r="D184" s="164"/>
      <c r="E184" s="164"/>
      <c r="F184" s="164"/>
    </row>
    <row r="185" spans="3:6" ht="21" customHeight="1" x14ac:dyDescent="0.2">
      <c r="C185" s="164"/>
      <c r="D185" s="164"/>
      <c r="E185" s="164"/>
      <c r="F185" s="164"/>
    </row>
    <row r="186" spans="3:6" ht="21" customHeight="1" x14ac:dyDescent="0.2">
      <c r="C186" s="164"/>
      <c r="D186" s="164"/>
      <c r="E186" s="164"/>
      <c r="F186" s="164"/>
    </row>
    <row r="187" spans="3:6" ht="21" customHeight="1" x14ac:dyDescent="0.2">
      <c r="C187" s="164"/>
      <c r="D187" s="164"/>
      <c r="E187" s="164"/>
      <c r="F187" s="164"/>
    </row>
    <row r="188" spans="3:6" ht="21" customHeight="1" x14ac:dyDescent="0.2">
      <c r="C188" s="164"/>
      <c r="D188" s="164"/>
      <c r="E188" s="164"/>
      <c r="F188" s="164"/>
    </row>
    <row r="189" spans="3:6" ht="21" customHeight="1" x14ac:dyDescent="0.2">
      <c r="C189" s="164"/>
      <c r="D189" s="164"/>
      <c r="E189" s="164"/>
      <c r="F189" s="164"/>
    </row>
    <row r="190" spans="3:6" ht="21" customHeight="1" x14ac:dyDescent="0.2">
      <c r="C190" s="164"/>
      <c r="D190" s="164"/>
      <c r="E190" s="164"/>
      <c r="F190" s="164"/>
    </row>
    <row r="191" spans="3:6" ht="21" customHeight="1" x14ac:dyDescent="0.2">
      <c r="C191" s="164"/>
      <c r="D191" s="164"/>
      <c r="E191" s="164"/>
      <c r="F191" s="164"/>
    </row>
    <row r="192" spans="3:6" ht="21" customHeight="1" x14ac:dyDescent="0.2">
      <c r="C192" s="164"/>
      <c r="D192" s="164"/>
      <c r="E192" s="164"/>
      <c r="F192" s="164"/>
    </row>
    <row r="193" spans="3:6" ht="21" customHeight="1" x14ac:dyDescent="0.2">
      <c r="C193" s="164"/>
      <c r="D193" s="164"/>
      <c r="E193" s="164"/>
      <c r="F193" s="164"/>
    </row>
    <row r="194" spans="3:6" ht="21" customHeight="1" x14ac:dyDescent="0.2">
      <c r="C194" s="164"/>
      <c r="D194" s="164"/>
      <c r="E194" s="164"/>
      <c r="F194" s="164"/>
    </row>
    <row r="195" spans="3:6" ht="21" customHeight="1" x14ac:dyDescent="0.2">
      <c r="C195" s="164"/>
      <c r="D195" s="164"/>
      <c r="E195" s="164"/>
      <c r="F195" s="164"/>
    </row>
    <row r="196" spans="3:6" ht="21" customHeight="1" x14ac:dyDescent="0.2">
      <c r="C196" s="164"/>
      <c r="D196" s="164"/>
      <c r="E196" s="164"/>
      <c r="F196" s="164"/>
    </row>
    <row r="197" spans="3:6" ht="21" customHeight="1" x14ac:dyDescent="0.2">
      <c r="C197" s="164"/>
      <c r="D197" s="164"/>
      <c r="E197" s="164"/>
      <c r="F197" s="164"/>
    </row>
    <row r="198" spans="3:6" ht="21" customHeight="1" x14ac:dyDescent="0.2">
      <c r="C198" s="164"/>
      <c r="D198" s="164"/>
      <c r="E198" s="164"/>
      <c r="F198" s="164"/>
    </row>
    <row r="199" spans="3:6" ht="21" customHeight="1" x14ac:dyDescent="0.2">
      <c r="C199" s="164"/>
      <c r="D199" s="164"/>
      <c r="E199" s="164"/>
      <c r="F199" s="164"/>
    </row>
    <row r="200" spans="3:6" ht="21" customHeight="1" x14ac:dyDescent="0.2">
      <c r="C200" s="164"/>
      <c r="D200" s="164"/>
      <c r="E200" s="164"/>
      <c r="F200" s="164"/>
    </row>
    <row r="201" spans="3:6" ht="21" customHeight="1" x14ac:dyDescent="0.2">
      <c r="C201" s="164"/>
      <c r="D201" s="164"/>
      <c r="E201" s="164"/>
      <c r="F201" s="164"/>
    </row>
    <row r="202" spans="3:6" ht="21" customHeight="1" x14ac:dyDescent="0.2">
      <c r="C202" s="164"/>
      <c r="D202" s="164"/>
      <c r="E202" s="164"/>
      <c r="F202" s="164"/>
    </row>
    <row r="203" spans="3:6" ht="21" customHeight="1" x14ac:dyDescent="0.2">
      <c r="C203" s="164"/>
      <c r="D203" s="164"/>
      <c r="E203" s="164"/>
      <c r="F203" s="164"/>
    </row>
    <row r="204" spans="3:6" ht="21" customHeight="1" x14ac:dyDescent="0.2">
      <c r="C204" s="164"/>
      <c r="D204" s="164"/>
      <c r="E204" s="164"/>
      <c r="F204" s="164"/>
    </row>
    <row r="205" spans="3:6" ht="21" customHeight="1" x14ac:dyDescent="0.2">
      <c r="C205" s="164"/>
      <c r="D205" s="164"/>
      <c r="E205" s="164"/>
      <c r="F205" s="164"/>
    </row>
    <row r="206" spans="3:6" ht="21" customHeight="1" x14ac:dyDescent="0.2">
      <c r="C206" s="164"/>
      <c r="D206" s="164"/>
      <c r="E206" s="164"/>
      <c r="F206" s="164"/>
    </row>
    <row r="207" spans="3:6" ht="21" customHeight="1" x14ac:dyDescent="0.2">
      <c r="C207" s="164"/>
      <c r="D207" s="164"/>
      <c r="E207" s="164"/>
      <c r="F207" s="164"/>
    </row>
    <row r="208" spans="3:6" ht="21" customHeight="1" x14ac:dyDescent="0.2">
      <c r="C208" s="164"/>
      <c r="D208" s="164"/>
      <c r="E208" s="164"/>
      <c r="F208" s="164"/>
    </row>
    <row r="209" spans="3:6" ht="21" customHeight="1" x14ac:dyDescent="0.2">
      <c r="C209" s="164"/>
      <c r="D209" s="164"/>
      <c r="E209" s="164"/>
      <c r="F209" s="164"/>
    </row>
    <row r="210" spans="3:6" ht="21" customHeight="1" x14ac:dyDescent="0.2">
      <c r="C210" s="164"/>
      <c r="D210" s="164"/>
      <c r="E210" s="164"/>
      <c r="F210" s="164"/>
    </row>
    <row r="211" spans="3:6" ht="21" customHeight="1" x14ac:dyDescent="0.2">
      <c r="C211" s="164"/>
      <c r="D211" s="164"/>
      <c r="E211" s="164"/>
      <c r="F211" s="164"/>
    </row>
    <row r="212" spans="3:6" ht="21" customHeight="1" x14ac:dyDescent="0.2">
      <c r="C212" s="164"/>
      <c r="D212" s="164"/>
      <c r="E212" s="164"/>
      <c r="F212" s="164"/>
    </row>
    <row r="213" spans="3:6" ht="21" customHeight="1" x14ac:dyDescent="0.2">
      <c r="C213" s="164"/>
      <c r="D213" s="164"/>
      <c r="E213" s="164"/>
      <c r="F213" s="164"/>
    </row>
    <row r="214" spans="3:6" ht="21" customHeight="1" x14ac:dyDescent="0.2">
      <c r="C214" s="164"/>
      <c r="D214" s="164"/>
      <c r="E214" s="164"/>
      <c r="F214" s="164"/>
    </row>
    <row r="215" spans="3:6" ht="21" customHeight="1" x14ac:dyDescent="0.2">
      <c r="C215" s="164"/>
      <c r="D215" s="164"/>
      <c r="E215" s="164"/>
      <c r="F215" s="164"/>
    </row>
    <row r="216" spans="3:6" ht="21" customHeight="1" x14ac:dyDescent="0.2">
      <c r="C216" s="164"/>
      <c r="D216" s="164"/>
      <c r="E216" s="164"/>
      <c r="F216" s="164"/>
    </row>
    <row r="217" spans="3:6" ht="21" customHeight="1" x14ac:dyDescent="0.2">
      <c r="C217" s="164"/>
      <c r="D217" s="164"/>
      <c r="E217" s="164"/>
      <c r="F217" s="164"/>
    </row>
    <row r="218" spans="3:6" ht="21" customHeight="1" x14ac:dyDescent="0.2">
      <c r="C218" s="164"/>
      <c r="D218" s="164"/>
      <c r="E218" s="164"/>
      <c r="F218" s="164"/>
    </row>
    <row r="219" spans="3:6" ht="21" customHeight="1" x14ac:dyDescent="0.2">
      <c r="C219" s="164"/>
      <c r="D219" s="164"/>
      <c r="E219" s="164"/>
      <c r="F219" s="164"/>
    </row>
    <row r="220" spans="3:6" ht="21" customHeight="1" x14ac:dyDescent="0.2">
      <c r="C220" s="164"/>
      <c r="D220" s="164"/>
      <c r="E220" s="164"/>
      <c r="F220" s="164"/>
    </row>
    <row r="221" spans="3:6" ht="21" customHeight="1" x14ac:dyDescent="0.2">
      <c r="C221" s="164"/>
      <c r="D221" s="164"/>
      <c r="E221" s="164"/>
      <c r="F221" s="164"/>
    </row>
    <row r="222" spans="3:6" ht="21" customHeight="1" x14ac:dyDescent="0.2">
      <c r="C222" s="164"/>
      <c r="D222" s="164"/>
      <c r="E222" s="164"/>
      <c r="F222" s="164"/>
    </row>
    <row r="223" spans="3:6" ht="21" customHeight="1" x14ac:dyDescent="0.2">
      <c r="C223" s="164"/>
      <c r="D223" s="164"/>
      <c r="E223" s="164"/>
      <c r="F223" s="164"/>
    </row>
    <row r="224" spans="3:6" ht="21" customHeight="1" x14ac:dyDescent="0.2">
      <c r="C224" s="164"/>
      <c r="D224" s="164"/>
      <c r="E224" s="164"/>
      <c r="F224" s="164"/>
    </row>
    <row r="225" spans="3:6" ht="21" customHeight="1" x14ac:dyDescent="0.2">
      <c r="C225" s="164"/>
      <c r="D225" s="164"/>
      <c r="E225" s="164"/>
      <c r="F225" s="164"/>
    </row>
    <row r="226" spans="3:6" ht="21" customHeight="1" x14ac:dyDescent="0.2">
      <c r="C226" s="164"/>
      <c r="D226" s="164"/>
      <c r="E226" s="164"/>
      <c r="F226" s="164"/>
    </row>
    <row r="227" spans="3:6" ht="21" customHeight="1" x14ac:dyDescent="0.2">
      <c r="C227" s="164"/>
      <c r="D227" s="164"/>
      <c r="E227" s="164"/>
      <c r="F227" s="164"/>
    </row>
    <row r="228" spans="3:6" ht="21" customHeight="1" x14ac:dyDescent="0.2">
      <c r="C228" s="164"/>
      <c r="D228" s="164"/>
      <c r="E228" s="164"/>
      <c r="F228" s="164"/>
    </row>
    <row r="229" spans="3:6" ht="21" customHeight="1" x14ac:dyDescent="0.2">
      <c r="C229" s="164"/>
      <c r="D229" s="164"/>
      <c r="E229" s="164"/>
      <c r="F229" s="164"/>
    </row>
    <row r="230" spans="3:6" ht="21" customHeight="1" x14ac:dyDescent="0.2">
      <c r="C230" s="164"/>
      <c r="D230" s="164"/>
      <c r="E230" s="164"/>
      <c r="F230" s="164"/>
    </row>
    <row r="231" spans="3:6" ht="21" customHeight="1" x14ac:dyDescent="0.2">
      <c r="C231" s="164"/>
      <c r="D231" s="164"/>
      <c r="E231" s="164"/>
      <c r="F231" s="164"/>
    </row>
  </sheetData>
  <mergeCells count="22">
    <mergeCell ref="C2:D2"/>
    <mergeCell ref="J33:K33"/>
    <mergeCell ref="L33:M33"/>
    <mergeCell ref="A13:A15"/>
    <mergeCell ref="A19:A21"/>
    <mergeCell ref="A25:A27"/>
    <mergeCell ref="E2:F2"/>
    <mergeCell ref="G2:H2"/>
    <mergeCell ref="A10:A12"/>
    <mergeCell ref="J32:M32"/>
    <mergeCell ref="A16:A18"/>
    <mergeCell ref="A3:A6"/>
    <mergeCell ref="A7:A9"/>
    <mergeCell ref="A34:A35"/>
    <mergeCell ref="A32:A33"/>
    <mergeCell ref="B32:E32"/>
    <mergeCell ref="F32:I32"/>
    <mergeCell ref="A22:A24"/>
    <mergeCell ref="B33:C33"/>
    <mergeCell ref="D33:E33"/>
    <mergeCell ref="F33:G33"/>
    <mergeCell ref="H33:I33"/>
  </mergeCells>
  <phoneticPr fontId="2"/>
  <printOptions horizontalCentered="1"/>
  <pageMargins left="0.94488188976377963" right="0.78740157480314965" top="1.4566929133858268" bottom="0.98425196850393704" header="0.9055118110236221" footer="0.51181102362204722"/>
  <pageSetup paperSize="9" scale="65" orientation="portrait" r:id="rId1"/>
  <headerFooter differentFirst="1" scaleWithDoc="0" alignWithMargins="0">
    <firstHeader>&amp;C&amp;"ＭＳ ゴシック,標準"&amp;18第一部　警 備 統 計</first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view="pageBreakPreview" zoomScale="85" zoomScaleNormal="75" zoomScaleSheetLayoutView="85" workbookViewId="0">
      <pane xSplit="1" ySplit="4" topLeftCell="B47" activePane="bottomRight" state="frozen"/>
      <selection activeCell="E17" sqref="E17"/>
      <selection pane="topRight" activeCell="E17" sqref="E17"/>
      <selection pane="bottomLeft" activeCell="E17" sqref="E17"/>
      <selection pane="bottomRight" activeCell="E17" sqref="E17"/>
    </sheetView>
  </sheetViews>
  <sheetFormatPr defaultColWidth="9" defaultRowHeight="21" customHeight="1" x14ac:dyDescent="0.2"/>
  <cols>
    <col min="1" max="1" width="9.77734375" style="2" customWidth="1"/>
    <col min="2" max="2" width="5.77734375" style="2" customWidth="1"/>
    <col min="3" max="3" width="16.77734375" style="2" customWidth="1"/>
    <col min="4" max="15" width="7.109375" style="2" customWidth="1"/>
    <col min="16" max="16" width="5.88671875" style="2" customWidth="1"/>
    <col min="17" max="16384" width="9" style="2"/>
  </cols>
  <sheetData>
    <row r="1" spans="1:15" ht="15" customHeight="1" x14ac:dyDescent="0.2"/>
    <row r="2" spans="1:15" ht="15" customHeight="1" x14ac:dyDescent="0.2">
      <c r="A2" s="11" t="s">
        <v>350</v>
      </c>
      <c r="D2" s="53"/>
    </row>
    <row r="3" spans="1:15" ht="15" customHeight="1" thickBot="1" x14ac:dyDescent="0.25">
      <c r="A3" s="11" t="s">
        <v>351</v>
      </c>
    </row>
    <row r="4" spans="1:15" ht="15" customHeight="1" x14ac:dyDescent="0.2">
      <c r="A4" s="1079"/>
      <c r="B4" s="1080"/>
      <c r="C4" s="95" t="s">
        <v>352</v>
      </c>
      <c r="D4" s="962" t="s">
        <v>353</v>
      </c>
      <c r="E4" s="956"/>
      <c r="F4" s="973" t="s">
        <v>354</v>
      </c>
      <c r="G4" s="955"/>
      <c r="H4" s="955" t="s">
        <v>355</v>
      </c>
      <c r="I4" s="955"/>
      <c r="J4" s="955" t="s">
        <v>175</v>
      </c>
      <c r="K4" s="955"/>
      <c r="L4" s="955" t="s">
        <v>158</v>
      </c>
      <c r="M4" s="955"/>
      <c r="N4" s="955" t="s">
        <v>173</v>
      </c>
      <c r="O4" s="956"/>
    </row>
    <row r="5" spans="1:15" ht="28.5" customHeight="1" thickBot="1" x14ac:dyDescent="0.25">
      <c r="A5" s="1104" t="s">
        <v>611</v>
      </c>
      <c r="B5" s="1105"/>
      <c r="C5" s="1106"/>
      <c r="D5" s="197" t="s">
        <v>148</v>
      </c>
      <c r="E5" s="7" t="s">
        <v>149</v>
      </c>
      <c r="F5" s="6" t="s">
        <v>148</v>
      </c>
      <c r="G5" s="8" t="s">
        <v>149</v>
      </c>
      <c r="H5" s="5" t="s">
        <v>148</v>
      </c>
      <c r="I5" s="8" t="s">
        <v>149</v>
      </c>
      <c r="J5" s="5" t="s">
        <v>148</v>
      </c>
      <c r="K5" s="8" t="s">
        <v>149</v>
      </c>
      <c r="L5" s="5" t="s">
        <v>148</v>
      </c>
      <c r="M5" s="8" t="s">
        <v>149</v>
      </c>
      <c r="N5" s="5" t="s">
        <v>148</v>
      </c>
      <c r="O5" s="7" t="s">
        <v>149</v>
      </c>
    </row>
    <row r="6" spans="1:15" ht="15" customHeight="1" x14ac:dyDescent="0.2">
      <c r="A6" s="962" t="s">
        <v>356</v>
      </c>
      <c r="B6" s="955"/>
      <c r="C6" s="1103"/>
      <c r="D6" s="338">
        <f>D8+D34+D46</f>
        <v>3</v>
      </c>
      <c r="E6" s="97">
        <f t="shared" ref="E6:O7" si="0">E8+E34+E46</f>
        <v>3</v>
      </c>
      <c r="F6" s="96">
        <f t="shared" si="0"/>
        <v>0</v>
      </c>
      <c r="G6" s="339">
        <f t="shared" si="0"/>
        <v>0</v>
      </c>
      <c r="H6" s="96">
        <f t="shared" si="0"/>
        <v>0</v>
      </c>
      <c r="I6" s="339">
        <f t="shared" si="0"/>
        <v>0</v>
      </c>
      <c r="J6" s="96">
        <f>J8+J34+J46</f>
        <v>1</v>
      </c>
      <c r="K6" s="339">
        <f t="shared" si="0"/>
        <v>1</v>
      </c>
      <c r="L6" s="96">
        <f t="shared" si="0"/>
        <v>1</v>
      </c>
      <c r="M6" s="339">
        <f t="shared" si="0"/>
        <v>1</v>
      </c>
      <c r="N6" s="96">
        <f t="shared" si="0"/>
        <v>1</v>
      </c>
      <c r="O6" s="97">
        <f>O8+O34+O46</f>
        <v>1</v>
      </c>
    </row>
    <row r="7" spans="1:15" ht="15" customHeight="1" thickBot="1" x14ac:dyDescent="0.25">
      <c r="A7" s="963"/>
      <c r="B7" s="957"/>
      <c r="C7" s="961"/>
      <c r="D7" s="98">
        <f>D9+D35+D47</f>
        <v>0</v>
      </c>
      <c r="E7" s="101">
        <f t="shared" si="0"/>
        <v>0</v>
      </c>
      <c r="F7" s="99">
        <f t="shared" si="0"/>
        <v>0</v>
      </c>
      <c r="G7" s="100">
        <f t="shared" si="0"/>
        <v>0</v>
      </c>
      <c r="H7" s="99">
        <f t="shared" si="0"/>
        <v>0</v>
      </c>
      <c r="I7" s="100">
        <f t="shared" si="0"/>
        <v>0</v>
      </c>
      <c r="J7" s="99">
        <f t="shared" si="0"/>
        <v>0</v>
      </c>
      <c r="K7" s="100">
        <f t="shared" si="0"/>
        <v>0</v>
      </c>
      <c r="L7" s="99">
        <f t="shared" si="0"/>
        <v>0</v>
      </c>
      <c r="M7" s="100">
        <f t="shared" si="0"/>
        <v>0</v>
      </c>
      <c r="N7" s="99">
        <f t="shared" si="0"/>
        <v>0</v>
      </c>
      <c r="O7" s="101">
        <f t="shared" si="0"/>
        <v>0</v>
      </c>
    </row>
    <row r="8" spans="1:15" ht="15" customHeight="1" x14ac:dyDescent="0.2">
      <c r="A8" s="1094" t="s">
        <v>357</v>
      </c>
      <c r="B8" s="997" t="s">
        <v>682</v>
      </c>
      <c r="C8" s="997"/>
      <c r="D8" s="102">
        <f>D10+D12+D14+D16+D18+D20+D22+D24+D26+D28+D32+D30</f>
        <v>1</v>
      </c>
      <c r="E8" s="103">
        <f>E10+E12+E14+E16+E18+E20+E22+E24+E26+E28+E32+E30</f>
        <v>1</v>
      </c>
      <c r="F8" s="198">
        <f t="shared" ref="F8:O9" si="1">F10+F12+F14+F16+F18+F20+F22+F24+F26+F28+F30+F32</f>
        <v>0</v>
      </c>
      <c r="G8" s="200">
        <f t="shared" si="1"/>
        <v>0</v>
      </c>
      <c r="H8" s="198">
        <f t="shared" si="1"/>
        <v>0</v>
      </c>
      <c r="I8" s="200">
        <f t="shared" si="1"/>
        <v>0</v>
      </c>
      <c r="J8" s="198">
        <f t="shared" si="1"/>
        <v>0</v>
      </c>
      <c r="K8" s="200">
        <f t="shared" si="1"/>
        <v>0</v>
      </c>
      <c r="L8" s="198">
        <f t="shared" si="1"/>
        <v>1</v>
      </c>
      <c r="M8" s="200">
        <f t="shared" si="1"/>
        <v>1</v>
      </c>
      <c r="N8" s="198">
        <f t="shared" si="1"/>
        <v>0</v>
      </c>
      <c r="O8" s="752">
        <f t="shared" si="1"/>
        <v>0</v>
      </c>
    </row>
    <row r="9" spans="1:15" ht="15" customHeight="1" x14ac:dyDescent="0.2">
      <c r="A9" s="1095"/>
      <c r="B9" s="1075"/>
      <c r="C9" s="1075"/>
      <c r="D9" s="104">
        <f>D11+D13+D15+D17+D19+D21+D23+D25+D27+D29+D33+D31</f>
        <v>0</v>
      </c>
      <c r="E9" s="105">
        <f t="shared" ref="E9" si="2">E11+E13+E15+E17+E19+E21+E23+E25+E27+E29+E33</f>
        <v>0</v>
      </c>
      <c r="F9" s="199">
        <f t="shared" si="1"/>
        <v>0</v>
      </c>
      <c r="G9" s="201">
        <f t="shared" si="1"/>
        <v>0</v>
      </c>
      <c r="H9" s="199">
        <f t="shared" si="1"/>
        <v>0</v>
      </c>
      <c r="I9" s="201">
        <f t="shared" si="1"/>
        <v>0</v>
      </c>
      <c r="J9" s="199">
        <f t="shared" si="1"/>
        <v>0</v>
      </c>
      <c r="K9" s="201">
        <f t="shared" si="1"/>
        <v>0</v>
      </c>
      <c r="L9" s="199">
        <f t="shared" si="1"/>
        <v>0</v>
      </c>
      <c r="M9" s="201">
        <f t="shared" si="1"/>
        <v>0</v>
      </c>
      <c r="N9" s="199">
        <f t="shared" si="1"/>
        <v>0</v>
      </c>
      <c r="O9" s="105">
        <f t="shared" si="1"/>
        <v>0</v>
      </c>
    </row>
    <row r="10" spans="1:15" ht="15" customHeight="1" x14ac:dyDescent="0.2">
      <c r="A10" s="1095"/>
      <c r="B10" s="1083" t="s">
        <v>358</v>
      </c>
      <c r="C10" s="1084"/>
      <c r="D10" s="102">
        <f>F10+H10+J10+L10+N10</f>
        <v>0</v>
      </c>
      <c r="E10" s="103">
        <f>G10+I10+K10+M10+O10</f>
        <v>0</v>
      </c>
      <c r="F10" s="241">
        <v>0</v>
      </c>
      <c r="G10" s="242">
        <v>0</v>
      </c>
      <c r="H10" s="241">
        <v>0</v>
      </c>
      <c r="I10" s="242">
        <v>0</v>
      </c>
      <c r="J10" s="241">
        <v>0</v>
      </c>
      <c r="K10" s="242">
        <v>0</v>
      </c>
      <c r="L10" s="241">
        <v>0</v>
      </c>
      <c r="M10" s="242">
        <v>0</v>
      </c>
      <c r="N10" s="241">
        <v>0</v>
      </c>
      <c r="O10" s="244">
        <v>0</v>
      </c>
    </row>
    <row r="11" spans="1:15" ht="15" customHeight="1" x14ac:dyDescent="0.2">
      <c r="A11" s="1095"/>
      <c r="B11" s="1054"/>
      <c r="C11" s="1087"/>
      <c r="D11" s="104">
        <f t="shared" ref="D11:E47" si="3">F11+H11+J11+L11+N11</f>
        <v>0</v>
      </c>
      <c r="E11" s="105">
        <f t="shared" si="3"/>
        <v>0</v>
      </c>
      <c r="F11" s="245">
        <v>0</v>
      </c>
      <c r="G11" s="246">
        <v>0</v>
      </c>
      <c r="H11" s="245">
        <v>0</v>
      </c>
      <c r="I11" s="246">
        <v>0</v>
      </c>
      <c r="J11" s="245">
        <v>0</v>
      </c>
      <c r="K11" s="246">
        <v>0</v>
      </c>
      <c r="L11" s="245">
        <v>0</v>
      </c>
      <c r="M11" s="246">
        <v>0</v>
      </c>
      <c r="N11" s="245">
        <v>0</v>
      </c>
      <c r="O11" s="248">
        <v>0</v>
      </c>
    </row>
    <row r="12" spans="1:15" ht="15" customHeight="1" x14ac:dyDescent="0.2">
      <c r="A12" s="1095"/>
      <c r="B12" s="1083" t="s">
        <v>359</v>
      </c>
      <c r="C12" s="1084"/>
      <c r="D12" s="102">
        <f t="shared" si="3"/>
        <v>0</v>
      </c>
      <c r="E12" s="103">
        <f t="shared" si="3"/>
        <v>0</v>
      </c>
      <c r="F12" s="241">
        <v>0</v>
      </c>
      <c r="G12" s="242">
        <v>0</v>
      </c>
      <c r="H12" s="241">
        <v>0</v>
      </c>
      <c r="I12" s="242">
        <v>0</v>
      </c>
      <c r="J12" s="241">
        <v>0</v>
      </c>
      <c r="K12" s="242">
        <v>0</v>
      </c>
      <c r="L12" s="241">
        <v>0</v>
      </c>
      <c r="M12" s="242">
        <v>0</v>
      </c>
      <c r="N12" s="241">
        <v>0</v>
      </c>
      <c r="O12" s="244">
        <v>0</v>
      </c>
    </row>
    <row r="13" spans="1:15" ht="15" customHeight="1" x14ac:dyDescent="0.2">
      <c r="A13" s="1095"/>
      <c r="B13" s="1054"/>
      <c r="C13" s="1087"/>
      <c r="D13" s="104">
        <f t="shared" si="3"/>
        <v>0</v>
      </c>
      <c r="E13" s="105">
        <f t="shared" si="3"/>
        <v>0</v>
      </c>
      <c r="F13" s="245">
        <v>0</v>
      </c>
      <c r="G13" s="246">
        <v>0</v>
      </c>
      <c r="H13" s="245">
        <v>0</v>
      </c>
      <c r="I13" s="246">
        <v>0</v>
      </c>
      <c r="J13" s="245">
        <v>0</v>
      </c>
      <c r="K13" s="246">
        <v>0</v>
      </c>
      <c r="L13" s="245">
        <v>0</v>
      </c>
      <c r="M13" s="246">
        <v>0</v>
      </c>
      <c r="N13" s="245">
        <v>0</v>
      </c>
      <c r="O13" s="248">
        <v>0</v>
      </c>
    </row>
    <row r="14" spans="1:15" ht="15" customHeight="1" x14ac:dyDescent="0.2">
      <c r="A14" s="1095"/>
      <c r="B14" s="1083" t="s">
        <v>360</v>
      </c>
      <c r="C14" s="1084"/>
      <c r="D14" s="102">
        <f t="shared" si="3"/>
        <v>1</v>
      </c>
      <c r="E14" s="103">
        <f t="shared" si="3"/>
        <v>1</v>
      </c>
      <c r="F14" s="241">
        <v>0</v>
      </c>
      <c r="G14" s="242">
        <v>0</v>
      </c>
      <c r="H14" s="241">
        <v>0</v>
      </c>
      <c r="I14" s="242">
        <v>0</v>
      </c>
      <c r="J14" s="241">
        <v>0</v>
      </c>
      <c r="K14" s="242">
        <v>0</v>
      </c>
      <c r="L14" s="241">
        <v>1</v>
      </c>
      <c r="M14" s="242">
        <v>1</v>
      </c>
      <c r="N14" s="241">
        <v>0</v>
      </c>
      <c r="O14" s="244">
        <v>0</v>
      </c>
    </row>
    <row r="15" spans="1:15" ht="15" customHeight="1" x14ac:dyDescent="0.2">
      <c r="A15" s="1095"/>
      <c r="B15" s="1054"/>
      <c r="C15" s="1087"/>
      <c r="D15" s="104">
        <f t="shared" si="3"/>
        <v>0</v>
      </c>
      <c r="E15" s="105">
        <f t="shared" si="3"/>
        <v>0</v>
      </c>
      <c r="F15" s="245">
        <v>0</v>
      </c>
      <c r="G15" s="246">
        <v>0</v>
      </c>
      <c r="H15" s="245">
        <v>0</v>
      </c>
      <c r="I15" s="246">
        <v>0</v>
      </c>
      <c r="J15" s="245">
        <v>0</v>
      </c>
      <c r="K15" s="246">
        <v>0</v>
      </c>
      <c r="L15" s="245">
        <v>0</v>
      </c>
      <c r="M15" s="246">
        <v>0</v>
      </c>
      <c r="N15" s="245">
        <v>0</v>
      </c>
      <c r="O15" s="248">
        <v>0</v>
      </c>
    </row>
    <row r="16" spans="1:15" ht="15" customHeight="1" x14ac:dyDescent="0.2">
      <c r="A16" s="1095"/>
      <c r="B16" s="1083" t="s">
        <v>361</v>
      </c>
      <c r="C16" s="1084"/>
      <c r="D16" s="102">
        <f t="shared" si="3"/>
        <v>0</v>
      </c>
      <c r="E16" s="103">
        <f t="shared" si="3"/>
        <v>0</v>
      </c>
      <c r="F16" s="241">
        <v>0</v>
      </c>
      <c r="G16" s="242">
        <v>0</v>
      </c>
      <c r="H16" s="241">
        <v>0</v>
      </c>
      <c r="I16" s="242">
        <v>0</v>
      </c>
      <c r="J16" s="241">
        <v>0</v>
      </c>
      <c r="K16" s="242">
        <v>0</v>
      </c>
      <c r="L16" s="241">
        <v>0</v>
      </c>
      <c r="M16" s="242">
        <v>0</v>
      </c>
      <c r="N16" s="241">
        <v>0</v>
      </c>
      <c r="O16" s="244">
        <v>0</v>
      </c>
    </row>
    <row r="17" spans="1:15" ht="15" customHeight="1" x14ac:dyDescent="0.2">
      <c r="A17" s="1095"/>
      <c r="B17" s="1054"/>
      <c r="C17" s="1087"/>
      <c r="D17" s="104">
        <f t="shared" si="3"/>
        <v>0</v>
      </c>
      <c r="E17" s="105">
        <f t="shared" si="3"/>
        <v>0</v>
      </c>
      <c r="F17" s="245">
        <v>0</v>
      </c>
      <c r="G17" s="246">
        <v>0</v>
      </c>
      <c r="H17" s="245">
        <v>0</v>
      </c>
      <c r="I17" s="246">
        <v>0</v>
      </c>
      <c r="J17" s="245">
        <v>0</v>
      </c>
      <c r="K17" s="246">
        <v>0</v>
      </c>
      <c r="L17" s="245">
        <v>0</v>
      </c>
      <c r="M17" s="246">
        <v>0</v>
      </c>
      <c r="N17" s="245">
        <v>0</v>
      </c>
      <c r="O17" s="248">
        <v>0</v>
      </c>
    </row>
    <row r="18" spans="1:15" ht="15" customHeight="1" x14ac:dyDescent="0.2">
      <c r="A18" s="1095"/>
      <c r="B18" s="1083" t="s">
        <v>362</v>
      </c>
      <c r="C18" s="1084"/>
      <c r="D18" s="102">
        <f t="shared" si="3"/>
        <v>0</v>
      </c>
      <c r="E18" s="103">
        <f t="shared" si="3"/>
        <v>0</v>
      </c>
      <c r="F18" s="241">
        <v>0</v>
      </c>
      <c r="G18" s="242">
        <v>0</v>
      </c>
      <c r="H18" s="241">
        <v>0</v>
      </c>
      <c r="I18" s="242">
        <v>0</v>
      </c>
      <c r="J18" s="241">
        <v>0</v>
      </c>
      <c r="K18" s="242">
        <v>0</v>
      </c>
      <c r="L18" s="241">
        <v>0</v>
      </c>
      <c r="M18" s="242">
        <v>0</v>
      </c>
      <c r="N18" s="241">
        <v>0</v>
      </c>
      <c r="O18" s="244">
        <v>0</v>
      </c>
    </row>
    <row r="19" spans="1:15" ht="15" customHeight="1" x14ac:dyDescent="0.2">
      <c r="A19" s="1095"/>
      <c r="B19" s="1054"/>
      <c r="C19" s="1087"/>
      <c r="D19" s="104">
        <f t="shared" si="3"/>
        <v>0</v>
      </c>
      <c r="E19" s="105">
        <f t="shared" si="3"/>
        <v>0</v>
      </c>
      <c r="F19" s="245">
        <v>0</v>
      </c>
      <c r="G19" s="246">
        <v>0</v>
      </c>
      <c r="H19" s="245">
        <v>0</v>
      </c>
      <c r="I19" s="246">
        <v>0</v>
      </c>
      <c r="J19" s="245">
        <v>0</v>
      </c>
      <c r="K19" s="246">
        <v>0</v>
      </c>
      <c r="L19" s="245">
        <v>0</v>
      </c>
      <c r="M19" s="246">
        <v>0</v>
      </c>
      <c r="N19" s="245">
        <v>0</v>
      </c>
      <c r="O19" s="248">
        <v>0</v>
      </c>
    </row>
    <row r="20" spans="1:15" ht="15" customHeight="1" x14ac:dyDescent="0.2">
      <c r="A20" s="1095"/>
      <c r="B20" s="1083" t="s">
        <v>363</v>
      </c>
      <c r="C20" s="1084"/>
      <c r="D20" s="102">
        <f t="shared" si="3"/>
        <v>0</v>
      </c>
      <c r="E20" s="103">
        <f t="shared" si="3"/>
        <v>0</v>
      </c>
      <c r="F20" s="241">
        <v>0</v>
      </c>
      <c r="G20" s="242">
        <v>0</v>
      </c>
      <c r="H20" s="241">
        <v>0</v>
      </c>
      <c r="I20" s="242">
        <v>0</v>
      </c>
      <c r="J20" s="241">
        <v>0</v>
      </c>
      <c r="K20" s="242">
        <v>0</v>
      </c>
      <c r="L20" s="241">
        <v>0</v>
      </c>
      <c r="M20" s="242">
        <v>0</v>
      </c>
      <c r="N20" s="241">
        <v>0</v>
      </c>
      <c r="O20" s="244">
        <v>0</v>
      </c>
    </row>
    <row r="21" spans="1:15" ht="15" customHeight="1" x14ac:dyDescent="0.2">
      <c r="A21" s="1095"/>
      <c r="B21" s="1054"/>
      <c r="C21" s="1087"/>
      <c r="D21" s="104">
        <f t="shared" si="3"/>
        <v>0</v>
      </c>
      <c r="E21" s="105">
        <f t="shared" si="3"/>
        <v>0</v>
      </c>
      <c r="F21" s="245">
        <v>0</v>
      </c>
      <c r="G21" s="246">
        <v>0</v>
      </c>
      <c r="H21" s="245">
        <v>0</v>
      </c>
      <c r="I21" s="246">
        <v>0</v>
      </c>
      <c r="J21" s="245">
        <v>0</v>
      </c>
      <c r="K21" s="246">
        <v>0</v>
      </c>
      <c r="L21" s="245">
        <v>0</v>
      </c>
      <c r="M21" s="246">
        <v>0</v>
      </c>
      <c r="N21" s="245">
        <v>0</v>
      </c>
      <c r="O21" s="248">
        <v>0</v>
      </c>
    </row>
    <row r="22" spans="1:15" ht="15" customHeight="1" x14ac:dyDescent="0.2">
      <c r="A22" s="1095"/>
      <c r="B22" s="1083" t="s">
        <v>364</v>
      </c>
      <c r="C22" s="1084"/>
      <c r="D22" s="102">
        <f t="shared" si="3"/>
        <v>0</v>
      </c>
      <c r="E22" s="103">
        <f t="shared" si="3"/>
        <v>0</v>
      </c>
      <c r="F22" s="241">
        <v>0</v>
      </c>
      <c r="G22" s="242">
        <v>0</v>
      </c>
      <c r="H22" s="241">
        <v>0</v>
      </c>
      <c r="I22" s="242">
        <v>0</v>
      </c>
      <c r="J22" s="241">
        <v>0</v>
      </c>
      <c r="K22" s="242">
        <v>0</v>
      </c>
      <c r="L22" s="241">
        <v>0</v>
      </c>
      <c r="M22" s="242">
        <v>0</v>
      </c>
      <c r="N22" s="241">
        <v>0</v>
      </c>
      <c r="O22" s="244">
        <v>0</v>
      </c>
    </row>
    <row r="23" spans="1:15" ht="15" customHeight="1" x14ac:dyDescent="0.2">
      <c r="A23" s="1095"/>
      <c r="B23" s="1054"/>
      <c r="C23" s="1087"/>
      <c r="D23" s="104">
        <f t="shared" si="3"/>
        <v>0</v>
      </c>
      <c r="E23" s="105">
        <f t="shared" si="3"/>
        <v>0</v>
      </c>
      <c r="F23" s="245">
        <v>0</v>
      </c>
      <c r="G23" s="246">
        <v>0</v>
      </c>
      <c r="H23" s="245">
        <v>0</v>
      </c>
      <c r="I23" s="246">
        <v>0</v>
      </c>
      <c r="J23" s="245">
        <v>0</v>
      </c>
      <c r="K23" s="246">
        <v>0</v>
      </c>
      <c r="L23" s="245">
        <v>0</v>
      </c>
      <c r="M23" s="246">
        <v>0</v>
      </c>
      <c r="N23" s="245">
        <v>0</v>
      </c>
      <c r="O23" s="248">
        <v>0</v>
      </c>
    </row>
    <row r="24" spans="1:15" ht="15" customHeight="1" x14ac:dyDescent="0.2">
      <c r="A24" s="1095"/>
      <c r="B24" s="1100" t="s">
        <v>365</v>
      </c>
      <c r="C24" s="1083" t="s">
        <v>707</v>
      </c>
      <c r="D24" s="102">
        <f t="shared" si="3"/>
        <v>0</v>
      </c>
      <c r="E24" s="103">
        <f t="shared" si="3"/>
        <v>0</v>
      </c>
      <c r="F24" s="241">
        <v>0</v>
      </c>
      <c r="G24" s="242">
        <v>0</v>
      </c>
      <c r="H24" s="241">
        <v>0</v>
      </c>
      <c r="I24" s="242">
        <v>0</v>
      </c>
      <c r="J24" s="241">
        <v>0</v>
      </c>
      <c r="K24" s="242">
        <v>0</v>
      </c>
      <c r="L24" s="241">
        <v>0</v>
      </c>
      <c r="M24" s="242">
        <v>0</v>
      </c>
      <c r="N24" s="241">
        <v>0</v>
      </c>
      <c r="O24" s="244">
        <v>0</v>
      </c>
    </row>
    <row r="25" spans="1:15" ht="15" customHeight="1" x14ac:dyDescent="0.2">
      <c r="A25" s="1095"/>
      <c r="B25" s="1101"/>
      <c r="C25" s="1054"/>
      <c r="D25" s="104">
        <f t="shared" si="3"/>
        <v>0</v>
      </c>
      <c r="E25" s="105">
        <f t="shared" si="3"/>
        <v>0</v>
      </c>
      <c r="F25" s="245">
        <v>0</v>
      </c>
      <c r="G25" s="246">
        <v>0</v>
      </c>
      <c r="H25" s="245">
        <v>0</v>
      </c>
      <c r="I25" s="246">
        <v>0</v>
      </c>
      <c r="J25" s="245">
        <v>0</v>
      </c>
      <c r="K25" s="246">
        <v>0</v>
      </c>
      <c r="L25" s="245">
        <v>0</v>
      </c>
      <c r="M25" s="246">
        <v>0</v>
      </c>
      <c r="N25" s="245">
        <v>0</v>
      </c>
      <c r="O25" s="248">
        <v>0</v>
      </c>
    </row>
    <row r="26" spans="1:15" ht="15" customHeight="1" x14ac:dyDescent="0.2">
      <c r="A26" s="1095"/>
      <c r="B26" s="1101"/>
      <c r="C26" s="1083" t="s">
        <v>708</v>
      </c>
      <c r="D26" s="102">
        <f t="shared" si="3"/>
        <v>0</v>
      </c>
      <c r="E26" s="103">
        <f t="shared" si="3"/>
        <v>0</v>
      </c>
      <c r="F26" s="241">
        <v>0</v>
      </c>
      <c r="G26" s="242">
        <v>0</v>
      </c>
      <c r="H26" s="241">
        <v>0</v>
      </c>
      <c r="I26" s="242">
        <v>0</v>
      </c>
      <c r="J26" s="241">
        <v>0</v>
      </c>
      <c r="K26" s="242">
        <v>0</v>
      </c>
      <c r="L26" s="241">
        <v>0</v>
      </c>
      <c r="M26" s="242">
        <v>0</v>
      </c>
      <c r="N26" s="241">
        <v>0</v>
      </c>
      <c r="O26" s="244">
        <v>0</v>
      </c>
    </row>
    <row r="27" spans="1:15" ht="15" customHeight="1" x14ac:dyDescent="0.2">
      <c r="A27" s="1095"/>
      <c r="B27" s="1101"/>
      <c r="C27" s="1054"/>
      <c r="D27" s="104">
        <f t="shared" si="3"/>
        <v>0</v>
      </c>
      <c r="E27" s="105">
        <f t="shared" si="3"/>
        <v>0</v>
      </c>
      <c r="F27" s="245">
        <v>0</v>
      </c>
      <c r="G27" s="246">
        <v>0</v>
      </c>
      <c r="H27" s="245">
        <v>0</v>
      </c>
      <c r="I27" s="246">
        <v>0</v>
      </c>
      <c r="J27" s="245">
        <v>0</v>
      </c>
      <c r="K27" s="246">
        <v>0</v>
      </c>
      <c r="L27" s="245">
        <v>0</v>
      </c>
      <c r="M27" s="246">
        <v>0</v>
      </c>
      <c r="N27" s="245">
        <v>0</v>
      </c>
      <c r="O27" s="248">
        <v>0</v>
      </c>
    </row>
    <row r="28" spans="1:15" ht="15" customHeight="1" x14ac:dyDescent="0.2">
      <c r="A28" s="1095"/>
      <c r="B28" s="1101"/>
      <c r="C28" s="1083" t="s">
        <v>173</v>
      </c>
      <c r="D28" s="102">
        <f t="shared" si="3"/>
        <v>0</v>
      </c>
      <c r="E28" s="103">
        <f t="shared" si="3"/>
        <v>0</v>
      </c>
      <c r="F28" s="241">
        <v>0</v>
      </c>
      <c r="G28" s="242">
        <v>0</v>
      </c>
      <c r="H28" s="241">
        <v>0</v>
      </c>
      <c r="I28" s="242">
        <v>0</v>
      </c>
      <c r="J28" s="241">
        <v>0</v>
      </c>
      <c r="K28" s="242">
        <v>0</v>
      </c>
      <c r="L28" s="241">
        <v>0</v>
      </c>
      <c r="M28" s="242">
        <v>0</v>
      </c>
      <c r="N28" s="241">
        <v>0</v>
      </c>
      <c r="O28" s="244">
        <v>0</v>
      </c>
    </row>
    <row r="29" spans="1:15" ht="15" customHeight="1" x14ac:dyDescent="0.2">
      <c r="A29" s="1095"/>
      <c r="B29" s="1102"/>
      <c r="C29" s="1054"/>
      <c r="D29" s="104">
        <f t="shared" si="3"/>
        <v>0</v>
      </c>
      <c r="E29" s="105">
        <f t="shared" si="3"/>
        <v>0</v>
      </c>
      <c r="F29" s="245">
        <v>0</v>
      </c>
      <c r="G29" s="246">
        <v>0</v>
      </c>
      <c r="H29" s="245">
        <v>0</v>
      </c>
      <c r="I29" s="246">
        <v>0</v>
      </c>
      <c r="J29" s="245">
        <v>0</v>
      </c>
      <c r="K29" s="246">
        <v>0</v>
      </c>
      <c r="L29" s="245">
        <v>0</v>
      </c>
      <c r="M29" s="246">
        <v>0</v>
      </c>
      <c r="N29" s="245">
        <v>0</v>
      </c>
      <c r="O29" s="248">
        <v>0</v>
      </c>
    </row>
    <row r="30" spans="1:15" ht="15" customHeight="1" x14ac:dyDescent="0.2">
      <c r="A30" s="1095"/>
      <c r="B30" s="1083" t="s">
        <v>656</v>
      </c>
      <c r="C30" s="1084"/>
      <c r="D30" s="102">
        <f t="shared" si="3"/>
        <v>0</v>
      </c>
      <c r="E30" s="103">
        <f t="shared" si="3"/>
        <v>0</v>
      </c>
      <c r="F30" s="241">
        <v>0</v>
      </c>
      <c r="G30" s="242">
        <v>0</v>
      </c>
      <c r="H30" s="241">
        <v>0</v>
      </c>
      <c r="I30" s="242">
        <v>0</v>
      </c>
      <c r="J30" s="241">
        <v>0</v>
      </c>
      <c r="K30" s="242">
        <v>0</v>
      </c>
      <c r="L30" s="241">
        <v>0</v>
      </c>
      <c r="M30" s="242">
        <v>0</v>
      </c>
      <c r="N30" s="241">
        <v>0</v>
      </c>
      <c r="O30" s="244">
        <v>0</v>
      </c>
    </row>
    <row r="31" spans="1:15" ht="15" customHeight="1" thickBot="1" x14ac:dyDescent="0.25">
      <c r="A31" s="1095"/>
      <c r="B31" s="1054"/>
      <c r="C31" s="1087"/>
      <c r="D31" s="104">
        <f t="shared" si="3"/>
        <v>0</v>
      </c>
      <c r="E31" s="105">
        <f t="shared" si="3"/>
        <v>0</v>
      </c>
      <c r="F31" s="245">
        <v>0</v>
      </c>
      <c r="G31" s="246">
        <v>0</v>
      </c>
      <c r="H31" s="245">
        <v>0</v>
      </c>
      <c r="I31" s="246">
        <v>0</v>
      </c>
      <c r="J31" s="245">
        <v>0</v>
      </c>
      <c r="K31" s="246">
        <v>0</v>
      </c>
      <c r="L31" s="245">
        <v>0</v>
      </c>
      <c r="M31" s="246">
        <v>0</v>
      </c>
      <c r="N31" s="245">
        <v>0</v>
      </c>
      <c r="O31" s="248">
        <v>0</v>
      </c>
    </row>
    <row r="32" spans="1:15" ht="15" customHeight="1" x14ac:dyDescent="0.2">
      <c r="A32" s="1094"/>
      <c r="B32" s="1045" t="s">
        <v>194</v>
      </c>
      <c r="C32" s="1097"/>
      <c r="D32" s="338">
        <f t="shared" si="3"/>
        <v>0</v>
      </c>
      <c r="E32" s="97">
        <f t="shared" si="3"/>
        <v>0</v>
      </c>
      <c r="F32" s="889">
        <v>0</v>
      </c>
      <c r="G32" s="890">
        <v>0</v>
      </c>
      <c r="H32" s="889">
        <v>0</v>
      </c>
      <c r="I32" s="890">
        <v>0</v>
      </c>
      <c r="J32" s="889">
        <v>0</v>
      </c>
      <c r="K32" s="890">
        <v>0</v>
      </c>
      <c r="L32" s="889">
        <v>0</v>
      </c>
      <c r="M32" s="891">
        <v>0</v>
      </c>
      <c r="N32" s="241">
        <v>0</v>
      </c>
      <c r="O32" s="244">
        <v>0</v>
      </c>
    </row>
    <row r="33" spans="1:15" ht="15" customHeight="1" x14ac:dyDescent="0.2">
      <c r="A33" s="1096"/>
      <c r="B33" s="1098"/>
      <c r="C33" s="1099"/>
      <c r="D33" s="104">
        <f t="shared" si="3"/>
        <v>0</v>
      </c>
      <c r="E33" s="105">
        <f t="shared" si="3"/>
        <v>0</v>
      </c>
      <c r="F33" s="245">
        <v>0</v>
      </c>
      <c r="G33" s="246">
        <v>0</v>
      </c>
      <c r="H33" s="245">
        <v>0</v>
      </c>
      <c r="I33" s="246">
        <v>0</v>
      </c>
      <c r="J33" s="245">
        <v>0</v>
      </c>
      <c r="K33" s="246">
        <v>0</v>
      </c>
      <c r="L33" s="245">
        <v>0</v>
      </c>
      <c r="M33" s="248">
        <v>0</v>
      </c>
      <c r="N33" s="245">
        <v>0</v>
      </c>
      <c r="O33" s="248">
        <v>0</v>
      </c>
    </row>
    <row r="34" spans="1:15" ht="15" customHeight="1" x14ac:dyDescent="0.2">
      <c r="A34" s="1090" t="s">
        <v>366</v>
      </c>
      <c r="B34" s="1072" t="s">
        <v>683</v>
      </c>
      <c r="C34" s="1072"/>
      <c r="D34" s="340">
        <f>F34+H34+J34+L34+N34</f>
        <v>2</v>
      </c>
      <c r="E34" s="103">
        <f>E36+E38+E40+E42</f>
        <v>2</v>
      </c>
      <c r="F34" s="198">
        <f t="shared" ref="F34:O35" si="4">F36+F38+F40+F42+F44</f>
        <v>0</v>
      </c>
      <c r="G34" s="200">
        <f t="shared" si="4"/>
        <v>0</v>
      </c>
      <c r="H34" s="198">
        <f t="shared" si="4"/>
        <v>0</v>
      </c>
      <c r="I34" s="200">
        <f t="shared" si="4"/>
        <v>0</v>
      </c>
      <c r="J34" s="198">
        <f t="shared" si="4"/>
        <v>1</v>
      </c>
      <c r="K34" s="200">
        <f t="shared" si="4"/>
        <v>1</v>
      </c>
      <c r="L34" s="198">
        <f t="shared" si="4"/>
        <v>0</v>
      </c>
      <c r="M34" s="752">
        <f t="shared" si="4"/>
        <v>0</v>
      </c>
      <c r="N34" s="198">
        <f t="shared" si="4"/>
        <v>1</v>
      </c>
      <c r="O34" s="752">
        <f t="shared" si="4"/>
        <v>1</v>
      </c>
    </row>
    <row r="35" spans="1:15" ht="15" customHeight="1" x14ac:dyDescent="0.2">
      <c r="A35" s="1091"/>
      <c r="B35" s="1075"/>
      <c r="C35" s="1075"/>
      <c r="D35" s="104">
        <f t="shared" si="3"/>
        <v>0</v>
      </c>
      <c r="E35" s="105">
        <f>E37+E39+E41+E43</f>
        <v>0</v>
      </c>
      <c r="F35" s="199">
        <f t="shared" si="4"/>
        <v>0</v>
      </c>
      <c r="G35" s="201">
        <f t="shared" si="4"/>
        <v>0</v>
      </c>
      <c r="H35" s="199">
        <f t="shared" si="4"/>
        <v>0</v>
      </c>
      <c r="I35" s="201">
        <f t="shared" si="4"/>
        <v>0</v>
      </c>
      <c r="J35" s="199">
        <f t="shared" si="4"/>
        <v>0</v>
      </c>
      <c r="K35" s="201">
        <f t="shared" si="4"/>
        <v>0</v>
      </c>
      <c r="L35" s="199">
        <f t="shared" si="4"/>
        <v>0</v>
      </c>
      <c r="M35" s="105">
        <f t="shared" si="4"/>
        <v>0</v>
      </c>
      <c r="N35" s="199">
        <f t="shared" si="4"/>
        <v>0</v>
      </c>
      <c r="O35" s="105">
        <f t="shared" si="4"/>
        <v>0</v>
      </c>
    </row>
    <row r="36" spans="1:15" ht="15" customHeight="1" x14ac:dyDescent="0.2">
      <c r="A36" s="1091"/>
      <c r="B36" s="1083" t="s">
        <v>358</v>
      </c>
      <c r="C36" s="1084"/>
      <c r="D36" s="102">
        <f t="shared" si="3"/>
        <v>2</v>
      </c>
      <c r="E36" s="103">
        <f t="shared" si="3"/>
        <v>2</v>
      </c>
      <c r="F36" s="241">
        <v>0</v>
      </c>
      <c r="G36" s="242">
        <v>0</v>
      </c>
      <c r="H36" s="241">
        <v>0</v>
      </c>
      <c r="I36" s="242">
        <v>0</v>
      </c>
      <c r="J36" s="251">
        <v>1</v>
      </c>
      <c r="K36" s="250">
        <v>1</v>
      </c>
      <c r="L36" s="241">
        <v>0</v>
      </c>
      <c r="M36" s="244">
        <v>0</v>
      </c>
      <c r="N36" s="251">
        <v>1</v>
      </c>
      <c r="O36" s="252">
        <v>1</v>
      </c>
    </row>
    <row r="37" spans="1:15" ht="15" customHeight="1" thickBot="1" x14ac:dyDescent="0.25">
      <c r="A37" s="1092"/>
      <c r="B37" s="1085"/>
      <c r="C37" s="1086"/>
      <c r="D37" s="98">
        <f t="shared" si="3"/>
        <v>0</v>
      </c>
      <c r="E37" s="101">
        <f t="shared" si="3"/>
        <v>0</v>
      </c>
      <c r="F37" s="253">
        <v>0</v>
      </c>
      <c r="G37" s="254">
        <v>0</v>
      </c>
      <c r="H37" s="253">
        <v>0</v>
      </c>
      <c r="I37" s="254">
        <v>0</v>
      </c>
      <c r="J37" s="255">
        <v>0</v>
      </c>
      <c r="K37" s="254">
        <v>0</v>
      </c>
      <c r="L37" s="253">
        <v>0</v>
      </c>
      <c r="M37" s="256">
        <v>0</v>
      </c>
      <c r="N37" s="247">
        <v>0</v>
      </c>
      <c r="O37" s="248">
        <v>0</v>
      </c>
    </row>
    <row r="38" spans="1:15" ht="15" customHeight="1" x14ac:dyDescent="0.2">
      <c r="A38" s="1091"/>
      <c r="B38" s="1083" t="s">
        <v>367</v>
      </c>
      <c r="C38" s="1084"/>
      <c r="D38" s="102">
        <f t="shared" si="3"/>
        <v>0</v>
      </c>
      <c r="E38" s="103">
        <f t="shared" si="3"/>
        <v>0</v>
      </c>
      <c r="F38" s="241">
        <v>0</v>
      </c>
      <c r="G38" s="242">
        <v>0</v>
      </c>
      <c r="H38" s="241">
        <v>0</v>
      </c>
      <c r="I38" s="242">
        <v>0</v>
      </c>
      <c r="J38" s="241">
        <v>0</v>
      </c>
      <c r="K38" s="242">
        <v>0</v>
      </c>
      <c r="L38" s="241">
        <v>0</v>
      </c>
      <c r="M38" s="242">
        <v>0</v>
      </c>
      <c r="N38" s="241">
        <v>0</v>
      </c>
      <c r="O38" s="244">
        <v>0</v>
      </c>
    </row>
    <row r="39" spans="1:15" ht="15" customHeight="1" x14ac:dyDescent="0.2">
      <c r="A39" s="1091"/>
      <c r="B39" s="1054"/>
      <c r="C39" s="1087"/>
      <c r="D39" s="104">
        <f t="shared" si="3"/>
        <v>0</v>
      </c>
      <c r="E39" s="105">
        <f t="shared" si="3"/>
        <v>0</v>
      </c>
      <c r="F39" s="245">
        <v>0</v>
      </c>
      <c r="G39" s="246">
        <v>0</v>
      </c>
      <c r="H39" s="245">
        <v>0</v>
      </c>
      <c r="I39" s="246">
        <v>0</v>
      </c>
      <c r="J39" s="245">
        <v>0</v>
      </c>
      <c r="K39" s="246">
        <v>0</v>
      </c>
      <c r="L39" s="245">
        <v>0</v>
      </c>
      <c r="M39" s="246">
        <v>0</v>
      </c>
      <c r="N39" s="245">
        <v>0</v>
      </c>
      <c r="O39" s="248">
        <v>0</v>
      </c>
    </row>
    <row r="40" spans="1:15" ht="15" customHeight="1" x14ac:dyDescent="0.2">
      <c r="A40" s="1091"/>
      <c r="B40" s="1083" t="s">
        <v>368</v>
      </c>
      <c r="C40" s="1084"/>
      <c r="D40" s="102">
        <f t="shared" si="3"/>
        <v>0</v>
      </c>
      <c r="E40" s="103">
        <f t="shared" si="3"/>
        <v>0</v>
      </c>
      <c r="F40" s="241">
        <v>0</v>
      </c>
      <c r="G40" s="242">
        <v>0</v>
      </c>
      <c r="H40" s="241">
        <v>0</v>
      </c>
      <c r="I40" s="242">
        <v>0</v>
      </c>
      <c r="J40" s="241">
        <v>0</v>
      </c>
      <c r="K40" s="242">
        <v>0</v>
      </c>
      <c r="L40" s="241">
        <v>0</v>
      </c>
      <c r="M40" s="242">
        <v>0</v>
      </c>
      <c r="N40" s="241">
        <v>0</v>
      </c>
      <c r="O40" s="244">
        <v>0</v>
      </c>
    </row>
    <row r="41" spans="1:15" ht="15" customHeight="1" x14ac:dyDescent="0.2">
      <c r="A41" s="1091"/>
      <c r="B41" s="1054"/>
      <c r="C41" s="1087"/>
      <c r="D41" s="104">
        <f t="shared" si="3"/>
        <v>0</v>
      </c>
      <c r="E41" s="105">
        <f t="shared" si="3"/>
        <v>0</v>
      </c>
      <c r="F41" s="245">
        <v>0</v>
      </c>
      <c r="G41" s="246">
        <v>0</v>
      </c>
      <c r="H41" s="245">
        <v>0</v>
      </c>
      <c r="I41" s="246">
        <v>0</v>
      </c>
      <c r="J41" s="245">
        <v>0</v>
      </c>
      <c r="K41" s="246">
        <v>0</v>
      </c>
      <c r="L41" s="245">
        <v>0</v>
      </c>
      <c r="M41" s="246">
        <v>0</v>
      </c>
      <c r="N41" s="245">
        <v>0</v>
      </c>
      <c r="O41" s="248">
        <v>0</v>
      </c>
    </row>
    <row r="42" spans="1:15" ht="15" customHeight="1" x14ac:dyDescent="0.2">
      <c r="A42" s="1091"/>
      <c r="B42" s="1083" t="s">
        <v>369</v>
      </c>
      <c r="C42" s="1084"/>
      <c r="D42" s="102">
        <f t="shared" si="3"/>
        <v>0</v>
      </c>
      <c r="E42" s="103">
        <f t="shared" si="3"/>
        <v>0</v>
      </c>
      <c r="F42" s="241">
        <v>0</v>
      </c>
      <c r="G42" s="242">
        <v>0</v>
      </c>
      <c r="H42" s="241">
        <v>0</v>
      </c>
      <c r="I42" s="242">
        <v>0</v>
      </c>
      <c r="J42" s="241">
        <v>0</v>
      </c>
      <c r="K42" s="242">
        <v>0</v>
      </c>
      <c r="L42" s="241">
        <v>0</v>
      </c>
      <c r="M42" s="242">
        <v>0</v>
      </c>
      <c r="N42" s="241">
        <v>0</v>
      </c>
      <c r="O42" s="244">
        <v>0</v>
      </c>
    </row>
    <row r="43" spans="1:15" ht="15" customHeight="1" x14ac:dyDescent="0.2">
      <c r="A43" s="1091"/>
      <c r="B43" s="1054"/>
      <c r="C43" s="1087"/>
      <c r="D43" s="104">
        <f t="shared" si="3"/>
        <v>0</v>
      </c>
      <c r="E43" s="105">
        <f t="shared" si="3"/>
        <v>0</v>
      </c>
      <c r="F43" s="245">
        <v>0</v>
      </c>
      <c r="G43" s="246">
        <v>0</v>
      </c>
      <c r="H43" s="245">
        <v>0</v>
      </c>
      <c r="I43" s="246">
        <v>0</v>
      </c>
      <c r="J43" s="245">
        <v>0</v>
      </c>
      <c r="K43" s="246">
        <v>0</v>
      </c>
      <c r="L43" s="245">
        <v>0</v>
      </c>
      <c r="M43" s="246">
        <v>0</v>
      </c>
      <c r="N43" s="245">
        <v>0</v>
      </c>
      <c r="O43" s="248">
        <v>0</v>
      </c>
    </row>
    <row r="44" spans="1:15" ht="15" customHeight="1" x14ac:dyDescent="0.2">
      <c r="A44" s="1091"/>
      <c r="B44" s="1083" t="s">
        <v>656</v>
      </c>
      <c r="C44" s="1084"/>
      <c r="D44" s="102">
        <f t="shared" si="3"/>
        <v>0</v>
      </c>
      <c r="E44" s="103">
        <f t="shared" si="3"/>
        <v>0</v>
      </c>
      <c r="F44" s="241">
        <v>0</v>
      </c>
      <c r="G44" s="242">
        <v>0</v>
      </c>
      <c r="H44" s="241">
        <v>0</v>
      </c>
      <c r="I44" s="242">
        <v>0</v>
      </c>
      <c r="J44" s="241">
        <v>0</v>
      </c>
      <c r="K44" s="242">
        <v>0</v>
      </c>
      <c r="L44" s="241">
        <v>0</v>
      </c>
      <c r="M44" s="242">
        <v>0</v>
      </c>
      <c r="N44" s="241">
        <v>0</v>
      </c>
      <c r="O44" s="244">
        <v>0</v>
      </c>
    </row>
    <row r="45" spans="1:15" ht="15" customHeight="1" x14ac:dyDescent="0.2">
      <c r="A45" s="1093"/>
      <c r="B45" s="1054"/>
      <c r="C45" s="1087"/>
      <c r="D45" s="104">
        <f t="shared" si="3"/>
        <v>0</v>
      </c>
      <c r="E45" s="105">
        <f t="shared" si="3"/>
        <v>0</v>
      </c>
      <c r="F45" s="245">
        <v>0</v>
      </c>
      <c r="G45" s="246">
        <v>0</v>
      </c>
      <c r="H45" s="245">
        <v>0</v>
      </c>
      <c r="I45" s="246">
        <v>0</v>
      </c>
      <c r="J45" s="245">
        <v>0</v>
      </c>
      <c r="K45" s="246">
        <v>0</v>
      </c>
      <c r="L45" s="245">
        <v>0</v>
      </c>
      <c r="M45" s="246">
        <v>0</v>
      </c>
      <c r="N45" s="245">
        <v>0</v>
      </c>
      <c r="O45" s="248">
        <v>0</v>
      </c>
    </row>
    <row r="46" spans="1:15" ht="15" customHeight="1" x14ac:dyDescent="0.2">
      <c r="A46" s="1088" t="s">
        <v>370</v>
      </c>
      <c r="B46" s="1084"/>
      <c r="C46" s="1084"/>
      <c r="D46" s="102">
        <f t="shared" si="3"/>
        <v>0</v>
      </c>
      <c r="E46" s="103">
        <f t="shared" si="3"/>
        <v>0</v>
      </c>
      <c r="F46" s="241">
        <v>0</v>
      </c>
      <c r="G46" s="242">
        <v>0</v>
      </c>
      <c r="H46" s="241">
        <v>0</v>
      </c>
      <c r="I46" s="242">
        <v>0</v>
      </c>
      <c r="J46" s="241">
        <v>0</v>
      </c>
      <c r="K46" s="242">
        <v>0</v>
      </c>
      <c r="L46" s="241">
        <v>0</v>
      </c>
      <c r="M46" s="242">
        <v>0</v>
      </c>
      <c r="N46" s="241">
        <v>0</v>
      </c>
      <c r="O46" s="244">
        <v>0</v>
      </c>
    </row>
    <row r="47" spans="1:15" ht="15" customHeight="1" thickBot="1" x14ac:dyDescent="0.25">
      <c r="A47" s="1089"/>
      <c r="B47" s="1086"/>
      <c r="C47" s="1086"/>
      <c r="D47" s="98">
        <f t="shared" si="3"/>
        <v>0</v>
      </c>
      <c r="E47" s="101">
        <f t="shared" si="3"/>
        <v>0</v>
      </c>
      <c r="F47" s="253">
        <v>0</v>
      </c>
      <c r="G47" s="254">
        <v>0</v>
      </c>
      <c r="H47" s="253">
        <v>0</v>
      </c>
      <c r="I47" s="254">
        <v>0</v>
      </c>
      <c r="J47" s="253">
        <v>0</v>
      </c>
      <c r="K47" s="254">
        <v>0</v>
      </c>
      <c r="L47" s="253">
        <v>0</v>
      </c>
      <c r="M47" s="254">
        <v>0</v>
      </c>
      <c r="N47" s="253">
        <v>0</v>
      </c>
      <c r="O47" s="256">
        <v>0</v>
      </c>
    </row>
    <row r="48" spans="1:15" ht="15" customHeight="1" x14ac:dyDescent="0.2">
      <c r="A48" s="27" t="s">
        <v>371</v>
      </c>
      <c r="B48" s="28" t="s">
        <v>372</v>
      </c>
      <c r="C48" s="19"/>
      <c r="D48" s="29"/>
      <c r="E48" s="29"/>
      <c r="F48" s="29"/>
      <c r="G48" s="29"/>
      <c r="H48" s="29"/>
      <c r="I48" s="29"/>
      <c r="J48" s="29"/>
      <c r="K48" s="29"/>
      <c r="L48" s="29"/>
      <c r="M48" s="29"/>
      <c r="N48" s="29"/>
      <c r="O48" s="29"/>
    </row>
    <row r="49" spans="1:15" ht="15" customHeight="1" x14ac:dyDescent="0.2">
      <c r="A49" s="28"/>
      <c r="B49" s="28" t="s">
        <v>373</v>
      </c>
      <c r="C49" s="19"/>
      <c r="D49" s="29"/>
      <c r="E49" s="29"/>
      <c r="F49" s="29"/>
      <c r="G49" s="29"/>
      <c r="H49" s="29"/>
      <c r="I49" s="29"/>
      <c r="J49" s="29"/>
      <c r="K49" s="29"/>
      <c r="L49" s="29"/>
      <c r="M49" s="29"/>
      <c r="N49" s="29"/>
      <c r="O49" s="29"/>
    </row>
    <row r="50" spans="1:15" ht="15" customHeight="1" x14ac:dyDescent="0.2">
      <c r="A50" s="19"/>
      <c r="B50" s="28" t="s">
        <v>374</v>
      </c>
      <c r="C50" s="106"/>
      <c r="D50" s="106"/>
      <c r="E50" s="106"/>
      <c r="F50" s="106"/>
      <c r="G50" s="106"/>
      <c r="H50" s="106"/>
      <c r="I50" s="106"/>
      <c r="J50" s="106"/>
      <c r="K50" s="106"/>
      <c r="L50" s="106"/>
      <c r="M50" s="106"/>
      <c r="N50" s="106"/>
      <c r="O50" s="106"/>
    </row>
    <row r="51" spans="1:15" ht="15" customHeight="1" x14ac:dyDescent="0.2">
      <c r="A51" s="19"/>
      <c r="B51" s="106"/>
      <c r="C51" s="106"/>
      <c r="D51" s="106"/>
      <c r="E51" s="106"/>
      <c r="F51" s="106"/>
      <c r="G51" s="106"/>
      <c r="H51" s="106"/>
      <c r="I51" s="106"/>
      <c r="J51" s="106"/>
      <c r="K51" s="106"/>
      <c r="L51" s="106"/>
      <c r="M51" s="106"/>
      <c r="N51" s="106"/>
      <c r="O51" s="106"/>
    </row>
    <row r="52" spans="1:15" ht="15" customHeight="1" thickBot="1" x14ac:dyDescent="0.25">
      <c r="A52" s="11" t="s">
        <v>375</v>
      </c>
    </row>
    <row r="53" spans="1:15" ht="15" customHeight="1" x14ac:dyDescent="0.2">
      <c r="A53" s="1079"/>
      <c r="B53" s="1080"/>
      <c r="C53" s="30" t="s">
        <v>352</v>
      </c>
      <c r="D53" s="962" t="s">
        <v>684</v>
      </c>
      <c r="E53" s="956"/>
      <c r="F53" s="973" t="s">
        <v>685</v>
      </c>
      <c r="G53" s="955"/>
      <c r="H53" s="955" t="s">
        <v>355</v>
      </c>
      <c r="I53" s="955"/>
      <c r="J53" s="955" t="s">
        <v>175</v>
      </c>
      <c r="K53" s="955"/>
      <c r="L53" s="955" t="s">
        <v>158</v>
      </c>
      <c r="M53" s="955"/>
      <c r="N53" s="955" t="s">
        <v>173</v>
      </c>
      <c r="O53" s="956"/>
    </row>
    <row r="54" spans="1:15" ht="15" customHeight="1" thickBot="1" x14ac:dyDescent="0.25">
      <c r="A54" s="107" t="s">
        <v>376</v>
      </c>
      <c r="B54" s="108"/>
      <c r="C54" s="109"/>
      <c r="D54" s="197" t="s">
        <v>148</v>
      </c>
      <c r="E54" s="7" t="s">
        <v>149</v>
      </c>
      <c r="F54" s="6" t="s">
        <v>148</v>
      </c>
      <c r="G54" s="8" t="s">
        <v>149</v>
      </c>
      <c r="H54" s="5" t="s">
        <v>148</v>
      </c>
      <c r="I54" s="8" t="s">
        <v>149</v>
      </c>
      <c r="J54" s="5" t="s">
        <v>148</v>
      </c>
      <c r="K54" s="8" t="s">
        <v>149</v>
      </c>
      <c r="L54" s="5" t="s">
        <v>148</v>
      </c>
      <c r="M54" s="8" t="s">
        <v>149</v>
      </c>
      <c r="N54" s="5" t="s">
        <v>148</v>
      </c>
      <c r="O54" s="7" t="s">
        <v>149</v>
      </c>
    </row>
    <row r="55" spans="1:15" ht="15" customHeight="1" x14ac:dyDescent="0.2">
      <c r="A55" s="968" t="s">
        <v>172</v>
      </c>
      <c r="B55" s="1047"/>
      <c r="C55" s="1047"/>
      <c r="D55" s="338">
        <f>D57+D59+D61+D63+D65</f>
        <v>3</v>
      </c>
      <c r="E55" s="97">
        <f>E57+E59+E61+E63+E65</f>
        <v>3</v>
      </c>
      <c r="F55" s="96">
        <f t="shared" ref="F55:O55" si="5">F57+F59+F61+F63+F65</f>
        <v>0</v>
      </c>
      <c r="G55" s="339">
        <f t="shared" si="5"/>
        <v>0</v>
      </c>
      <c r="H55" s="96">
        <f t="shared" si="5"/>
        <v>0</v>
      </c>
      <c r="I55" s="339">
        <f t="shared" si="5"/>
        <v>0</v>
      </c>
      <c r="J55" s="96">
        <f t="shared" si="5"/>
        <v>1</v>
      </c>
      <c r="K55" s="339">
        <f t="shared" si="5"/>
        <v>1</v>
      </c>
      <c r="L55" s="96">
        <f t="shared" si="5"/>
        <v>1</v>
      </c>
      <c r="M55" s="339">
        <f t="shared" si="5"/>
        <v>1</v>
      </c>
      <c r="N55" s="96">
        <f t="shared" si="5"/>
        <v>1</v>
      </c>
      <c r="O55" s="97">
        <f t="shared" si="5"/>
        <v>1</v>
      </c>
    </row>
    <row r="56" spans="1:15" ht="15" customHeight="1" thickBot="1" x14ac:dyDescent="0.25">
      <c r="A56" s="970"/>
      <c r="B56" s="1048"/>
      <c r="C56" s="1048"/>
      <c r="D56" s="98">
        <f>D58+D60+D62+D64+D66</f>
        <v>0</v>
      </c>
      <c r="E56" s="101">
        <f t="shared" ref="E56:O56" si="6">E58+E60+E62+E64+E66</f>
        <v>0</v>
      </c>
      <c r="F56" s="99">
        <f t="shared" si="6"/>
        <v>0</v>
      </c>
      <c r="G56" s="100">
        <f t="shared" si="6"/>
        <v>0</v>
      </c>
      <c r="H56" s="99">
        <f t="shared" si="6"/>
        <v>0</v>
      </c>
      <c r="I56" s="100">
        <f t="shared" si="6"/>
        <v>0</v>
      </c>
      <c r="J56" s="99">
        <f t="shared" si="6"/>
        <v>0</v>
      </c>
      <c r="K56" s="100">
        <f t="shared" si="6"/>
        <v>0</v>
      </c>
      <c r="L56" s="99">
        <f>L58+L60+L62+L64+L66</f>
        <v>0</v>
      </c>
      <c r="M56" s="100">
        <f t="shared" si="6"/>
        <v>0</v>
      </c>
      <c r="N56" s="99">
        <f t="shared" si="6"/>
        <v>0</v>
      </c>
      <c r="O56" s="101">
        <f t="shared" si="6"/>
        <v>0</v>
      </c>
    </row>
    <row r="57" spans="1:15" ht="15" customHeight="1" x14ac:dyDescent="0.2">
      <c r="A57" s="996" t="s">
        <v>377</v>
      </c>
      <c r="B57" s="997"/>
      <c r="C57" s="1082"/>
      <c r="D57" s="102">
        <f>F57+H57+J57+L57+N57</f>
        <v>0</v>
      </c>
      <c r="E57" s="103">
        <f>G57+I57+K57+M57+O57</f>
        <v>0</v>
      </c>
      <c r="F57" s="241">
        <v>0</v>
      </c>
      <c r="G57" s="242">
        <v>0</v>
      </c>
      <c r="H57" s="243">
        <v>0</v>
      </c>
      <c r="I57" s="242">
        <v>0</v>
      </c>
      <c r="J57" s="243">
        <v>0</v>
      </c>
      <c r="K57" s="242">
        <v>0</v>
      </c>
      <c r="L57" s="243">
        <v>0</v>
      </c>
      <c r="M57" s="242">
        <v>0</v>
      </c>
      <c r="N57" s="243">
        <v>0</v>
      </c>
      <c r="O57" s="244">
        <v>0</v>
      </c>
    </row>
    <row r="58" spans="1:15" ht="15" customHeight="1" x14ac:dyDescent="0.2">
      <c r="A58" s="1074"/>
      <c r="B58" s="1075"/>
      <c r="C58" s="1076"/>
      <c r="D58" s="104">
        <f>F58+H58+J58+L58+N58</f>
        <v>0</v>
      </c>
      <c r="E58" s="105">
        <f>G58+I58+K58+M58+O58</f>
        <v>0</v>
      </c>
      <c r="F58" s="245">
        <v>0</v>
      </c>
      <c r="G58" s="245">
        <v>0</v>
      </c>
      <c r="H58" s="247">
        <v>0</v>
      </c>
      <c r="I58" s="246">
        <v>0</v>
      </c>
      <c r="J58" s="247">
        <v>0</v>
      </c>
      <c r="K58" s="246">
        <v>0</v>
      </c>
      <c r="L58" s="247">
        <v>0</v>
      </c>
      <c r="M58" s="246">
        <v>0</v>
      </c>
      <c r="N58" s="247">
        <v>0</v>
      </c>
      <c r="O58" s="248">
        <v>0</v>
      </c>
    </row>
    <row r="59" spans="1:15" ht="15" customHeight="1" x14ac:dyDescent="0.2">
      <c r="A59" s="1071" t="s">
        <v>378</v>
      </c>
      <c r="B59" s="1072"/>
      <c r="C59" s="1073"/>
      <c r="D59" s="102">
        <f t="shared" ref="D59:E66" si="7">F59+H59+J59+L59+N59</f>
        <v>0</v>
      </c>
      <c r="E59" s="103">
        <f t="shared" si="7"/>
        <v>0</v>
      </c>
      <c r="F59" s="249">
        <v>0</v>
      </c>
      <c r="G59" s="250">
        <v>0</v>
      </c>
      <c r="H59" s="251">
        <v>0</v>
      </c>
      <c r="I59" s="250">
        <v>0</v>
      </c>
      <c r="J59" s="251">
        <v>0</v>
      </c>
      <c r="K59" s="250">
        <v>0</v>
      </c>
      <c r="L59" s="251">
        <v>0</v>
      </c>
      <c r="M59" s="250">
        <v>0</v>
      </c>
      <c r="N59" s="251">
        <v>0</v>
      </c>
      <c r="O59" s="252">
        <v>0</v>
      </c>
    </row>
    <row r="60" spans="1:15" ht="15" customHeight="1" x14ac:dyDescent="0.2">
      <c r="A60" s="1074"/>
      <c r="B60" s="1075"/>
      <c r="C60" s="1076"/>
      <c r="D60" s="104">
        <f t="shared" si="7"/>
        <v>0</v>
      </c>
      <c r="E60" s="105">
        <f t="shared" si="7"/>
        <v>0</v>
      </c>
      <c r="F60" s="245">
        <v>0</v>
      </c>
      <c r="G60" s="246">
        <v>0</v>
      </c>
      <c r="H60" s="247">
        <v>0</v>
      </c>
      <c r="I60" s="246">
        <v>0</v>
      </c>
      <c r="J60" s="247">
        <v>0</v>
      </c>
      <c r="K60" s="246">
        <v>0</v>
      </c>
      <c r="L60" s="247">
        <v>0</v>
      </c>
      <c r="M60" s="246">
        <v>0</v>
      </c>
      <c r="N60" s="247">
        <v>0</v>
      </c>
      <c r="O60" s="248">
        <v>0</v>
      </c>
    </row>
    <row r="61" spans="1:15" ht="15" customHeight="1" x14ac:dyDescent="0.2">
      <c r="A61" s="1071" t="s">
        <v>379</v>
      </c>
      <c r="B61" s="1072"/>
      <c r="C61" s="1073"/>
      <c r="D61" s="102">
        <f t="shared" si="7"/>
        <v>0</v>
      </c>
      <c r="E61" s="103">
        <f t="shared" si="7"/>
        <v>0</v>
      </c>
      <c r="F61" s="249">
        <v>0</v>
      </c>
      <c r="G61" s="250">
        <v>0</v>
      </c>
      <c r="H61" s="251">
        <v>0</v>
      </c>
      <c r="I61" s="250">
        <v>0</v>
      </c>
      <c r="J61" s="251">
        <v>0</v>
      </c>
      <c r="K61" s="250">
        <v>0</v>
      </c>
      <c r="L61" s="251">
        <v>0</v>
      </c>
      <c r="M61" s="250">
        <v>0</v>
      </c>
      <c r="N61" s="251">
        <v>0</v>
      </c>
      <c r="O61" s="252">
        <v>0</v>
      </c>
    </row>
    <row r="62" spans="1:15" ht="15" customHeight="1" x14ac:dyDescent="0.2">
      <c r="A62" s="1074"/>
      <c r="B62" s="1075"/>
      <c r="C62" s="1076"/>
      <c r="D62" s="104">
        <f t="shared" si="7"/>
        <v>0</v>
      </c>
      <c r="E62" s="105">
        <f t="shared" si="7"/>
        <v>0</v>
      </c>
      <c r="F62" s="245">
        <v>0</v>
      </c>
      <c r="G62" s="246">
        <v>0</v>
      </c>
      <c r="H62" s="247">
        <v>0</v>
      </c>
      <c r="I62" s="246">
        <v>0</v>
      </c>
      <c r="J62" s="247">
        <v>0</v>
      </c>
      <c r="K62" s="246">
        <v>0</v>
      </c>
      <c r="L62" s="247">
        <v>0</v>
      </c>
      <c r="M62" s="246">
        <v>0</v>
      </c>
      <c r="N62" s="247">
        <v>0</v>
      </c>
      <c r="O62" s="248">
        <v>0</v>
      </c>
    </row>
    <row r="63" spans="1:15" ht="15" customHeight="1" x14ac:dyDescent="0.2">
      <c r="A63" s="1071" t="s">
        <v>380</v>
      </c>
      <c r="B63" s="1072"/>
      <c r="C63" s="1073"/>
      <c r="D63" s="102">
        <f t="shared" si="7"/>
        <v>1</v>
      </c>
      <c r="E63" s="103">
        <f t="shared" si="7"/>
        <v>1</v>
      </c>
      <c r="F63" s="249">
        <v>0</v>
      </c>
      <c r="G63" s="250">
        <v>0</v>
      </c>
      <c r="H63" s="243">
        <v>0</v>
      </c>
      <c r="I63" s="242">
        <v>0</v>
      </c>
      <c r="J63" s="251">
        <v>0</v>
      </c>
      <c r="K63" s="250">
        <v>0</v>
      </c>
      <c r="L63" s="251">
        <v>1</v>
      </c>
      <c r="M63" s="250">
        <v>1</v>
      </c>
      <c r="N63" s="251">
        <v>0</v>
      </c>
      <c r="O63" s="252">
        <v>0</v>
      </c>
    </row>
    <row r="64" spans="1:15" ht="15" customHeight="1" x14ac:dyDescent="0.2">
      <c r="A64" s="1074"/>
      <c r="B64" s="1075"/>
      <c r="C64" s="1076"/>
      <c r="D64" s="104">
        <f t="shared" si="7"/>
        <v>0</v>
      </c>
      <c r="E64" s="105">
        <f t="shared" si="7"/>
        <v>0</v>
      </c>
      <c r="F64" s="245">
        <v>0</v>
      </c>
      <c r="G64" s="246">
        <v>0</v>
      </c>
      <c r="H64" s="247">
        <v>0</v>
      </c>
      <c r="I64" s="246">
        <v>0</v>
      </c>
      <c r="J64" s="247">
        <v>0</v>
      </c>
      <c r="K64" s="246">
        <v>0</v>
      </c>
      <c r="L64" s="247">
        <v>0</v>
      </c>
      <c r="M64" s="246">
        <v>0</v>
      </c>
      <c r="N64" s="247">
        <v>0</v>
      </c>
      <c r="O64" s="248">
        <v>0</v>
      </c>
    </row>
    <row r="65" spans="1:15" ht="15" customHeight="1" x14ac:dyDescent="0.2">
      <c r="A65" s="1071" t="s">
        <v>173</v>
      </c>
      <c r="B65" s="1072"/>
      <c r="C65" s="1073"/>
      <c r="D65" s="102">
        <f t="shared" si="7"/>
        <v>2</v>
      </c>
      <c r="E65" s="103">
        <f t="shared" si="7"/>
        <v>2</v>
      </c>
      <c r="F65" s="249">
        <v>0</v>
      </c>
      <c r="G65" s="250">
        <v>0</v>
      </c>
      <c r="H65" s="251">
        <v>0</v>
      </c>
      <c r="I65" s="250">
        <v>0</v>
      </c>
      <c r="J65" s="251">
        <v>1</v>
      </c>
      <c r="K65" s="250">
        <v>1</v>
      </c>
      <c r="L65" s="251">
        <v>0</v>
      </c>
      <c r="M65" s="250">
        <v>0</v>
      </c>
      <c r="N65" s="251">
        <v>1</v>
      </c>
      <c r="O65" s="252">
        <v>1</v>
      </c>
    </row>
    <row r="66" spans="1:15" ht="15" customHeight="1" thickBot="1" x14ac:dyDescent="0.25">
      <c r="A66" s="970"/>
      <c r="B66" s="1048"/>
      <c r="C66" s="971"/>
      <c r="D66" s="98">
        <f t="shared" si="7"/>
        <v>0</v>
      </c>
      <c r="E66" s="101">
        <f t="shared" si="7"/>
        <v>0</v>
      </c>
      <c r="F66" s="253">
        <v>0</v>
      </c>
      <c r="G66" s="254">
        <v>0</v>
      </c>
      <c r="H66" s="255">
        <v>0</v>
      </c>
      <c r="I66" s="254">
        <v>0</v>
      </c>
      <c r="J66" s="255">
        <v>0</v>
      </c>
      <c r="K66" s="254">
        <v>0</v>
      </c>
      <c r="L66" s="255">
        <v>0</v>
      </c>
      <c r="M66" s="254">
        <v>0</v>
      </c>
      <c r="N66" s="255">
        <v>0</v>
      </c>
      <c r="O66" s="256">
        <v>0</v>
      </c>
    </row>
    <row r="67" spans="1:15" ht="15" customHeight="1" x14ac:dyDescent="0.2">
      <c r="A67" s="27" t="s">
        <v>371</v>
      </c>
      <c r="B67" s="28" t="s">
        <v>381</v>
      </c>
      <c r="C67" s="19"/>
      <c r="D67" s="29"/>
      <c r="E67" s="29"/>
      <c r="F67" s="29"/>
      <c r="G67" s="29"/>
      <c r="H67" s="29"/>
      <c r="I67" s="29"/>
      <c r="J67" s="29"/>
      <c r="K67" s="29"/>
      <c r="L67" s="29"/>
      <c r="M67" s="29"/>
      <c r="N67" s="29"/>
      <c r="O67" s="29"/>
    </row>
    <row r="68" spans="1:15" ht="15" customHeight="1" x14ac:dyDescent="0.2">
      <c r="A68" s="19"/>
      <c r="B68" s="28"/>
      <c r="C68" s="19"/>
      <c r="D68" s="29"/>
      <c r="E68" s="29"/>
      <c r="F68" s="29"/>
      <c r="G68" s="29"/>
      <c r="H68" s="29"/>
      <c r="I68" s="29"/>
      <c r="J68" s="29"/>
      <c r="K68" s="29"/>
      <c r="L68" s="29"/>
      <c r="M68" s="29"/>
      <c r="N68" s="29"/>
      <c r="O68" s="29"/>
    </row>
    <row r="69" spans="1:15" ht="15" customHeight="1" thickBot="1" x14ac:dyDescent="0.25">
      <c r="A69" s="11" t="s">
        <v>382</v>
      </c>
    </row>
    <row r="70" spans="1:15" ht="15" customHeight="1" thickBot="1" x14ac:dyDescent="0.25">
      <c r="A70" s="1077" t="s">
        <v>383</v>
      </c>
      <c r="B70" s="1070"/>
      <c r="C70" s="1078"/>
      <c r="D70" s="1077" t="s">
        <v>684</v>
      </c>
      <c r="E70" s="1078"/>
      <c r="F70" s="1081" t="s">
        <v>685</v>
      </c>
      <c r="G70" s="1070"/>
      <c r="H70" s="1070" t="s">
        <v>355</v>
      </c>
      <c r="I70" s="1070"/>
      <c r="J70" s="1070" t="s">
        <v>175</v>
      </c>
      <c r="K70" s="1070"/>
      <c r="L70" s="1070" t="s">
        <v>158</v>
      </c>
      <c r="M70" s="1070"/>
      <c r="N70" s="1070" t="s">
        <v>173</v>
      </c>
      <c r="O70" s="1078"/>
    </row>
    <row r="71" spans="1:15" ht="21" customHeight="1" thickBot="1" x14ac:dyDescent="0.25">
      <c r="A71" s="1063" t="s">
        <v>384</v>
      </c>
      <c r="B71" s="1064"/>
      <c r="C71" s="1065"/>
      <c r="D71" s="1066">
        <f>SUM(F71:O71)</f>
        <v>1</v>
      </c>
      <c r="E71" s="1067"/>
      <c r="F71" s="1068">
        <v>0</v>
      </c>
      <c r="G71" s="1069"/>
      <c r="H71" s="1061">
        <v>0</v>
      </c>
      <c r="I71" s="1069"/>
      <c r="J71" s="1061" t="s">
        <v>722</v>
      </c>
      <c r="K71" s="1069"/>
      <c r="L71" s="1061">
        <v>1</v>
      </c>
      <c r="M71" s="1069"/>
      <c r="N71" s="1061">
        <v>0</v>
      </c>
      <c r="O71" s="1062"/>
    </row>
    <row r="72" spans="1:15" ht="21" customHeight="1" x14ac:dyDescent="0.2">
      <c r="A72" s="27" t="s">
        <v>371</v>
      </c>
      <c r="B72" s="28" t="s">
        <v>385</v>
      </c>
      <c r="C72" s="28"/>
      <c r="D72" s="28"/>
      <c r="E72" s="28"/>
      <c r="F72" s="28"/>
      <c r="G72" s="28"/>
      <c r="H72" s="28"/>
      <c r="I72" s="28"/>
      <c r="J72" s="28"/>
      <c r="K72" s="28"/>
      <c r="L72" s="28"/>
      <c r="M72" s="28"/>
      <c r="N72" s="28"/>
      <c r="O72" s="28"/>
    </row>
    <row r="73" spans="1:15" ht="21" customHeight="1" x14ac:dyDescent="0.2">
      <c r="A73" s="28"/>
      <c r="B73" s="28" t="s">
        <v>386</v>
      </c>
      <c r="C73" s="28"/>
      <c r="D73" s="28"/>
      <c r="E73" s="28"/>
      <c r="F73" s="28"/>
      <c r="G73" s="28"/>
      <c r="H73" s="28"/>
      <c r="I73" s="28"/>
      <c r="J73" s="28"/>
      <c r="K73" s="28"/>
      <c r="L73" s="28"/>
      <c r="M73" s="28"/>
      <c r="N73" s="28"/>
      <c r="O73" s="28"/>
    </row>
  </sheetData>
  <mergeCells count="59">
    <mergeCell ref="N4:O4"/>
    <mergeCell ref="A6:C7"/>
    <mergeCell ref="A4:B4"/>
    <mergeCell ref="D4:E4"/>
    <mergeCell ref="F4:G4"/>
    <mergeCell ref="H4:I4"/>
    <mergeCell ref="A5:C5"/>
    <mergeCell ref="J4:K4"/>
    <mergeCell ref="L4:M4"/>
    <mergeCell ref="C24:C25"/>
    <mergeCell ref="C26:C27"/>
    <mergeCell ref="C28:C29"/>
    <mergeCell ref="B22:C23"/>
    <mergeCell ref="A8:A33"/>
    <mergeCell ref="B30:C31"/>
    <mergeCell ref="B32:C33"/>
    <mergeCell ref="B8:C9"/>
    <mergeCell ref="B10:C11"/>
    <mergeCell ref="B12:C13"/>
    <mergeCell ref="B14:C15"/>
    <mergeCell ref="B16:C17"/>
    <mergeCell ref="B18:C19"/>
    <mergeCell ref="B20:C21"/>
    <mergeCell ref="B24:B29"/>
    <mergeCell ref="F70:G70"/>
    <mergeCell ref="A57:C58"/>
    <mergeCell ref="A59:C60"/>
    <mergeCell ref="B34:C35"/>
    <mergeCell ref="B36:C37"/>
    <mergeCell ref="B38:C39"/>
    <mergeCell ref="B40:C41"/>
    <mergeCell ref="B42:C43"/>
    <mergeCell ref="A46:C47"/>
    <mergeCell ref="A34:A45"/>
    <mergeCell ref="B44:C45"/>
    <mergeCell ref="A61:C62"/>
    <mergeCell ref="L53:M53"/>
    <mergeCell ref="N53:O53"/>
    <mergeCell ref="J70:K70"/>
    <mergeCell ref="L70:M70"/>
    <mergeCell ref="A63:C64"/>
    <mergeCell ref="A65:C66"/>
    <mergeCell ref="H70:I70"/>
    <mergeCell ref="D70:E70"/>
    <mergeCell ref="N70:O70"/>
    <mergeCell ref="A70:C70"/>
    <mergeCell ref="A53:B53"/>
    <mergeCell ref="D53:E53"/>
    <mergeCell ref="F53:G53"/>
    <mergeCell ref="H53:I53"/>
    <mergeCell ref="J53:K53"/>
    <mergeCell ref="A55:C56"/>
    <mergeCell ref="N71:O71"/>
    <mergeCell ref="A71:C71"/>
    <mergeCell ref="D71:E71"/>
    <mergeCell ref="F71:G71"/>
    <mergeCell ref="H71:I71"/>
    <mergeCell ref="J71:K71"/>
    <mergeCell ref="L71:M71"/>
  </mergeCells>
  <phoneticPr fontId="4"/>
  <printOptions horizontalCentered="1"/>
  <pageMargins left="0.94488188976377963" right="0.78740157480314965" top="1.4566929133858268" bottom="0.98425196850393704" header="0.9055118110236221" footer="0.51181102362204722"/>
  <pageSetup paperSize="9" scale="63" firstPageNumber="2" orientation="portrait" r:id="rId1"/>
  <headerFooter differentFirst="1" scaleWithDoc="0" alignWithMargins="0">
    <firstHeader>&amp;C第一部　警 備 統 計</first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view="pageBreakPreview" topLeftCell="A27" zoomScale="85" zoomScaleNormal="100" zoomScaleSheetLayoutView="85" workbookViewId="0">
      <selection activeCell="E17" sqref="E17"/>
    </sheetView>
  </sheetViews>
  <sheetFormatPr defaultColWidth="9" defaultRowHeight="21" customHeight="1" x14ac:dyDescent="0.2"/>
  <cols>
    <col min="1" max="1" width="5.21875" style="12" customWidth="1"/>
    <col min="2" max="2" width="10.88671875" style="12" customWidth="1"/>
    <col min="3" max="3" width="9.44140625" style="12" bestFit="1" customWidth="1"/>
    <col min="4" max="11" width="6" style="12" customWidth="1"/>
    <col min="12" max="12" width="3.21875" style="12" customWidth="1"/>
    <col min="13" max="13" width="8.77734375" style="57" customWidth="1"/>
    <col min="14" max="16384" width="9" style="12"/>
  </cols>
  <sheetData>
    <row r="1" spans="1:13" ht="21" customHeight="1" x14ac:dyDescent="0.2">
      <c r="A1" s="54" t="s">
        <v>621</v>
      </c>
      <c r="F1" s="55"/>
    </row>
    <row r="2" spans="1:13" ht="21" customHeight="1" thickBot="1" x14ac:dyDescent="0.25">
      <c r="A2" s="12" t="s">
        <v>622</v>
      </c>
    </row>
    <row r="3" spans="1:13" ht="21" customHeight="1" x14ac:dyDescent="0.2">
      <c r="A3" s="1143" t="s">
        <v>623</v>
      </c>
      <c r="B3" s="1144"/>
      <c r="C3" s="1147" t="s">
        <v>624</v>
      </c>
      <c r="D3" s="1138" t="s">
        <v>625</v>
      </c>
      <c r="E3" s="1138"/>
      <c r="F3" s="1138"/>
      <c r="G3" s="1138"/>
      <c r="H3" s="1138"/>
      <c r="I3" s="1138"/>
      <c r="J3" s="1149"/>
    </row>
    <row r="4" spans="1:13" ht="84" customHeight="1" thickBot="1" x14ac:dyDescent="0.25">
      <c r="A4" s="1145"/>
      <c r="B4" s="1146"/>
      <c r="C4" s="1148"/>
      <c r="D4" s="274" t="s">
        <v>387</v>
      </c>
      <c r="E4" s="111" t="s">
        <v>388</v>
      </c>
      <c r="F4" s="111" t="s">
        <v>389</v>
      </c>
      <c r="G4" s="111" t="s">
        <v>626</v>
      </c>
      <c r="H4" s="111" t="s">
        <v>390</v>
      </c>
      <c r="I4" s="111" t="s">
        <v>391</v>
      </c>
      <c r="J4" s="112" t="s">
        <v>392</v>
      </c>
    </row>
    <row r="5" spans="1:13" ht="21" customHeight="1" thickBot="1" x14ac:dyDescent="0.25">
      <c r="A5" s="1150" t="s">
        <v>627</v>
      </c>
      <c r="B5" s="1151"/>
      <c r="C5" s="341">
        <f>SUM(C6,C11)</f>
        <v>33</v>
      </c>
      <c r="D5" s="740">
        <f>SUM(E5:J5)</f>
        <v>22</v>
      </c>
      <c r="E5" s="342">
        <f>E6+E11</f>
        <v>3</v>
      </c>
      <c r="F5" s="342">
        <f t="shared" ref="F5:H5" si="0">F6+F11</f>
        <v>0</v>
      </c>
      <c r="G5" s="342">
        <f t="shared" si="0"/>
        <v>0</v>
      </c>
      <c r="H5" s="342">
        <f t="shared" si="0"/>
        <v>0</v>
      </c>
      <c r="I5" s="342">
        <f>I6+I11</f>
        <v>10</v>
      </c>
      <c r="J5" s="343">
        <f>J6+J11</f>
        <v>9</v>
      </c>
    </row>
    <row r="6" spans="1:13" ht="21" customHeight="1" x14ac:dyDescent="0.2">
      <c r="A6" s="1139" t="s">
        <v>628</v>
      </c>
      <c r="B6" s="113" t="s">
        <v>629</v>
      </c>
      <c r="C6" s="344">
        <f>C7+C8+C9+C10</f>
        <v>33</v>
      </c>
      <c r="D6" s="345">
        <f>SUM(E6:J6)</f>
        <v>22</v>
      </c>
      <c r="E6" s="345">
        <v>3</v>
      </c>
      <c r="F6" s="345">
        <v>0</v>
      </c>
      <c r="G6" s="345">
        <v>0</v>
      </c>
      <c r="H6" s="345">
        <v>0</v>
      </c>
      <c r="I6" s="345">
        <v>10</v>
      </c>
      <c r="J6" s="346">
        <v>9</v>
      </c>
    </row>
    <row r="7" spans="1:13" ht="21" customHeight="1" x14ac:dyDescent="0.2">
      <c r="A7" s="1140"/>
      <c r="B7" s="114" t="s">
        <v>630</v>
      </c>
      <c r="C7" s="344">
        <v>0</v>
      </c>
      <c r="D7" s="345">
        <f t="shared" ref="D7:D10" si="1">E7+F7+G7+H7+I7+J7</f>
        <v>0</v>
      </c>
      <c r="E7" s="345">
        <v>0</v>
      </c>
      <c r="F7" s="345">
        <v>0</v>
      </c>
      <c r="G7" s="345">
        <v>0</v>
      </c>
      <c r="H7" s="345">
        <v>0</v>
      </c>
      <c r="I7" s="345">
        <v>0</v>
      </c>
      <c r="J7" s="346">
        <v>0</v>
      </c>
    </row>
    <row r="8" spans="1:13" ht="21" customHeight="1" x14ac:dyDescent="0.2">
      <c r="A8" s="1140"/>
      <c r="B8" s="114" t="s">
        <v>631</v>
      </c>
      <c r="C8" s="344">
        <v>0</v>
      </c>
      <c r="D8" s="345">
        <f t="shared" si="1"/>
        <v>0</v>
      </c>
      <c r="E8" s="345">
        <v>0</v>
      </c>
      <c r="F8" s="345">
        <v>0</v>
      </c>
      <c r="G8" s="345">
        <v>0</v>
      </c>
      <c r="H8" s="345">
        <v>0</v>
      </c>
      <c r="I8" s="345">
        <v>0</v>
      </c>
      <c r="J8" s="346">
        <v>0</v>
      </c>
    </row>
    <row r="9" spans="1:13" ht="21" customHeight="1" x14ac:dyDescent="0.2">
      <c r="A9" s="1140"/>
      <c r="B9" s="114" t="s">
        <v>632</v>
      </c>
      <c r="C9" s="753">
        <v>3</v>
      </c>
      <c r="D9" s="345">
        <f t="shared" si="1"/>
        <v>3</v>
      </c>
      <c r="E9" s="345">
        <v>0</v>
      </c>
      <c r="F9" s="345">
        <v>0</v>
      </c>
      <c r="G9" s="345">
        <v>0</v>
      </c>
      <c r="H9" s="345">
        <v>0</v>
      </c>
      <c r="I9" s="345">
        <v>1</v>
      </c>
      <c r="J9" s="346">
        <v>2</v>
      </c>
    </row>
    <row r="10" spans="1:13" ht="21" customHeight="1" x14ac:dyDescent="0.2">
      <c r="A10" s="1140"/>
      <c r="B10" s="114" t="s">
        <v>392</v>
      </c>
      <c r="C10" s="753">
        <v>30</v>
      </c>
      <c r="D10" s="345">
        <f t="shared" si="1"/>
        <v>19</v>
      </c>
      <c r="E10" s="754">
        <v>3</v>
      </c>
      <c r="F10" s="754">
        <v>0</v>
      </c>
      <c r="G10" s="754">
        <v>0</v>
      </c>
      <c r="H10" s="754">
        <v>0</v>
      </c>
      <c r="I10" s="345">
        <v>9</v>
      </c>
      <c r="J10" s="755">
        <v>7</v>
      </c>
    </row>
    <row r="11" spans="1:13" ht="21" customHeight="1" thickBot="1" x14ac:dyDescent="0.25">
      <c r="A11" s="1141" t="s">
        <v>633</v>
      </c>
      <c r="B11" s="1142"/>
      <c r="C11" s="347">
        <v>0</v>
      </c>
      <c r="D11" s="756">
        <f>E11+F11+G11+H11+I11+J11</f>
        <v>0</v>
      </c>
      <c r="E11" s="348">
        <v>0</v>
      </c>
      <c r="F11" s="348">
        <v>0</v>
      </c>
      <c r="G11" s="348">
        <v>0</v>
      </c>
      <c r="H11" s="348">
        <v>0</v>
      </c>
      <c r="I11" s="348">
        <v>0</v>
      </c>
      <c r="J11" s="349">
        <v>0</v>
      </c>
    </row>
    <row r="13" spans="1:13" ht="24.9" customHeight="1" thickBot="1" x14ac:dyDescent="0.25">
      <c r="A13" s="12" t="s">
        <v>634</v>
      </c>
      <c r="E13" s="55"/>
    </row>
    <row r="14" spans="1:13" ht="24.9" customHeight="1" thickBot="1" x14ac:dyDescent="0.25">
      <c r="A14" s="1107" t="s">
        <v>635</v>
      </c>
      <c r="B14" s="1108"/>
      <c r="C14" s="1108"/>
      <c r="D14" s="1108"/>
      <c r="E14" s="1108"/>
      <c r="F14" s="1108"/>
      <c r="G14" s="1108"/>
      <c r="H14" s="1108"/>
      <c r="I14" s="1108"/>
      <c r="J14" s="1108"/>
      <c r="K14" s="1109"/>
      <c r="M14" s="1110" t="s">
        <v>636</v>
      </c>
    </row>
    <row r="15" spans="1:13" ht="35.1" customHeight="1" x14ac:dyDescent="0.2">
      <c r="A15" s="1113" t="s">
        <v>637</v>
      </c>
      <c r="B15" s="1114"/>
      <c r="C15" s="1115"/>
      <c r="D15" s="1119" t="s">
        <v>11</v>
      </c>
      <c r="E15" s="1121" t="s">
        <v>638</v>
      </c>
      <c r="F15" s="1121"/>
      <c r="G15" s="1121"/>
      <c r="H15" s="1121"/>
      <c r="I15" s="1121"/>
      <c r="J15" s="1122"/>
      <c r="K15" s="1123" t="s">
        <v>639</v>
      </c>
      <c r="L15" s="115"/>
      <c r="M15" s="1111"/>
    </row>
    <row r="16" spans="1:13" ht="24.9" customHeight="1" thickBot="1" x14ac:dyDescent="0.25">
      <c r="A16" s="1116"/>
      <c r="B16" s="1117"/>
      <c r="C16" s="1118"/>
      <c r="D16" s="1120"/>
      <c r="E16" s="110" t="s">
        <v>387</v>
      </c>
      <c r="F16" s="116" t="s">
        <v>640</v>
      </c>
      <c r="G16" s="116" t="s">
        <v>641</v>
      </c>
      <c r="H16" s="116" t="s">
        <v>642</v>
      </c>
      <c r="I16" s="116" t="s">
        <v>643</v>
      </c>
      <c r="J16" s="117" t="s">
        <v>392</v>
      </c>
      <c r="K16" s="1124"/>
      <c r="M16" s="1112"/>
    </row>
    <row r="17" spans="1:13" ht="24.9" customHeight="1" thickBot="1" x14ac:dyDescent="0.25">
      <c r="A17" s="1107" t="s">
        <v>644</v>
      </c>
      <c r="B17" s="1134"/>
      <c r="C17" s="1135"/>
      <c r="D17" s="341">
        <v>0</v>
      </c>
      <c r="E17" s="316">
        <v>0</v>
      </c>
      <c r="F17" s="350">
        <v>0</v>
      </c>
      <c r="G17" s="350">
        <v>0</v>
      </c>
      <c r="H17" s="350">
        <v>0</v>
      </c>
      <c r="I17" s="350">
        <v>0</v>
      </c>
      <c r="J17" s="350">
        <v>0</v>
      </c>
      <c r="K17" s="351">
        <v>0</v>
      </c>
      <c r="L17" s="352"/>
      <c r="M17" s="353">
        <f>M18+M23</f>
        <v>0</v>
      </c>
    </row>
    <row r="18" spans="1:13" ht="24.9" customHeight="1" x14ac:dyDescent="0.2">
      <c r="A18" s="1136" t="s">
        <v>645</v>
      </c>
      <c r="B18" s="1137" t="s">
        <v>646</v>
      </c>
      <c r="C18" s="1138"/>
      <c r="D18" s="757">
        <v>0</v>
      </c>
      <c r="E18" s="354">
        <v>0</v>
      </c>
      <c r="F18" s="758">
        <v>0</v>
      </c>
      <c r="G18" s="758">
        <v>0</v>
      </c>
      <c r="H18" s="758">
        <v>0</v>
      </c>
      <c r="I18" s="758">
        <v>0</v>
      </c>
      <c r="J18" s="758">
        <v>0</v>
      </c>
      <c r="K18" s="759">
        <v>0</v>
      </c>
      <c r="L18" s="18"/>
      <c r="M18" s="118">
        <f>SUM(M19:M22)</f>
        <v>0</v>
      </c>
    </row>
    <row r="19" spans="1:13" ht="24.9" customHeight="1" x14ac:dyDescent="0.2">
      <c r="A19" s="1126"/>
      <c r="B19" s="1130" t="s">
        <v>647</v>
      </c>
      <c r="C19" s="119" t="s">
        <v>702</v>
      </c>
      <c r="D19" s="760">
        <v>0</v>
      </c>
      <c r="E19" s="355">
        <v>0</v>
      </c>
      <c r="F19" s="761">
        <v>0</v>
      </c>
      <c r="G19" s="761">
        <v>0</v>
      </c>
      <c r="H19" s="761">
        <v>0</v>
      </c>
      <c r="I19" s="761">
        <v>0</v>
      </c>
      <c r="J19" s="761">
        <v>0</v>
      </c>
      <c r="K19" s="762">
        <v>0</v>
      </c>
      <c r="L19" s="18"/>
      <c r="M19" s="120">
        <v>0</v>
      </c>
    </row>
    <row r="20" spans="1:13" ht="24.9" customHeight="1" x14ac:dyDescent="0.2">
      <c r="A20" s="1126"/>
      <c r="B20" s="1131"/>
      <c r="C20" s="119" t="s">
        <v>392</v>
      </c>
      <c r="D20" s="760">
        <v>0</v>
      </c>
      <c r="E20" s="355">
        <v>0</v>
      </c>
      <c r="F20" s="761">
        <v>0</v>
      </c>
      <c r="G20" s="761">
        <v>0</v>
      </c>
      <c r="H20" s="761">
        <v>0</v>
      </c>
      <c r="I20" s="761">
        <v>0</v>
      </c>
      <c r="J20" s="761">
        <v>0</v>
      </c>
      <c r="K20" s="762">
        <v>0</v>
      </c>
      <c r="L20" s="18"/>
      <c r="M20" s="120">
        <v>0</v>
      </c>
    </row>
    <row r="21" spans="1:13" ht="24.9" customHeight="1" x14ac:dyDescent="0.2">
      <c r="A21" s="1126"/>
      <c r="B21" s="1132" t="s">
        <v>648</v>
      </c>
      <c r="C21" s="119" t="s">
        <v>702</v>
      </c>
      <c r="D21" s="760">
        <v>0</v>
      </c>
      <c r="E21" s="355">
        <v>0</v>
      </c>
      <c r="F21" s="761">
        <v>0</v>
      </c>
      <c r="G21" s="761">
        <v>0</v>
      </c>
      <c r="H21" s="761">
        <v>0</v>
      </c>
      <c r="I21" s="761">
        <v>0</v>
      </c>
      <c r="J21" s="761">
        <v>0</v>
      </c>
      <c r="K21" s="762">
        <v>0</v>
      </c>
      <c r="L21" s="18"/>
      <c r="M21" s="120">
        <v>0</v>
      </c>
    </row>
    <row r="22" spans="1:13" ht="24.9" customHeight="1" thickBot="1" x14ac:dyDescent="0.25">
      <c r="A22" s="1127"/>
      <c r="B22" s="1133"/>
      <c r="C22" s="121" t="s">
        <v>409</v>
      </c>
      <c r="D22" s="763">
        <v>0</v>
      </c>
      <c r="E22" s="764">
        <v>0</v>
      </c>
      <c r="F22" s="765">
        <v>0</v>
      </c>
      <c r="G22" s="765">
        <v>0</v>
      </c>
      <c r="H22" s="765">
        <v>0</v>
      </c>
      <c r="I22" s="765">
        <v>0</v>
      </c>
      <c r="J22" s="765">
        <v>0</v>
      </c>
      <c r="K22" s="766">
        <v>0</v>
      </c>
      <c r="L22" s="18"/>
      <c r="M22" s="122">
        <v>0</v>
      </c>
    </row>
    <row r="23" spans="1:13" ht="24.9" customHeight="1" x14ac:dyDescent="0.2">
      <c r="A23" s="1126" t="s">
        <v>649</v>
      </c>
      <c r="B23" s="1128" t="s">
        <v>646</v>
      </c>
      <c r="C23" s="1129"/>
      <c r="D23" s="757">
        <v>0</v>
      </c>
      <c r="E23" s="354">
        <v>0</v>
      </c>
      <c r="F23" s="758">
        <v>0</v>
      </c>
      <c r="G23" s="758">
        <v>0</v>
      </c>
      <c r="H23" s="758">
        <v>0</v>
      </c>
      <c r="I23" s="758">
        <v>0</v>
      </c>
      <c r="J23" s="758">
        <v>0</v>
      </c>
      <c r="K23" s="759">
        <v>0</v>
      </c>
      <c r="L23" s="56"/>
      <c r="M23" s="118">
        <f>SUM(M24:M27)</f>
        <v>0</v>
      </c>
    </row>
    <row r="24" spans="1:13" ht="24.9" customHeight="1" x14ac:dyDescent="0.2">
      <c r="A24" s="1126"/>
      <c r="B24" s="1130" t="s">
        <v>647</v>
      </c>
      <c r="C24" s="119" t="s">
        <v>702</v>
      </c>
      <c r="D24" s="760">
        <v>0</v>
      </c>
      <c r="E24" s="355">
        <v>0</v>
      </c>
      <c r="F24" s="761">
        <v>0</v>
      </c>
      <c r="G24" s="761">
        <v>0</v>
      </c>
      <c r="H24" s="761">
        <v>0</v>
      </c>
      <c r="I24" s="761">
        <v>0</v>
      </c>
      <c r="J24" s="761">
        <v>0</v>
      </c>
      <c r="K24" s="762">
        <v>0</v>
      </c>
      <c r="L24" s="18"/>
      <c r="M24" s="123">
        <v>0</v>
      </c>
    </row>
    <row r="25" spans="1:13" ht="24.9" customHeight="1" x14ac:dyDescent="0.2">
      <c r="A25" s="1126"/>
      <c r="B25" s="1131"/>
      <c r="C25" s="119" t="s">
        <v>392</v>
      </c>
      <c r="D25" s="760">
        <v>0</v>
      </c>
      <c r="E25" s="355">
        <v>0</v>
      </c>
      <c r="F25" s="761">
        <v>0</v>
      </c>
      <c r="G25" s="761">
        <v>0</v>
      </c>
      <c r="H25" s="761">
        <v>0</v>
      </c>
      <c r="I25" s="761">
        <v>0</v>
      </c>
      <c r="J25" s="761">
        <v>0</v>
      </c>
      <c r="K25" s="762">
        <v>0</v>
      </c>
      <c r="L25" s="18"/>
      <c r="M25" s="123">
        <v>0</v>
      </c>
    </row>
    <row r="26" spans="1:13" ht="24.9" customHeight="1" x14ac:dyDescent="0.2">
      <c r="A26" s="1126"/>
      <c r="B26" s="1132" t="s">
        <v>648</v>
      </c>
      <c r="C26" s="119" t="s">
        <v>702</v>
      </c>
      <c r="D26" s="760">
        <v>0</v>
      </c>
      <c r="E26" s="355">
        <v>0</v>
      </c>
      <c r="F26" s="761">
        <v>0</v>
      </c>
      <c r="G26" s="761">
        <v>0</v>
      </c>
      <c r="H26" s="761">
        <v>0</v>
      </c>
      <c r="I26" s="761">
        <v>0</v>
      </c>
      <c r="J26" s="761">
        <v>0</v>
      </c>
      <c r="K26" s="762">
        <v>0</v>
      </c>
      <c r="L26" s="18"/>
      <c r="M26" s="123">
        <v>0</v>
      </c>
    </row>
    <row r="27" spans="1:13" ht="24.9" customHeight="1" thickBot="1" x14ac:dyDescent="0.25">
      <c r="A27" s="1127"/>
      <c r="B27" s="1133"/>
      <c r="C27" s="121" t="s">
        <v>392</v>
      </c>
      <c r="D27" s="763">
        <v>0</v>
      </c>
      <c r="E27" s="356">
        <v>0</v>
      </c>
      <c r="F27" s="767">
        <v>0</v>
      </c>
      <c r="G27" s="767">
        <v>0</v>
      </c>
      <c r="H27" s="767">
        <v>0</v>
      </c>
      <c r="I27" s="767">
        <v>0</v>
      </c>
      <c r="J27" s="767">
        <v>0</v>
      </c>
      <c r="K27" s="768">
        <v>0</v>
      </c>
      <c r="L27" s="18"/>
      <c r="M27" s="122">
        <v>0</v>
      </c>
    </row>
    <row r="28" spans="1:13" ht="24.9" customHeight="1" x14ac:dyDescent="0.2">
      <c r="A28" s="57" t="s">
        <v>650</v>
      </c>
      <c r="B28" s="12" t="s">
        <v>651</v>
      </c>
    </row>
    <row r="29" spans="1:13" ht="24.9" customHeight="1" x14ac:dyDescent="0.2">
      <c r="B29" s="1125" t="s">
        <v>652</v>
      </c>
      <c r="C29" s="1125"/>
      <c r="D29" s="1125"/>
      <c r="E29" s="1125"/>
      <c r="F29" s="1125"/>
      <c r="G29" s="1125"/>
      <c r="H29" s="1125"/>
    </row>
    <row r="30" spans="1:13" ht="24.9" customHeight="1" x14ac:dyDescent="0.2"/>
    <row r="31" spans="1:13" ht="24.9" customHeight="1" thickBot="1" x14ac:dyDescent="0.25"/>
    <row r="32" spans="1:13" ht="24.9" customHeight="1" x14ac:dyDescent="0.2">
      <c r="A32" s="881"/>
      <c r="B32" s="882"/>
      <c r="C32" s="882"/>
      <c r="D32" s="882"/>
      <c r="E32" s="882"/>
      <c r="F32" s="882"/>
      <c r="G32" s="882"/>
      <c r="H32" s="882"/>
      <c r="I32" s="882"/>
      <c r="J32" s="882"/>
      <c r="K32" s="882"/>
      <c r="L32" s="882"/>
      <c r="M32" s="883"/>
    </row>
    <row r="33" spans="1:13" ht="24.9" customHeight="1" x14ac:dyDescent="0.2">
      <c r="A33" s="884"/>
      <c r="B33" s="70"/>
      <c r="C33" s="70"/>
      <c r="D33" s="70"/>
      <c r="E33" s="70"/>
      <c r="F33" s="70"/>
      <c r="G33" s="70"/>
      <c r="H33" s="70"/>
      <c r="I33" s="70"/>
      <c r="J33" s="70"/>
      <c r="K33" s="70"/>
      <c r="L33" s="70"/>
      <c r="M33" s="885"/>
    </row>
    <row r="34" spans="1:13" ht="24.9" customHeight="1" x14ac:dyDescent="0.2">
      <c r="A34" s="884"/>
      <c r="B34" s="70"/>
      <c r="C34" s="70"/>
      <c r="D34" s="70"/>
      <c r="E34" s="70"/>
      <c r="F34" s="70"/>
      <c r="G34" s="70"/>
      <c r="H34" s="70"/>
      <c r="I34" s="70"/>
      <c r="J34" s="70"/>
      <c r="K34" s="70"/>
      <c r="L34" s="70"/>
      <c r="M34" s="885"/>
    </row>
    <row r="35" spans="1:13" ht="24.9" customHeight="1" x14ac:dyDescent="0.2">
      <c r="A35" s="884"/>
      <c r="B35" s="70"/>
      <c r="C35" s="70"/>
      <c r="D35" s="70"/>
      <c r="E35" s="70"/>
      <c r="F35" s="70"/>
      <c r="G35" s="70"/>
      <c r="H35" s="70"/>
      <c r="I35" s="70"/>
      <c r="J35" s="70"/>
      <c r="K35" s="70"/>
      <c r="L35" s="70"/>
      <c r="M35" s="885"/>
    </row>
    <row r="36" spans="1:13" ht="24.9" customHeight="1" x14ac:dyDescent="0.2">
      <c r="A36" s="884"/>
      <c r="B36" s="70"/>
      <c r="C36" s="70"/>
      <c r="D36" s="70"/>
      <c r="E36" s="70"/>
      <c r="F36" s="70"/>
      <c r="G36" s="70"/>
      <c r="H36" s="70"/>
      <c r="I36" s="70"/>
      <c r="J36" s="70"/>
      <c r="K36" s="70"/>
      <c r="L36" s="70"/>
      <c r="M36" s="885"/>
    </row>
    <row r="37" spans="1:13" ht="24.9" customHeight="1" thickBot="1" x14ac:dyDescent="0.25">
      <c r="A37" s="886"/>
      <c r="B37" s="887"/>
      <c r="C37" s="887"/>
      <c r="D37" s="887"/>
      <c r="E37" s="887"/>
      <c r="F37" s="887"/>
      <c r="G37" s="887"/>
      <c r="H37" s="887"/>
      <c r="I37" s="887"/>
      <c r="J37" s="887"/>
      <c r="K37" s="887"/>
      <c r="L37" s="887"/>
      <c r="M37" s="888"/>
    </row>
    <row r="38" spans="1:13" ht="24.9" customHeight="1" x14ac:dyDescent="0.2"/>
    <row r="39" spans="1:13" ht="24.9" customHeight="1" x14ac:dyDescent="0.2"/>
    <row r="40" spans="1:13" ht="24.9" customHeight="1" x14ac:dyDescent="0.2"/>
    <row r="41" spans="1:13" ht="24.9" customHeight="1" x14ac:dyDescent="0.2"/>
    <row r="42" spans="1:13" ht="24.9" customHeight="1" x14ac:dyDescent="0.2"/>
    <row r="43" spans="1:13" ht="24.9" customHeight="1" x14ac:dyDescent="0.2"/>
    <row r="44" spans="1:13" ht="24.9" customHeight="1" x14ac:dyDescent="0.2"/>
    <row r="45" spans="1:13" ht="24.9" customHeight="1" x14ac:dyDescent="0.2"/>
    <row r="46" spans="1:13" ht="24.9" customHeight="1" x14ac:dyDescent="0.2"/>
    <row r="47" spans="1:13" ht="24.9" customHeight="1" x14ac:dyDescent="0.2"/>
    <row r="48" spans="1:13"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4.9" customHeight="1" x14ac:dyDescent="0.2"/>
    <row r="115" ht="24.9" customHeight="1" x14ac:dyDescent="0.2"/>
    <row r="116" ht="24.9" customHeight="1" x14ac:dyDescent="0.2"/>
    <row r="117" ht="24.9" customHeight="1" x14ac:dyDescent="0.2"/>
    <row r="118" ht="24.9" customHeight="1" x14ac:dyDescent="0.2"/>
    <row r="119" ht="24.9" customHeight="1" x14ac:dyDescent="0.2"/>
    <row r="120" ht="24.9" customHeight="1" x14ac:dyDescent="0.2"/>
    <row r="121" ht="24.9" customHeight="1" x14ac:dyDescent="0.2"/>
    <row r="122" ht="24.9" customHeight="1" x14ac:dyDescent="0.2"/>
    <row r="123" ht="24.9" customHeight="1" x14ac:dyDescent="0.2"/>
    <row r="124" ht="24.9" customHeight="1" x14ac:dyDescent="0.2"/>
    <row r="125" ht="24.9" customHeight="1" x14ac:dyDescent="0.2"/>
    <row r="126" ht="24.9" customHeight="1" x14ac:dyDescent="0.2"/>
    <row r="127" ht="24.9" customHeight="1" x14ac:dyDescent="0.2"/>
    <row r="128" ht="24.9" customHeight="1" x14ac:dyDescent="0.2"/>
    <row r="129" ht="24.9" customHeight="1" x14ac:dyDescent="0.2"/>
    <row r="130" ht="24.9" customHeight="1" x14ac:dyDescent="0.2"/>
    <row r="131" ht="24.9" customHeight="1" x14ac:dyDescent="0.2"/>
    <row r="132" ht="24.9" customHeight="1" x14ac:dyDescent="0.2"/>
    <row r="133" ht="24.9" customHeight="1" x14ac:dyDescent="0.2"/>
    <row r="134" ht="24.9" customHeight="1" x14ac:dyDescent="0.2"/>
    <row r="135" ht="24.9" customHeight="1" x14ac:dyDescent="0.2"/>
    <row r="136" ht="24.9" customHeight="1" x14ac:dyDescent="0.2"/>
    <row r="137" ht="24.9" customHeight="1" x14ac:dyDescent="0.2"/>
    <row r="138" ht="24.9" customHeight="1" x14ac:dyDescent="0.2"/>
    <row r="139" ht="24.9" customHeight="1" x14ac:dyDescent="0.2"/>
    <row r="140" ht="24.9" customHeight="1" x14ac:dyDescent="0.2"/>
    <row r="141" ht="24.9" customHeight="1" x14ac:dyDescent="0.2"/>
    <row r="142" ht="24.9" customHeight="1" x14ac:dyDescent="0.2"/>
    <row r="143" ht="24.9" customHeight="1" x14ac:dyDescent="0.2"/>
    <row r="144" ht="24.9" customHeight="1" x14ac:dyDescent="0.2"/>
    <row r="145" ht="24.9" customHeight="1" x14ac:dyDescent="0.2"/>
    <row r="146" ht="24.9" customHeight="1" x14ac:dyDescent="0.2"/>
    <row r="147" ht="24.9" customHeight="1" x14ac:dyDescent="0.2"/>
    <row r="148" ht="24.9" customHeight="1" x14ac:dyDescent="0.2"/>
    <row r="149" ht="24.9" customHeight="1" x14ac:dyDescent="0.2"/>
    <row r="150" ht="24.9" customHeight="1" x14ac:dyDescent="0.2"/>
    <row r="151" ht="24.9" customHeight="1" x14ac:dyDescent="0.2"/>
    <row r="152" ht="24.9" customHeight="1" x14ac:dyDescent="0.2"/>
    <row r="153" ht="24.9" customHeight="1" x14ac:dyDescent="0.2"/>
    <row r="154" ht="24.9" customHeight="1" x14ac:dyDescent="0.2"/>
    <row r="155" ht="24.9" customHeight="1" x14ac:dyDescent="0.2"/>
    <row r="156" ht="24.9" customHeight="1" x14ac:dyDescent="0.2"/>
    <row r="157" ht="24.9" customHeight="1" x14ac:dyDescent="0.2"/>
    <row r="158" ht="24.9" customHeight="1" x14ac:dyDescent="0.2"/>
    <row r="159" ht="24.9" customHeight="1" x14ac:dyDescent="0.2"/>
    <row r="160" ht="24.9" customHeight="1" x14ac:dyDescent="0.2"/>
    <row r="161" ht="24.9" customHeight="1" x14ac:dyDescent="0.2"/>
    <row r="162" ht="24.9" customHeight="1" x14ac:dyDescent="0.2"/>
  </sheetData>
  <mergeCells count="22">
    <mergeCell ref="A6:A10"/>
    <mergeCell ref="A11:B11"/>
    <mergeCell ref="A3:B4"/>
    <mergeCell ref="C3:C4"/>
    <mergeCell ref="D3:J3"/>
    <mergeCell ref="A5:B5"/>
    <mergeCell ref="A17:C17"/>
    <mergeCell ref="A18:A22"/>
    <mergeCell ref="B18:C18"/>
    <mergeCell ref="B19:B20"/>
    <mergeCell ref="B21:B22"/>
    <mergeCell ref="B29:H29"/>
    <mergeCell ref="A23:A27"/>
    <mergeCell ref="B23:C23"/>
    <mergeCell ref="B24:B25"/>
    <mergeCell ref="B26:B27"/>
    <mergeCell ref="A14:K14"/>
    <mergeCell ref="M14:M16"/>
    <mergeCell ref="A15:C16"/>
    <mergeCell ref="D15:D16"/>
    <mergeCell ref="E15:J15"/>
    <mergeCell ref="K15:K16"/>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75" zoomScaleSheetLayoutView="100" workbookViewId="0">
      <pane xSplit="3" ySplit="3" topLeftCell="D4" activePane="bottomRight" state="frozen"/>
      <selection activeCell="E17" sqref="E17"/>
      <selection pane="topRight" activeCell="E17" sqref="E17"/>
      <selection pane="bottomLeft" activeCell="E17" sqref="E17"/>
      <selection pane="bottomRight" activeCell="E17" sqref="E17"/>
    </sheetView>
  </sheetViews>
  <sheetFormatPr defaultColWidth="10.109375" defaultRowHeight="21" customHeight="1" x14ac:dyDescent="0.2"/>
  <cols>
    <col min="1" max="1" width="5.21875" style="137" customWidth="1"/>
    <col min="2" max="2" width="10" style="137" customWidth="1"/>
    <col min="3" max="3" width="14" style="137" customWidth="1"/>
    <col min="4" max="27" width="3.77734375" style="137" customWidth="1"/>
    <col min="28" max="28" width="10.109375" style="263"/>
    <col min="29" max="16384" width="10.109375" style="137"/>
  </cols>
  <sheetData>
    <row r="1" spans="1:40" ht="21" customHeight="1" thickBot="1" x14ac:dyDescent="0.25">
      <c r="A1" s="1152" t="s">
        <v>393</v>
      </c>
      <c r="B1" s="1152"/>
      <c r="C1" s="1152"/>
      <c r="D1" s="1152"/>
      <c r="E1" s="1152"/>
      <c r="F1" s="1152"/>
      <c r="G1" s="1152"/>
      <c r="H1" s="1152"/>
      <c r="I1" s="1152"/>
      <c r="J1" s="1152"/>
      <c r="K1" s="1152"/>
      <c r="L1" s="1152"/>
      <c r="M1" s="1152"/>
      <c r="N1" s="1152"/>
      <c r="O1" s="1152"/>
      <c r="P1" s="1152"/>
      <c r="Q1" s="1152"/>
      <c r="R1" s="1152"/>
      <c r="S1" s="1152"/>
      <c r="T1" s="1152"/>
      <c r="U1" s="1152"/>
      <c r="V1" s="1152"/>
      <c r="W1" s="1152"/>
      <c r="X1" s="1152"/>
      <c r="Y1" s="1152"/>
      <c r="Z1" s="1152"/>
      <c r="AA1" s="1152"/>
      <c r="AC1" s="263"/>
      <c r="AD1" s="263"/>
      <c r="AE1" s="263"/>
      <c r="AF1" s="263"/>
      <c r="AG1" s="263"/>
      <c r="AH1" s="263"/>
      <c r="AI1" s="263"/>
      <c r="AJ1" s="263"/>
      <c r="AK1" s="263"/>
      <c r="AL1" s="263"/>
      <c r="AM1" s="263"/>
      <c r="AN1" s="263"/>
    </row>
    <row r="2" spans="1:40" s="138" customFormat="1" ht="24" customHeight="1" x14ac:dyDescent="0.2">
      <c r="A2" s="1156" t="s">
        <v>612</v>
      </c>
      <c r="B2" s="1157"/>
      <c r="C2" s="1175" t="s">
        <v>394</v>
      </c>
      <c r="D2" s="1164" t="s">
        <v>395</v>
      </c>
      <c r="E2" s="1164"/>
      <c r="F2" s="1164"/>
      <c r="G2" s="1164"/>
      <c r="H2" s="1164"/>
      <c r="I2" s="1164"/>
      <c r="J2" s="1164"/>
      <c r="K2" s="1164"/>
      <c r="L2" s="1164"/>
      <c r="M2" s="1164"/>
      <c r="N2" s="1164"/>
      <c r="O2" s="1164"/>
      <c r="P2" s="1164"/>
      <c r="Q2" s="1164"/>
      <c r="R2" s="1164"/>
      <c r="S2" s="1164"/>
      <c r="T2" s="1164"/>
      <c r="U2" s="1164"/>
      <c r="V2" s="1164"/>
      <c r="W2" s="1164"/>
      <c r="X2" s="1164"/>
      <c r="Y2" s="1164"/>
      <c r="Z2" s="1164"/>
      <c r="AA2" s="1165"/>
      <c r="AB2" s="264"/>
      <c r="AC2" s="264"/>
      <c r="AD2" s="264"/>
      <c r="AE2" s="264"/>
      <c r="AF2" s="264"/>
      <c r="AG2" s="264"/>
      <c r="AH2" s="264"/>
      <c r="AI2" s="264"/>
      <c r="AJ2" s="264"/>
      <c r="AK2" s="264"/>
      <c r="AL2" s="264"/>
      <c r="AM2" s="264"/>
      <c r="AN2" s="264"/>
    </row>
    <row r="3" spans="1:40" ht="30" customHeight="1" thickBot="1" x14ac:dyDescent="0.25">
      <c r="A3" s="1158"/>
      <c r="B3" s="1159"/>
      <c r="C3" s="1176"/>
      <c r="D3" s="1181" t="s">
        <v>150</v>
      </c>
      <c r="E3" s="1181"/>
      <c r="F3" s="1169" t="s">
        <v>225</v>
      </c>
      <c r="G3" s="1170"/>
      <c r="H3" s="1171" t="s">
        <v>226</v>
      </c>
      <c r="I3" s="1171"/>
      <c r="J3" s="1169" t="s">
        <v>227</v>
      </c>
      <c r="K3" s="1170"/>
      <c r="L3" s="1171" t="s">
        <v>228</v>
      </c>
      <c r="M3" s="1171"/>
      <c r="N3" s="1169" t="s">
        <v>229</v>
      </c>
      <c r="O3" s="1170"/>
      <c r="P3" s="1171" t="s">
        <v>396</v>
      </c>
      <c r="Q3" s="1171"/>
      <c r="R3" s="1169" t="s">
        <v>230</v>
      </c>
      <c r="S3" s="1170"/>
      <c r="T3" s="1171" t="s">
        <v>231</v>
      </c>
      <c r="U3" s="1171"/>
      <c r="V3" s="1169" t="s">
        <v>397</v>
      </c>
      <c r="W3" s="1170"/>
      <c r="X3" s="1169" t="s">
        <v>232</v>
      </c>
      <c r="Y3" s="1170"/>
      <c r="Z3" s="1171" t="s">
        <v>398</v>
      </c>
      <c r="AA3" s="1180"/>
      <c r="AC3" s="263"/>
      <c r="AD3" s="263"/>
      <c r="AE3" s="263"/>
      <c r="AF3" s="263"/>
      <c r="AG3" s="263"/>
      <c r="AH3" s="263"/>
      <c r="AI3" s="263"/>
      <c r="AJ3" s="263"/>
      <c r="AK3" s="263"/>
      <c r="AL3" s="263"/>
      <c r="AM3" s="263"/>
      <c r="AN3" s="263"/>
    </row>
    <row r="4" spans="1:40" ht="13.5" customHeight="1" x14ac:dyDescent="0.2">
      <c r="A4" s="1160" t="s">
        <v>399</v>
      </c>
      <c r="B4" s="1161"/>
      <c r="C4" s="1160" t="s">
        <v>174</v>
      </c>
      <c r="D4" s="139" t="s">
        <v>148</v>
      </c>
      <c r="E4" s="140" t="s">
        <v>149</v>
      </c>
      <c r="F4" s="141" t="s">
        <v>148</v>
      </c>
      <c r="G4" s="142" t="s">
        <v>149</v>
      </c>
      <c r="H4" s="143" t="s">
        <v>148</v>
      </c>
      <c r="I4" s="140" t="s">
        <v>149</v>
      </c>
      <c r="J4" s="141" t="s">
        <v>148</v>
      </c>
      <c r="K4" s="142" t="s">
        <v>149</v>
      </c>
      <c r="L4" s="143" t="s">
        <v>148</v>
      </c>
      <c r="M4" s="140" t="s">
        <v>149</v>
      </c>
      <c r="N4" s="141" t="s">
        <v>148</v>
      </c>
      <c r="O4" s="142" t="s">
        <v>149</v>
      </c>
      <c r="P4" s="143" t="s">
        <v>148</v>
      </c>
      <c r="Q4" s="140" t="s">
        <v>149</v>
      </c>
      <c r="R4" s="141" t="s">
        <v>148</v>
      </c>
      <c r="S4" s="142" t="s">
        <v>149</v>
      </c>
      <c r="T4" s="143" t="s">
        <v>148</v>
      </c>
      <c r="U4" s="140" t="s">
        <v>149</v>
      </c>
      <c r="V4" s="141" t="s">
        <v>148</v>
      </c>
      <c r="W4" s="142" t="s">
        <v>149</v>
      </c>
      <c r="X4" s="141" t="s">
        <v>148</v>
      </c>
      <c r="Y4" s="142" t="s">
        <v>149</v>
      </c>
      <c r="Z4" s="143" t="s">
        <v>148</v>
      </c>
      <c r="AA4" s="144" t="s">
        <v>149</v>
      </c>
      <c r="AC4" s="263"/>
      <c r="AD4" s="263"/>
      <c r="AE4" s="263"/>
      <c r="AF4" s="263"/>
      <c r="AG4" s="263"/>
      <c r="AH4" s="263"/>
      <c r="AI4" s="263"/>
      <c r="AJ4" s="263"/>
      <c r="AK4" s="263"/>
      <c r="AL4" s="263"/>
      <c r="AM4" s="263"/>
      <c r="AN4" s="263"/>
    </row>
    <row r="5" spans="1:40" ht="30" customHeight="1" thickBot="1" x14ac:dyDescent="0.25">
      <c r="A5" s="1162"/>
      <c r="B5" s="1163"/>
      <c r="C5" s="1162"/>
      <c r="D5" s="769">
        <f>D6+D11+D14+D18+D19+D22</f>
        <v>63</v>
      </c>
      <c r="E5" s="770">
        <f>E6+E11+E14+E18+E19+E22</f>
        <v>5</v>
      </c>
      <c r="F5" s="771">
        <f>F6+F11+F14+F18+F19+F22</f>
        <v>25</v>
      </c>
      <c r="G5" s="772">
        <f t="shared" ref="G5:AA5" si="0">G6+G11+G14+G18+G19+G22</f>
        <v>1</v>
      </c>
      <c r="H5" s="770">
        <f t="shared" si="0"/>
        <v>6</v>
      </c>
      <c r="I5" s="770">
        <f t="shared" si="0"/>
        <v>0</v>
      </c>
      <c r="J5" s="771">
        <f t="shared" si="0"/>
        <v>1</v>
      </c>
      <c r="K5" s="772">
        <f t="shared" si="0"/>
        <v>0</v>
      </c>
      <c r="L5" s="770">
        <f t="shared" si="0"/>
        <v>3</v>
      </c>
      <c r="M5" s="770">
        <f t="shared" si="0"/>
        <v>0</v>
      </c>
      <c r="N5" s="771">
        <f t="shared" si="0"/>
        <v>0</v>
      </c>
      <c r="O5" s="772">
        <f t="shared" si="0"/>
        <v>0</v>
      </c>
      <c r="P5" s="770">
        <f t="shared" si="0"/>
        <v>2</v>
      </c>
      <c r="Q5" s="770">
        <f t="shared" si="0"/>
        <v>0</v>
      </c>
      <c r="R5" s="771">
        <f t="shared" si="0"/>
        <v>4</v>
      </c>
      <c r="S5" s="772">
        <f t="shared" si="0"/>
        <v>0</v>
      </c>
      <c r="T5" s="770">
        <f t="shared" si="0"/>
        <v>6</v>
      </c>
      <c r="U5" s="770">
        <f t="shared" si="0"/>
        <v>0</v>
      </c>
      <c r="V5" s="771">
        <f t="shared" si="0"/>
        <v>12</v>
      </c>
      <c r="W5" s="772">
        <f t="shared" si="0"/>
        <v>1</v>
      </c>
      <c r="X5" s="771">
        <f t="shared" si="0"/>
        <v>0</v>
      </c>
      <c r="Y5" s="772">
        <f t="shared" si="0"/>
        <v>0</v>
      </c>
      <c r="Z5" s="770">
        <f>Z6+Z11+Z14+Z18+Z19+Z22</f>
        <v>4</v>
      </c>
      <c r="AA5" s="773">
        <f t="shared" si="0"/>
        <v>3</v>
      </c>
      <c r="AC5" s="263"/>
      <c r="AD5" s="263"/>
      <c r="AE5" s="263"/>
      <c r="AF5" s="263"/>
      <c r="AG5" s="263"/>
      <c r="AH5" s="263"/>
      <c r="AI5" s="263"/>
      <c r="AJ5" s="263"/>
      <c r="AK5" s="263"/>
      <c r="AL5" s="263"/>
      <c r="AM5" s="263"/>
      <c r="AN5" s="263"/>
    </row>
    <row r="6" spans="1:40" ht="34.5" customHeight="1" x14ac:dyDescent="0.2">
      <c r="A6" s="1153" t="s">
        <v>400</v>
      </c>
      <c r="B6" s="1177" t="s">
        <v>401</v>
      </c>
      <c r="C6" s="145" t="s">
        <v>349</v>
      </c>
      <c r="D6" s="681">
        <f>SUM(D7:D10)</f>
        <v>58</v>
      </c>
      <c r="E6" s="682">
        <f t="shared" ref="E6:AA6" si="1">SUM(E7:E10)</f>
        <v>2</v>
      </c>
      <c r="F6" s="683">
        <f t="shared" si="1"/>
        <v>25</v>
      </c>
      <c r="G6" s="684">
        <f t="shared" si="1"/>
        <v>1</v>
      </c>
      <c r="H6" s="683">
        <f t="shared" si="1"/>
        <v>6</v>
      </c>
      <c r="I6" s="684">
        <f t="shared" si="1"/>
        <v>0</v>
      </c>
      <c r="J6" s="683">
        <f t="shared" si="1"/>
        <v>1</v>
      </c>
      <c r="K6" s="684">
        <f t="shared" si="1"/>
        <v>0</v>
      </c>
      <c r="L6" s="683">
        <f t="shared" si="1"/>
        <v>3</v>
      </c>
      <c r="M6" s="684">
        <f t="shared" si="1"/>
        <v>0</v>
      </c>
      <c r="N6" s="683">
        <f t="shared" si="1"/>
        <v>0</v>
      </c>
      <c r="O6" s="684">
        <f t="shared" si="1"/>
        <v>0</v>
      </c>
      <c r="P6" s="683">
        <f t="shared" si="1"/>
        <v>1</v>
      </c>
      <c r="Q6" s="684">
        <f t="shared" si="1"/>
        <v>0</v>
      </c>
      <c r="R6" s="683">
        <f t="shared" si="1"/>
        <v>4</v>
      </c>
      <c r="S6" s="684">
        <f t="shared" si="1"/>
        <v>0</v>
      </c>
      <c r="T6" s="683">
        <f t="shared" si="1"/>
        <v>5</v>
      </c>
      <c r="U6" s="684">
        <f t="shared" si="1"/>
        <v>0</v>
      </c>
      <c r="V6" s="683">
        <f t="shared" si="1"/>
        <v>11</v>
      </c>
      <c r="W6" s="684">
        <f t="shared" si="1"/>
        <v>0</v>
      </c>
      <c r="X6" s="683">
        <f t="shared" si="1"/>
        <v>0</v>
      </c>
      <c r="Y6" s="684">
        <f t="shared" si="1"/>
        <v>0</v>
      </c>
      <c r="Z6" s="683">
        <f t="shared" si="1"/>
        <v>2</v>
      </c>
      <c r="AA6" s="685">
        <f t="shared" si="1"/>
        <v>1</v>
      </c>
      <c r="AC6" s="263"/>
      <c r="AD6" s="263"/>
      <c r="AE6" s="263"/>
      <c r="AF6" s="263"/>
      <c r="AG6" s="263"/>
      <c r="AH6" s="263"/>
      <c r="AI6" s="263"/>
      <c r="AJ6" s="263"/>
      <c r="AK6" s="263"/>
      <c r="AL6" s="263"/>
      <c r="AM6" s="263"/>
      <c r="AN6" s="263"/>
    </row>
    <row r="7" spans="1:40" ht="34.5" customHeight="1" x14ac:dyDescent="0.2">
      <c r="A7" s="1154"/>
      <c r="B7" s="1178"/>
      <c r="C7" s="146" t="s">
        <v>703</v>
      </c>
      <c r="D7" s="686">
        <f t="shared" ref="D7:E10" si="2">SUM(F7,H7,J7,L7,N7,P7,R7,T7,V7,X7,Z7)</f>
        <v>0</v>
      </c>
      <c r="E7" s="687">
        <f t="shared" si="2"/>
        <v>0</v>
      </c>
      <c r="F7" s="688">
        <v>0</v>
      </c>
      <c r="G7" s="689">
        <v>0</v>
      </c>
      <c r="H7" s="688">
        <v>0</v>
      </c>
      <c r="I7" s="689">
        <v>0</v>
      </c>
      <c r="J7" s="688">
        <v>0</v>
      </c>
      <c r="K7" s="689">
        <v>0</v>
      </c>
      <c r="L7" s="688">
        <v>0</v>
      </c>
      <c r="M7" s="689">
        <v>0</v>
      </c>
      <c r="N7" s="688">
        <v>0</v>
      </c>
      <c r="O7" s="689">
        <v>0</v>
      </c>
      <c r="P7" s="688">
        <v>0</v>
      </c>
      <c r="Q7" s="689">
        <v>0</v>
      </c>
      <c r="R7" s="688">
        <v>0</v>
      </c>
      <c r="S7" s="689">
        <v>0</v>
      </c>
      <c r="T7" s="688">
        <v>0</v>
      </c>
      <c r="U7" s="689">
        <v>0</v>
      </c>
      <c r="V7" s="688">
        <v>0</v>
      </c>
      <c r="W7" s="689">
        <v>0</v>
      </c>
      <c r="X7" s="688">
        <v>0</v>
      </c>
      <c r="Y7" s="689">
        <v>0</v>
      </c>
      <c r="Z7" s="688">
        <v>0</v>
      </c>
      <c r="AA7" s="692">
        <v>0</v>
      </c>
      <c r="AC7" s="263"/>
      <c r="AD7" s="263"/>
      <c r="AE7" s="263"/>
      <c r="AF7" s="263"/>
      <c r="AG7" s="263"/>
      <c r="AH7" s="263"/>
      <c r="AI7" s="263"/>
      <c r="AJ7" s="263"/>
      <c r="AK7" s="263"/>
      <c r="AL7" s="263"/>
      <c r="AM7" s="263"/>
      <c r="AN7" s="263"/>
    </row>
    <row r="8" spans="1:40" ht="34.5" customHeight="1" x14ac:dyDescent="0.2">
      <c r="A8" s="1154"/>
      <c r="B8" s="1178"/>
      <c r="C8" s="147" t="s">
        <v>402</v>
      </c>
      <c r="D8" s="686">
        <f t="shared" si="2"/>
        <v>0</v>
      </c>
      <c r="E8" s="687">
        <f t="shared" si="2"/>
        <v>0</v>
      </c>
      <c r="F8" s="693">
        <v>0</v>
      </c>
      <c r="G8" s="694">
        <v>0</v>
      </c>
      <c r="H8" s="693">
        <v>0</v>
      </c>
      <c r="I8" s="694">
        <v>0</v>
      </c>
      <c r="J8" s="693">
        <v>0</v>
      </c>
      <c r="K8" s="694">
        <v>0</v>
      </c>
      <c r="L8" s="693">
        <v>0</v>
      </c>
      <c r="M8" s="694">
        <v>0</v>
      </c>
      <c r="N8" s="693">
        <v>0</v>
      </c>
      <c r="O8" s="694">
        <v>0</v>
      </c>
      <c r="P8" s="693">
        <v>0</v>
      </c>
      <c r="Q8" s="694">
        <v>0</v>
      </c>
      <c r="R8" s="693">
        <v>0</v>
      </c>
      <c r="S8" s="694">
        <v>0</v>
      </c>
      <c r="T8" s="693">
        <v>0</v>
      </c>
      <c r="U8" s="694">
        <v>0</v>
      </c>
      <c r="V8" s="693">
        <v>0</v>
      </c>
      <c r="W8" s="694">
        <v>0</v>
      </c>
      <c r="X8" s="693">
        <v>0</v>
      </c>
      <c r="Y8" s="694">
        <v>0</v>
      </c>
      <c r="Z8" s="693">
        <v>0</v>
      </c>
      <c r="AA8" s="696">
        <v>0</v>
      </c>
      <c r="AC8" s="263"/>
      <c r="AD8" s="263"/>
      <c r="AE8" s="263"/>
      <c r="AF8" s="263"/>
      <c r="AG8" s="263"/>
      <c r="AH8" s="263"/>
      <c r="AI8" s="263"/>
      <c r="AJ8" s="263"/>
      <c r="AK8" s="263"/>
      <c r="AL8" s="263"/>
      <c r="AM8" s="263"/>
      <c r="AN8" s="263"/>
    </row>
    <row r="9" spans="1:40" ht="34.5" customHeight="1" x14ac:dyDescent="0.2">
      <c r="A9" s="1154"/>
      <c r="B9" s="1178"/>
      <c r="C9" s="148" t="s">
        <v>712</v>
      </c>
      <c r="D9" s="686">
        <f t="shared" si="2"/>
        <v>0</v>
      </c>
      <c r="E9" s="687">
        <f t="shared" si="2"/>
        <v>0</v>
      </c>
      <c r="F9" s="688">
        <v>0</v>
      </c>
      <c r="G9" s="689">
        <v>0</v>
      </c>
      <c r="H9" s="688">
        <v>0</v>
      </c>
      <c r="I9" s="689">
        <v>0</v>
      </c>
      <c r="J9" s="688">
        <v>0</v>
      </c>
      <c r="K9" s="689">
        <v>0</v>
      </c>
      <c r="L9" s="688">
        <v>0</v>
      </c>
      <c r="M9" s="689">
        <v>0</v>
      </c>
      <c r="N9" s="688">
        <v>0</v>
      </c>
      <c r="O9" s="689">
        <v>0</v>
      </c>
      <c r="P9" s="688">
        <v>0</v>
      </c>
      <c r="Q9" s="689">
        <v>0</v>
      </c>
      <c r="R9" s="688">
        <v>0</v>
      </c>
      <c r="S9" s="689">
        <v>0</v>
      </c>
      <c r="T9" s="688">
        <v>0</v>
      </c>
      <c r="U9" s="689">
        <v>0</v>
      </c>
      <c r="V9" s="688">
        <v>0</v>
      </c>
      <c r="W9" s="689">
        <v>0</v>
      </c>
      <c r="X9" s="688">
        <v>0</v>
      </c>
      <c r="Y9" s="689">
        <v>0</v>
      </c>
      <c r="Z9" s="688">
        <v>0</v>
      </c>
      <c r="AA9" s="692">
        <v>0</v>
      </c>
      <c r="AC9" s="263"/>
      <c r="AD9" s="263"/>
      <c r="AE9" s="263"/>
      <c r="AF9" s="263"/>
      <c r="AG9" s="263"/>
      <c r="AH9" s="263"/>
      <c r="AI9" s="263"/>
      <c r="AJ9" s="263"/>
      <c r="AK9" s="263"/>
      <c r="AL9" s="263"/>
      <c r="AM9" s="263"/>
      <c r="AN9" s="263"/>
    </row>
    <row r="10" spans="1:40" ht="34.5" customHeight="1" x14ac:dyDescent="0.2">
      <c r="A10" s="1154"/>
      <c r="B10" s="1179"/>
      <c r="C10" s="147" t="s">
        <v>409</v>
      </c>
      <c r="D10" s="686">
        <f t="shared" si="2"/>
        <v>58</v>
      </c>
      <c r="E10" s="687">
        <f t="shared" si="2"/>
        <v>2</v>
      </c>
      <c r="F10" s="688">
        <v>25</v>
      </c>
      <c r="G10" s="689">
        <v>1</v>
      </c>
      <c r="H10" s="688">
        <v>6</v>
      </c>
      <c r="I10" s="689">
        <v>0</v>
      </c>
      <c r="J10" s="690">
        <v>1</v>
      </c>
      <c r="K10" s="689">
        <v>0</v>
      </c>
      <c r="L10" s="691">
        <v>3</v>
      </c>
      <c r="M10" s="691">
        <v>0</v>
      </c>
      <c r="N10" s="688">
        <v>0</v>
      </c>
      <c r="O10" s="691">
        <v>0</v>
      </c>
      <c r="P10" s="688">
        <v>1</v>
      </c>
      <c r="Q10" s="691">
        <v>0</v>
      </c>
      <c r="R10" s="688">
        <v>4</v>
      </c>
      <c r="S10" s="691">
        <v>0</v>
      </c>
      <c r="T10" s="688">
        <v>5</v>
      </c>
      <c r="U10" s="691">
        <v>0</v>
      </c>
      <c r="V10" s="688">
        <v>11</v>
      </c>
      <c r="W10" s="689">
        <v>0</v>
      </c>
      <c r="X10" s="688">
        <v>0</v>
      </c>
      <c r="Y10" s="689">
        <v>0</v>
      </c>
      <c r="Z10" s="691">
        <v>2</v>
      </c>
      <c r="AA10" s="692">
        <v>1</v>
      </c>
      <c r="AC10" s="263"/>
      <c r="AD10" s="263"/>
      <c r="AE10" s="263"/>
      <c r="AF10" s="263"/>
      <c r="AG10" s="263"/>
      <c r="AH10" s="263"/>
      <c r="AI10" s="263"/>
      <c r="AJ10" s="263"/>
      <c r="AK10" s="263"/>
      <c r="AL10" s="263"/>
      <c r="AM10" s="263"/>
      <c r="AN10" s="263"/>
    </row>
    <row r="11" spans="1:40" ht="34.5" customHeight="1" x14ac:dyDescent="0.2">
      <c r="A11" s="1154"/>
      <c r="B11" s="1166" t="s">
        <v>403</v>
      </c>
      <c r="C11" s="148" t="s">
        <v>349</v>
      </c>
      <c r="D11" s="686">
        <f>SUM(D12:D13)</f>
        <v>0</v>
      </c>
      <c r="E11" s="687">
        <f>SUM(E12:E13)</f>
        <v>0</v>
      </c>
      <c r="F11" s="697">
        <f>F12+F13</f>
        <v>0</v>
      </c>
      <c r="G11" s="698">
        <f>G12+G13</f>
        <v>0</v>
      </c>
      <c r="H11" s="697">
        <v>0</v>
      </c>
      <c r="I11" s="698">
        <v>0</v>
      </c>
      <c r="J11" s="697">
        <v>0</v>
      </c>
      <c r="K11" s="698">
        <v>0</v>
      </c>
      <c r="L11" s="697">
        <v>0</v>
      </c>
      <c r="M11" s="698">
        <v>0</v>
      </c>
      <c r="N11" s="697">
        <v>0</v>
      </c>
      <c r="O11" s="698">
        <v>0</v>
      </c>
      <c r="P11" s="697">
        <v>0</v>
      </c>
      <c r="Q11" s="698">
        <v>0</v>
      </c>
      <c r="R11" s="697">
        <v>0</v>
      </c>
      <c r="S11" s="698">
        <v>0</v>
      </c>
      <c r="T11" s="697">
        <v>0</v>
      </c>
      <c r="U11" s="698">
        <v>0</v>
      </c>
      <c r="V11" s="697">
        <v>0</v>
      </c>
      <c r="W11" s="698">
        <v>0</v>
      </c>
      <c r="X11" s="697">
        <v>0</v>
      </c>
      <c r="Y11" s="698">
        <v>0</v>
      </c>
      <c r="Z11" s="697">
        <v>0</v>
      </c>
      <c r="AA11" s="774">
        <v>0</v>
      </c>
      <c r="AC11" s="263"/>
      <c r="AD11" s="263"/>
      <c r="AE11" s="263"/>
      <c r="AF11" s="263"/>
      <c r="AG11" s="263"/>
      <c r="AH11" s="263"/>
      <c r="AI11" s="263"/>
      <c r="AJ11" s="263"/>
      <c r="AK11" s="263"/>
      <c r="AL11" s="263"/>
      <c r="AM11" s="263"/>
      <c r="AN11" s="263"/>
    </row>
    <row r="12" spans="1:40" ht="34.5" customHeight="1" x14ac:dyDescent="0.2">
      <c r="A12" s="1154"/>
      <c r="B12" s="1166"/>
      <c r="C12" s="147" t="s">
        <v>408</v>
      </c>
      <c r="D12" s="686">
        <f>SUM(F12,H12,J12,L12,N12,P12,R12,T12,V12,X12,Z12)</f>
        <v>0</v>
      </c>
      <c r="E12" s="687">
        <f>SUM(G12,I12,K12,M12,O12,Q12,S12,U12,W12,Y12,AA12)</f>
        <v>0</v>
      </c>
      <c r="F12" s="688">
        <v>0</v>
      </c>
      <c r="G12" s="689">
        <v>0</v>
      </c>
      <c r="H12" s="688">
        <v>0</v>
      </c>
      <c r="I12" s="689">
        <v>0</v>
      </c>
      <c r="J12" s="688">
        <v>0</v>
      </c>
      <c r="K12" s="689">
        <v>0</v>
      </c>
      <c r="L12" s="688">
        <v>0</v>
      </c>
      <c r="M12" s="689">
        <v>0</v>
      </c>
      <c r="N12" s="688">
        <v>0</v>
      </c>
      <c r="O12" s="689">
        <v>0</v>
      </c>
      <c r="P12" s="688">
        <v>0</v>
      </c>
      <c r="Q12" s="689">
        <v>0</v>
      </c>
      <c r="R12" s="688">
        <v>0</v>
      </c>
      <c r="S12" s="689">
        <v>0</v>
      </c>
      <c r="T12" s="688">
        <v>0</v>
      </c>
      <c r="U12" s="689">
        <v>0</v>
      </c>
      <c r="V12" s="688">
        <v>0</v>
      </c>
      <c r="W12" s="689">
        <v>0</v>
      </c>
      <c r="X12" s="688">
        <v>0</v>
      </c>
      <c r="Y12" s="689">
        <v>0</v>
      </c>
      <c r="Z12" s="688">
        <v>0</v>
      </c>
      <c r="AA12" s="692">
        <v>0</v>
      </c>
      <c r="AC12" s="263"/>
      <c r="AD12" s="263"/>
      <c r="AE12" s="263"/>
      <c r="AF12" s="263"/>
      <c r="AG12" s="263"/>
      <c r="AH12" s="263"/>
      <c r="AI12" s="263"/>
      <c r="AJ12" s="263"/>
      <c r="AK12" s="263"/>
      <c r="AL12" s="263"/>
      <c r="AM12" s="263"/>
      <c r="AN12" s="263"/>
    </row>
    <row r="13" spans="1:40" ht="34.5" customHeight="1" thickBot="1" x14ac:dyDescent="0.25">
      <c r="A13" s="1155"/>
      <c r="B13" s="1168"/>
      <c r="C13" s="149" t="s">
        <v>409</v>
      </c>
      <c r="D13" s="699">
        <f>SUM(F13,H13,J13,L13,N13,P13,R13,T13,V13,X13,Z13)</f>
        <v>0</v>
      </c>
      <c r="E13" s="700">
        <f>SUM(G13,I13,K13,M13,O13,Q13,S13,U13,W13,Y13,AA13)</f>
        <v>0</v>
      </c>
      <c r="F13" s="701">
        <v>0</v>
      </c>
      <c r="G13" s="702">
        <v>0</v>
      </c>
      <c r="H13" s="701">
        <v>0</v>
      </c>
      <c r="I13" s="702">
        <v>0</v>
      </c>
      <c r="J13" s="701">
        <v>0</v>
      </c>
      <c r="K13" s="702">
        <v>0</v>
      </c>
      <c r="L13" s="701">
        <v>0</v>
      </c>
      <c r="M13" s="702">
        <v>0</v>
      </c>
      <c r="N13" s="701">
        <v>0</v>
      </c>
      <c r="O13" s="702">
        <v>0</v>
      </c>
      <c r="P13" s="701">
        <v>0</v>
      </c>
      <c r="Q13" s="702">
        <v>0</v>
      </c>
      <c r="R13" s="701">
        <v>0</v>
      </c>
      <c r="S13" s="702">
        <v>0</v>
      </c>
      <c r="T13" s="701">
        <v>0</v>
      </c>
      <c r="U13" s="702">
        <v>0</v>
      </c>
      <c r="V13" s="701">
        <v>0</v>
      </c>
      <c r="W13" s="702">
        <v>0</v>
      </c>
      <c r="X13" s="701">
        <v>0</v>
      </c>
      <c r="Y13" s="702">
        <v>0</v>
      </c>
      <c r="Z13" s="701">
        <v>0</v>
      </c>
      <c r="AA13" s="703">
        <v>0</v>
      </c>
      <c r="AC13" s="263"/>
      <c r="AD13" s="263"/>
      <c r="AE13" s="263"/>
      <c r="AF13" s="263"/>
      <c r="AG13" s="263"/>
      <c r="AH13" s="263"/>
      <c r="AI13" s="263"/>
      <c r="AJ13" s="263"/>
      <c r="AK13" s="263"/>
      <c r="AL13" s="263"/>
      <c r="AM13" s="263"/>
      <c r="AN13" s="263"/>
    </row>
    <row r="14" spans="1:40" ht="34.5" customHeight="1" x14ac:dyDescent="0.2">
      <c r="A14" s="1153" t="s">
        <v>404</v>
      </c>
      <c r="B14" s="1166" t="s">
        <v>725</v>
      </c>
      <c r="C14" s="203" t="s">
        <v>349</v>
      </c>
      <c r="D14" s="704">
        <f>SUM(D15:D17)</f>
        <v>3</v>
      </c>
      <c r="E14" s="705">
        <f>SUM(E15:E17)</f>
        <v>3</v>
      </c>
      <c r="F14" s="706">
        <f t="shared" ref="F14:AA14" si="3">F15+F16+F17</f>
        <v>0</v>
      </c>
      <c r="G14" s="705">
        <f t="shared" si="3"/>
        <v>0</v>
      </c>
      <c r="H14" s="706">
        <f t="shared" si="3"/>
        <v>0</v>
      </c>
      <c r="I14" s="705">
        <f t="shared" si="3"/>
        <v>0</v>
      </c>
      <c r="J14" s="706">
        <f t="shared" si="3"/>
        <v>0</v>
      </c>
      <c r="K14" s="705">
        <f t="shared" si="3"/>
        <v>0</v>
      </c>
      <c r="L14" s="706">
        <f t="shared" si="3"/>
        <v>0</v>
      </c>
      <c r="M14" s="705">
        <f t="shared" si="3"/>
        <v>0</v>
      </c>
      <c r="N14" s="706">
        <f t="shared" si="3"/>
        <v>0</v>
      </c>
      <c r="O14" s="705">
        <f t="shared" si="3"/>
        <v>0</v>
      </c>
      <c r="P14" s="706">
        <f t="shared" si="3"/>
        <v>0</v>
      </c>
      <c r="Q14" s="705">
        <f t="shared" si="3"/>
        <v>0</v>
      </c>
      <c r="R14" s="706">
        <f t="shared" si="3"/>
        <v>0</v>
      </c>
      <c r="S14" s="705">
        <f t="shared" si="3"/>
        <v>0</v>
      </c>
      <c r="T14" s="706">
        <f t="shared" si="3"/>
        <v>0</v>
      </c>
      <c r="U14" s="705">
        <f t="shared" si="3"/>
        <v>0</v>
      </c>
      <c r="V14" s="706">
        <f t="shared" si="3"/>
        <v>1</v>
      </c>
      <c r="W14" s="705">
        <f t="shared" si="3"/>
        <v>1</v>
      </c>
      <c r="X14" s="706">
        <f t="shared" si="3"/>
        <v>0</v>
      </c>
      <c r="Y14" s="705">
        <f t="shared" si="3"/>
        <v>0</v>
      </c>
      <c r="Z14" s="706">
        <f t="shared" si="3"/>
        <v>2</v>
      </c>
      <c r="AA14" s="775">
        <f t="shared" si="3"/>
        <v>2</v>
      </c>
      <c r="AC14" s="263"/>
      <c r="AD14" s="263"/>
      <c r="AE14" s="263"/>
      <c r="AF14" s="263"/>
      <c r="AG14" s="263"/>
      <c r="AH14" s="263"/>
      <c r="AI14" s="263"/>
      <c r="AJ14" s="263"/>
      <c r="AK14" s="263"/>
      <c r="AL14" s="263"/>
      <c r="AM14" s="263"/>
      <c r="AN14" s="263"/>
    </row>
    <row r="15" spans="1:40" ht="34.5" customHeight="1" x14ac:dyDescent="0.2">
      <c r="A15" s="1154"/>
      <c r="B15" s="1166"/>
      <c r="C15" s="202" t="s">
        <v>408</v>
      </c>
      <c r="D15" s="707">
        <f t="shared" ref="D15:E18" si="4">SUM(F15,H15,J15,L15,N15,P15,R15,T15,V15,X15,Z15)</f>
        <v>3</v>
      </c>
      <c r="E15" s="708">
        <f t="shared" si="4"/>
        <v>3</v>
      </c>
      <c r="F15" s="690">
        <v>0</v>
      </c>
      <c r="G15" s="709">
        <v>0</v>
      </c>
      <c r="H15" s="690">
        <v>0</v>
      </c>
      <c r="I15" s="709">
        <v>0</v>
      </c>
      <c r="J15" s="690">
        <v>0</v>
      </c>
      <c r="K15" s="709">
        <v>0</v>
      </c>
      <c r="L15" s="690">
        <v>0</v>
      </c>
      <c r="M15" s="709">
        <v>0</v>
      </c>
      <c r="N15" s="690">
        <v>0</v>
      </c>
      <c r="O15" s="709">
        <v>0</v>
      </c>
      <c r="P15" s="690">
        <v>0</v>
      </c>
      <c r="Q15" s="709">
        <v>0</v>
      </c>
      <c r="R15" s="690">
        <v>0</v>
      </c>
      <c r="S15" s="709">
        <v>0</v>
      </c>
      <c r="T15" s="690">
        <v>0</v>
      </c>
      <c r="U15" s="709">
        <v>0</v>
      </c>
      <c r="V15" s="690">
        <v>1</v>
      </c>
      <c r="W15" s="709">
        <v>1</v>
      </c>
      <c r="X15" s="690">
        <v>0</v>
      </c>
      <c r="Y15" s="709">
        <v>0</v>
      </c>
      <c r="Z15" s="690">
        <v>2</v>
      </c>
      <c r="AA15" s="710">
        <v>2</v>
      </c>
      <c r="AC15" s="263"/>
      <c r="AD15" s="263"/>
      <c r="AE15" s="263"/>
      <c r="AF15" s="263"/>
      <c r="AG15" s="263"/>
      <c r="AH15" s="263"/>
      <c r="AI15" s="263"/>
      <c r="AJ15" s="263"/>
      <c r="AK15" s="263"/>
      <c r="AL15" s="263"/>
      <c r="AM15" s="263"/>
      <c r="AN15" s="263"/>
    </row>
    <row r="16" spans="1:40" ht="34.5" customHeight="1" x14ac:dyDescent="0.2">
      <c r="A16" s="1154"/>
      <c r="B16" s="1166"/>
      <c r="C16" s="204" t="s">
        <v>704</v>
      </c>
      <c r="D16" s="707">
        <f t="shared" si="4"/>
        <v>0</v>
      </c>
      <c r="E16" s="708">
        <f t="shared" si="4"/>
        <v>0</v>
      </c>
      <c r="F16" s="695">
        <v>0</v>
      </c>
      <c r="G16" s="711">
        <v>0</v>
      </c>
      <c r="H16" s="695">
        <v>0</v>
      </c>
      <c r="I16" s="711">
        <v>0</v>
      </c>
      <c r="J16" s="695">
        <v>0</v>
      </c>
      <c r="K16" s="711">
        <v>0</v>
      </c>
      <c r="L16" s="695">
        <v>0</v>
      </c>
      <c r="M16" s="711">
        <v>0</v>
      </c>
      <c r="N16" s="695">
        <v>0</v>
      </c>
      <c r="O16" s="711">
        <v>0</v>
      </c>
      <c r="P16" s="695">
        <v>0</v>
      </c>
      <c r="Q16" s="711">
        <v>0</v>
      </c>
      <c r="R16" s="695">
        <v>0</v>
      </c>
      <c r="S16" s="711">
        <v>0</v>
      </c>
      <c r="T16" s="695">
        <v>0</v>
      </c>
      <c r="U16" s="711">
        <v>0</v>
      </c>
      <c r="V16" s="695">
        <v>0</v>
      </c>
      <c r="W16" s="711">
        <v>0</v>
      </c>
      <c r="X16" s="695">
        <v>0</v>
      </c>
      <c r="Y16" s="711">
        <v>0</v>
      </c>
      <c r="Z16" s="695">
        <v>0</v>
      </c>
      <c r="AA16" s="712">
        <v>0</v>
      </c>
      <c r="AC16" s="263"/>
      <c r="AD16" s="263"/>
      <c r="AE16" s="263"/>
      <c r="AF16" s="263"/>
      <c r="AG16" s="263"/>
      <c r="AH16" s="263"/>
      <c r="AI16" s="263"/>
      <c r="AJ16" s="263"/>
      <c r="AK16" s="263"/>
      <c r="AL16" s="263"/>
      <c r="AM16" s="263"/>
      <c r="AN16" s="263"/>
    </row>
    <row r="17" spans="1:40" ht="34.5" customHeight="1" x14ac:dyDescent="0.2">
      <c r="A17" s="1154"/>
      <c r="B17" s="1167"/>
      <c r="C17" s="203" t="s">
        <v>409</v>
      </c>
      <c r="D17" s="707">
        <f t="shared" si="4"/>
        <v>0</v>
      </c>
      <c r="E17" s="708">
        <f t="shared" si="4"/>
        <v>0</v>
      </c>
      <c r="F17" s="690">
        <v>0</v>
      </c>
      <c r="G17" s="709">
        <v>0</v>
      </c>
      <c r="H17" s="690">
        <v>0</v>
      </c>
      <c r="I17" s="709">
        <v>0</v>
      </c>
      <c r="J17" s="690">
        <v>0</v>
      </c>
      <c r="K17" s="709">
        <v>0</v>
      </c>
      <c r="L17" s="690">
        <v>0</v>
      </c>
      <c r="M17" s="709">
        <v>0</v>
      </c>
      <c r="N17" s="690">
        <v>0</v>
      </c>
      <c r="O17" s="709">
        <v>0</v>
      </c>
      <c r="P17" s="690">
        <v>0</v>
      </c>
      <c r="Q17" s="709">
        <v>0</v>
      </c>
      <c r="R17" s="690">
        <v>0</v>
      </c>
      <c r="S17" s="709">
        <v>0</v>
      </c>
      <c r="T17" s="690">
        <v>0</v>
      </c>
      <c r="U17" s="709">
        <v>0</v>
      </c>
      <c r="V17" s="690">
        <v>0</v>
      </c>
      <c r="W17" s="709">
        <v>0</v>
      </c>
      <c r="X17" s="690">
        <v>0</v>
      </c>
      <c r="Y17" s="709">
        <v>0</v>
      </c>
      <c r="Z17" s="690">
        <v>0</v>
      </c>
      <c r="AA17" s="710">
        <v>0</v>
      </c>
      <c r="AC17" s="263"/>
      <c r="AD17" s="263"/>
      <c r="AE17" s="263"/>
      <c r="AF17" s="263"/>
      <c r="AG17" s="263"/>
      <c r="AH17" s="263"/>
      <c r="AI17" s="263"/>
      <c r="AJ17" s="263"/>
      <c r="AK17" s="263"/>
      <c r="AL17" s="263"/>
      <c r="AM17" s="263"/>
      <c r="AN17" s="263"/>
    </row>
    <row r="18" spans="1:40" ht="34.5" customHeight="1" x14ac:dyDescent="0.2">
      <c r="A18" s="1154"/>
      <c r="B18" s="150" t="s">
        <v>405</v>
      </c>
      <c r="C18" s="826" t="s">
        <v>406</v>
      </c>
      <c r="D18" s="713">
        <f t="shared" si="4"/>
        <v>0</v>
      </c>
      <c r="E18" s="714">
        <f t="shared" si="4"/>
        <v>0</v>
      </c>
      <c r="F18" s="695">
        <v>0</v>
      </c>
      <c r="G18" s="711">
        <v>0</v>
      </c>
      <c r="H18" s="695">
        <v>0</v>
      </c>
      <c r="I18" s="711">
        <v>0</v>
      </c>
      <c r="J18" s="695">
        <v>0</v>
      </c>
      <c r="K18" s="711">
        <v>0</v>
      </c>
      <c r="L18" s="695">
        <v>0</v>
      </c>
      <c r="M18" s="711">
        <v>0</v>
      </c>
      <c r="N18" s="695">
        <v>0</v>
      </c>
      <c r="O18" s="711">
        <v>0</v>
      </c>
      <c r="P18" s="695">
        <v>0</v>
      </c>
      <c r="Q18" s="711">
        <v>0</v>
      </c>
      <c r="R18" s="695">
        <v>0</v>
      </c>
      <c r="S18" s="711">
        <v>0</v>
      </c>
      <c r="T18" s="695">
        <v>0</v>
      </c>
      <c r="U18" s="711">
        <v>0</v>
      </c>
      <c r="V18" s="695">
        <v>0</v>
      </c>
      <c r="W18" s="711">
        <v>0</v>
      </c>
      <c r="X18" s="695">
        <v>0</v>
      </c>
      <c r="Y18" s="711">
        <v>0</v>
      </c>
      <c r="Z18" s="695">
        <v>0</v>
      </c>
      <c r="AA18" s="712">
        <v>0</v>
      </c>
      <c r="AC18" s="263"/>
      <c r="AD18" s="263"/>
      <c r="AE18" s="263"/>
      <c r="AF18" s="263"/>
      <c r="AG18" s="263"/>
      <c r="AH18" s="263"/>
      <c r="AI18" s="263"/>
      <c r="AJ18" s="263"/>
      <c r="AK18" s="263"/>
      <c r="AL18" s="263"/>
      <c r="AM18" s="263"/>
      <c r="AN18" s="263"/>
    </row>
    <row r="19" spans="1:40" ht="34.5" customHeight="1" x14ac:dyDescent="0.2">
      <c r="A19" s="1154"/>
      <c r="B19" s="1172" t="s">
        <v>407</v>
      </c>
      <c r="C19" s="203" t="s">
        <v>349</v>
      </c>
      <c r="D19" s="707">
        <f>SUM(D20:D21)</f>
        <v>2</v>
      </c>
      <c r="E19" s="715">
        <f>SUM(E20:E21)</f>
        <v>0</v>
      </c>
      <c r="F19" s="690">
        <f t="shared" ref="F19:AA19" si="5">F20+F21</f>
        <v>0</v>
      </c>
      <c r="G19" s="709">
        <f t="shared" si="5"/>
        <v>0</v>
      </c>
      <c r="H19" s="690">
        <f t="shared" si="5"/>
        <v>0</v>
      </c>
      <c r="I19" s="709">
        <f t="shared" si="5"/>
        <v>0</v>
      </c>
      <c r="J19" s="690">
        <f t="shared" si="5"/>
        <v>0</v>
      </c>
      <c r="K19" s="709">
        <f t="shared" si="5"/>
        <v>0</v>
      </c>
      <c r="L19" s="690">
        <f t="shared" si="5"/>
        <v>0</v>
      </c>
      <c r="M19" s="709">
        <f t="shared" si="5"/>
        <v>0</v>
      </c>
      <c r="N19" s="690">
        <f t="shared" si="5"/>
        <v>0</v>
      </c>
      <c r="O19" s="709">
        <f t="shared" si="5"/>
        <v>0</v>
      </c>
      <c r="P19" s="690">
        <f t="shared" si="5"/>
        <v>1</v>
      </c>
      <c r="Q19" s="709">
        <f t="shared" si="5"/>
        <v>0</v>
      </c>
      <c r="R19" s="690">
        <f t="shared" si="5"/>
        <v>0</v>
      </c>
      <c r="S19" s="709">
        <f t="shared" si="5"/>
        <v>0</v>
      </c>
      <c r="T19" s="690">
        <f t="shared" si="5"/>
        <v>1</v>
      </c>
      <c r="U19" s="709">
        <f t="shared" si="5"/>
        <v>0</v>
      </c>
      <c r="V19" s="690">
        <f t="shared" si="5"/>
        <v>0</v>
      </c>
      <c r="W19" s="709">
        <f t="shared" si="5"/>
        <v>0</v>
      </c>
      <c r="X19" s="690">
        <f t="shared" si="5"/>
        <v>0</v>
      </c>
      <c r="Y19" s="709">
        <f t="shared" si="5"/>
        <v>0</v>
      </c>
      <c r="Z19" s="690">
        <f t="shared" si="5"/>
        <v>0</v>
      </c>
      <c r="AA19" s="710">
        <f t="shared" si="5"/>
        <v>0</v>
      </c>
      <c r="AC19" s="263"/>
      <c r="AD19" s="263"/>
      <c r="AE19" s="263"/>
      <c r="AF19" s="263"/>
      <c r="AG19" s="263"/>
      <c r="AH19" s="263"/>
      <c r="AI19" s="263"/>
      <c r="AJ19" s="263"/>
      <c r="AK19" s="263"/>
      <c r="AL19" s="263"/>
      <c r="AM19" s="263"/>
      <c r="AN19" s="263"/>
    </row>
    <row r="20" spans="1:40" ht="34.5" customHeight="1" x14ac:dyDescent="0.2">
      <c r="A20" s="1154"/>
      <c r="B20" s="1173"/>
      <c r="C20" s="203" t="s">
        <v>408</v>
      </c>
      <c r="D20" s="716">
        <f t="shared" ref="D20:E22" si="6">SUM(F20,H20,J20,L20,N20,P20,R20,T20,V20,X20,Z20)</f>
        <v>2</v>
      </c>
      <c r="E20" s="717">
        <f t="shared" si="6"/>
        <v>0</v>
      </c>
      <c r="F20" s="695">
        <v>0</v>
      </c>
      <c r="G20" s="711">
        <v>0</v>
      </c>
      <c r="H20" s="719">
        <v>0</v>
      </c>
      <c r="I20" s="718">
        <v>0</v>
      </c>
      <c r="J20" s="695">
        <v>0</v>
      </c>
      <c r="K20" s="711">
        <v>0</v>
      </c>
      <c r="L20" s="695">
        <v>0</v>
      </c>
      <c r="M20" s="711">
        <v>0</v>
      </c>
      <c r="N20" s="695">
        <v>0</v>
      </c>
      <c r="O20" s="711">
        <v>0</v>
      </c>
      <c r="P20" s="695">
        <v>1</v>
      </c>
      <c r="Q20" s="711">
        <v>0</v>
      </c>
      <c r="R20" s="695">
        <v>0</v>
      </c>
      <c r="S20" s="711">
        <v>0</v>
      </c>
      <c r="T20" s="695">
        <v>1</v>
      </c>
      <c r="U20" s="711">
        <v>0</v>
      </c>
      <c r="V20" s="695">
        <v>0</v>
      </c>
      <c r="W20" s="711">
        <v>0</v>
      </c>
      <c r="X20" s="695">
        <v>0</v>
      </c>
      <c r="Y20" s="711">
        <v>0</v>
      </c>
      <c r="Z20" s="695">
        <v>0</v>
      </c>
      <c r="AA20" s="712">
        <v>0</v>
      </c>
      <c r="AC20" s="263"/>
      <c r="AD20" s="263"/>
      <c r="AE20" s="263"/>
      <c r="AF20" s="263"/>
      <c r="AG20" s="263"/>
      <c r="AH20" s="263"/>
      <c r="AI20" s="263"/>
      <c r="AJ20" s="263"/>
      <c r="AK20" s="263"/>
      <c r="AL20" s="263"/>
      <c r="AM20" s="263"/>
      <c r="AN20" s="263"/>
    </row>
    <row r="21" spans="1:40" ht="34.5" customHeight="1" x14ac:dyDescent="0.2">
      <c r="A21" s="1154"/>
      <c r="B21" s="1174"/>
      <c r="C21" s="202" t="s">
        <v>409</v>
      </c>
      <c r="D21" s="716">
        <f t="shared" si="6"/>
        <v>0</v>
      </c>
      <c r="E21" s="720">
        <f t="shared" si="6"/>
        <v>0</v>
      </c>
      <c r="F21" s="690">
        <v>0</v>
      </c>
      <c r="G21" s="709">
        <v>0</v>
      </c>
      <c r="H21" s="690">
        <v>0</v>
      </c>
      <c r="I21" s="709">
        <v>0</v>
      </c>
      <c r="J21" s="690">
        <v>0</v>
      </c>
      <c r="K21" s="709">
        <v>0</v>
      </c>
      <c r="L21" s="690">
        <v>0</v>
      </c>
      <c r="M21" s="709">
        <v>0</v>
      </c>
      <c r="N21" s="690">
        <v>0</v>
      </c>
      <c r="O21" s="709">
        <v>0</v>
      </c>
      <c r="P21" s="690">
        <v>0</v>
      </c>
      <c r="Q21" s="709">
        <v>0</v>
      </c>
      <c r="R21" s="690">
        <v>0</v>
      </c>
      <c r="S21" s="709">
        <v>0</v>
      </c>
      <c r="T21" s="690">
        <v>0</v>
      </c>
      <c r="U21" s="709">
        <v>0</v>
      </c>
      <c r="V21" s="690">
        <v>0</v>
      </c>
      <c r="W21" s="709">
        <v>0</v>
      </c>
      <c r="X21" s="690">
        <v>0</v>
      </c>
      <c r="Y21" s="709">
        <v>0</v>
      </c>
      <c r="Z21" s="690">
        <v>0</v>
      </c>
      <c r="AA21" s="710">
        <v>0</v>
      </c>
      <c r="AC21" s="263"/>
      <c r="AD21" s="263"/>
      <c r="AE21" s="263"/>
      <c r="AF21" s="263"/>
      <c r="AG21" s="263"/>
      <c r="AH21" s="263"/>
      <c r="AI21" s="263"/>
      <c r="AJ21" s="263"/>
      <c r="AK21" s="263"/>
      <c r="AL21" s="263"/>
      <c r="AM21" s="263"/>
      <c r="AN21" s="263"/>
    </row>
    <row r="22" spans="1:40" ht="34.5" customHeight="1" thickBot="1" x14ac:dyDescent="0.25">
      <c r="A22" s="1155"/>
      <c r="B22" s="151" t="s">
        <v>409</v>
      </c>
      <c r="C22" s="205" t="s">
        <v>705</v>
      </c>
      <c r="D22" s="699">
        <f t="shared" si="6"/>
        <v>0</v>
      </c>
      <c r="E22" s="721">
        <f t="shared" si="6"/>
        <v>0</v>
      </c>
      <c r="F22" s="776">
        <v>0</v>
      </c>
      <c r="G22" s="777">
        <v>0</v>
      </c>
      <c r="H22" s="776">
        <v>0</v>
      </c>
      <c r="I22" s="777">
        <v>0</v>
      </c>
      <c r="J22" s="776">
        <v>0</v>
      </c>
      <c r="K22" s="777">
        <v>0</v>
      </c>
      <c r="L22" s="776">
        <v>0</v>
      </c>
      <c r="M22" s="777">
        <v>0</v>
      </c>
      <c r="N22" s="776">
        <v>0</v>
      </c>
      <c r="O22" s="777">
        <v>0</v>
      </c>
      <c r="P22" s="776">
        <v>0</v>
      </c>
      <c r="Q22" s="777">
        <v>0</v>
      </c>
      <c r="R22" s="776">
        <v>0</v>
      </c>
      <c r="S22" s="777">
        <v>0</v>
      </c>
      <c r="T22" s="776">
        <v>0</v>
      </c>
      <c r="U22" s="777">
        <v>0</v>
      </c>
      <c r="V22" s="776">
        <v>0</v>
      </c>
      <c r="W22" s="777">
        <v>0</v>
      </c>
      <c r="X22" s="776">
        <v>0</v>
      </c>
      <c r="Y22" s="777">
        <v>0</v>
      </c>
      <c r="Z22" s="776">
        <v>0</v>
      </c>
      <c r="AA22" s="778">
        <v>0</v>
      </c>
      <c r="AC22" s="263"/>
      <c r="AD22" s="263"/>
      <c r="AE22" s="263"/>
      <c r="AF22" s="263"/>
      <c r="AG22" s="263"/>
      <c r="AH22" s="263"/>
      <c r="AI22" s="263"/>
      <c r="AJ22" s="263"/>
      <c r="AK22" s="263"/>
      <c r="AL22" s="263"/>
      <c r="AM22" s="263"/>
      <c r="AN22" s="263"/>
    </row>
    <row r="23" spans="1:40" s="263" customFormat="1" ht="30" customHeight="1" x14ac:dyDescent="0.2"/>
    <row r="24" spans="1:40" ht="30" customHeight="1" x14ac:dyDescent="0.2">
      <c r="A24" s="263"/>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C24" s="263"/>
      <c r="AD24" s="263"/>
      <c r="AE24" s="263"/>
      <c r="AF24" s="263"/>
      <c r="AG24" s="263"/>
      <c r="AH24" s="263"/>
      <c r="AI24" s="263"/>
      <c r="AJ24" s="263"/>
      <c r="AK24" s="263"/>
      <c r="AL24" s="263"/>
      <c r="AM24" s="263"/>
      <c r="AN24" s="263"/>
    </row>
    <row r="25" spans="1:40" ht="30" customHeight="1" x14ac:dyDescent="0.2">
      <c r="A25" s="263"/>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C25" s="263"/>
      <c r="AD25" s="263"/>
      <c r="AE25" s="263"/>
      <c r="AF25" s="263"/>
      <c r="AG25" s="263"/>
      <c r="AH25" s="263"/>
      <c r="AI25" s="263"/>
      <c r="AJ25" s="263"/>
      <c r="AK25" s="263"/>
      <c r="AL25" s="263"/>
      <c r="AM25" s="263"/>
      <c r="AN25" s="263"/>
    </row>
    <row r="26" spans="1:40" ht="30" customHeight="1" x14ac:dyDescent="0.2">
      <c r="A26" s="263"/>
      <c r="B26" s="263"/>
      <c r="C26" s="263"/>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C26" s="263"/>
      <c r="AD26" s="263"/>
      <c r="AE26" s="263"/>
      <c r="AF26" s="263"/>
      <c r="AG26" s="263"/>
      <c r="AH26" s="263"/>
      <c r="AI26" s="263"/>
      <c r="AJ26" s="263"/>
      <c r="AK26" s="263"/>
      <c r="AL26" s="263"/>
      <c r="AM26" s="263"/>
      <c r="AN26" s="263"/>
    </row>
    <row r="27" spans="1:40" ht="30" customHeight="1" x14ac:dyDescent="0.2">
      <c r="A27" s="263"/>
      <c r="B27" s="263"/>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C27" s="263"/>
      <c r="AD27" s="263"/>
      <c r="AE27" s="263"/>
      <c r="AF27" s="263"/>
      <c r="AG27" s="263"/>
      <c r="AH27" s="263"/>
      <c r="AI27" s="263"/>
      <c r="AJ27" s="263"/>
      <c r="AK27" s="263"/>
      <c r="AL27" s="263"/>
      <c r="AM27" s="263"/>
      <c r="AN27" s="263"/>
    </row>
    <row r="28" spans="1:40" ht="30" customHeight="1" x14ac:dyDescent="0.2">
      <c r="A28" s="263"/>
      <c r="B28" s="263"/>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C28" s="263"/>
      <c r="AD28" s="263"/>
      <c r="AE28" s="263"/>
      <c r="AF28" s="263"/>
      <c r="AG28" s="263"/>
      <c r="AH28" s="263"/>
      <c r="AI28" s="263"/>
      <c r="AJ28" s="263"/>
      <c r="AK28" s="263"/>
      <c r="AL28" s="263"/>
      <c r="AM28" s="263"/>
      <c r="AN28" s="263"/>
    </row>
    <row r="29" spans="1:40" ht="30" customHeight="1" x14ac:dyDescent="0.2">
      <c r="A29" s="263"/>
      <c r="B29" s="263"/>
      <c r="C29" s="263"/>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C29" s="263"/>
      <c r="AD29" s="263"/>
      <c r="AE29" s="263"/>
      <c r="AF29" s="263"/>
      <c r="AG29" s="263"/>
      <c r="AH29" s="263"/>
      <c r="AI29" s="263"/>
      <c r="AJ29" s="263"/>
      <c r="AK29" s="263"/>
      <c r="AL29" s="263"/>
      <c r="AM29" s="263"/>
      <c r="AN29" s="263"/>
    </row>
    <row r="30" spans="1:40" ht="30" customHeight="1" x14ac:dyDescent="0.2">
      <c r="A30" s="263"/>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C30" s="263"/>
      <c r="AD30" s="263"/>
      <c r="AE30" s="263"/>
      <c r="AF30" s="263"/>
      <c r="AG30" s="263"/>
      <c r="AH30" s="263"/>
      <c r="AI30" s="263"/>
      <c r="AJ30" s="263"/>
      <c r="AK30" s="263"/>
      <c r="AL30" s="263"/>
      <c r="AM30" s="263"/>
      <c r="AN30" s="263"/>
    </row>
    <row r="31" spans="1:40" ht="30" customHeight="1" thickBot="1" x14ac:dyDescent="0.25">
      <c r="A31" s="263"/>
      <c r="B31" s="263"/>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C31" s="263"/>
      <c r="AD31" s="263"/>
      <c r="AE31" s="263"/>
      <c r="AF31" s="263"/>
      <c r="AG31" s="263"/>
      <c r="AH31" s="263"/>
      <c r="AI31" s="263"/>
      <c r="AJ31" s="263"/>
      <c r="AK31" s="263"/>
      <c r="AL31" s="263"/>
      <c r="AM31" s="263"/>
      <c r="AN31" s="263"/>
    </row>
    <row r="32" spans="1:40" ht="30" customHeight="1" x14ac:dyDescent="0.2">
      <c r="A32" s="872"/>
      <c r="B32" s="873"/>
      <c r="C32" s="873"/>
      <c r="D32" s="873"/>
      <c r="E32" s="873"/>
      <c r="F32" s="873"/>
      <c r="G32" s="873"/>
      <c r="H32" s="873"/>
      <c r="I32" s="873"/>
      <c r="J32" s="873"/>
      <c r="K32" s="873"/>
      <c r="L32" s="873"/>
      <c r="M32" s="874"/>
      <c r="N32" s="263"/>
      <c r="O32" s="263"/>
      <c r="P32" s="263"/>
      <c r="Q32" s="263"/>
      <c r="R32" s="263"/>
      <c r="S32" s="263"/>
      <c r="T32" s="263"/>
      <c r="U32" s="263"/>
      <c r="V32" s="263"/>
      <c r="W32" s="263"/>
      <c r="X32" s="263"/>
      <c r="Y32" s="263"/>
      <c r="Z32" s="263"/>
      <c r="AA32" s="263"/>
      <c r="AC32" s="263"/>
      <c r="AD32" s="263"/>
      <c r="AE32" s="263"/>
      <c r="AF32" s="263"/>
      <c r="AG32" s="263"/>
      <c r="AH32" s="263"/>
      <c r="AI32" s="263"/>
      <c r="AJ32" s="263"/>
      <c r="AK32" s="263"/>
      <c r="AL32" s="263"/>
      <c r="AM32" s="263"/>
      <c r="AN32" s="263"/>
    </row>
    <row r="33" spans="1:40" ht="30" customHeight="1" x14ac:dyDescent="0.2">
      <c r="A33" s="875"/>
      <c r="B33" s="876"/>
      <c r="C33" s="876"/>
      <c r="D33" s="876"/>
      <c r="E33" s="876"/>
      <c r="F33" s="876"/>
      <c r="G33" s="876"/>
      <c r="H33" s="876"/>
      <c r="I33" s="876"/>
      <c r="J33" s="876"/>
      <c r="K33" s="876"/>
      <c r="L33" s="876"/>
      <c r="M33" s="877"/>
      <c r="N33" s="263"/>
      <c r="O33" s="263"/>
      <c r="P33" s="263"/>
      <c r="Q33" s="263"/>
      <c r="R33" s="263"/>
      <c r="S33" s="263"/>
      <c r="T33" s="263"/>
      <c r="U33" s="263"/>
      <c r="V33" s="263"/>
      <c r="W33" s="263"/>
      <c r="X33" s="263"/>
      <c r="Y33" s="263"/>
      <c r="Z33" s="263"/>
      <c r="AA33" s="263"/>
      <c r="AC33" s="263"/>
      <c r="AD33" s="263"/>
      <c r="AE33" s="263"/>
      <c r="AF33" s="263"/>
      <c r="AG33" s="263"/>
      <c r="AH33" s="263"/>
      <c r="AI33" s="263"/>
      <c r="AJ33" s="263"/>
      <c r="AK33" s="263"/>
      <c r="AL33" s="263"/>
      <c r="AM33" s="263"/>
      <c r="AN33" s="263"/>
    </row>
    <row r="34" spans="1:40" ht="30" customHeight="1" x14ac:dyDescent="0.2">
      <c r="A34" s="875"/>
      <c r="B34" s="876"/>
      <c r="C34" s="876"/>
      <c r="D34" s="876"/>
      <c r="E34" s="876"/>
      <c r="F34" s="876"/>
      <c r="G34" s="876"/>
      <c r="H34" s="876"/>
      <c r="I34" s="876"/>
      <c r="J34" s="876"/>
      <c r="K34" s="876"/>
      <c r="L34" s="876"/>
      <c r="M34" s="877"/>
      <c r="N34" s="263"/>
      <c r="O34" s="263"/>
      <c r="P34" s="263"/>
      <c r="Q34" s="263"/>
      <c r="R34" s="263"/>
      <c r="S34" s="263"/>
      <c r="T34" s="263"/>
      <c r="U34" s="263"/>
      <c r="V34" s="263"/>
      <c r="W34" s="263"/>
      <c r="X34" s="263"/>
      <c r="Y34" s="263"/>
      <c r="Z34" s="263"/>
      <c r="AA34" s="263"/>
      <c r="AC34" s="263"/>
      <c r="AD34" s="263"/>
      <c r="AE34" s="263"/>
      <c r="AF34" s="263"/>
      <c r="AG34" s="263"/>
      <c r="AH34" s="263"/>
      <c r="AI34" s="263"/>
      <c r="AJ34" s="263"/>
      <c r="AK34" s="263"/>
      <c r="AL34" s="263"/>
      <c r="AM34" s="263"/>
      <c r="AN34" s="263"/>
    </row>
    <row r="35" spans="1:40" ht="30" customHeight="1" x14ac:dyDescent="0.2">
      <c r="A35" s="875"/>
      <c r="B35" s="876"/>
      <c r="C35" s="876"/>
      <c r="D35" s="876"/>
      <c r="E35" s="876"/>
      <c r="F35" s="876"/>
      <c r="G35" s="876"/>
      <c r="H35" s="876"/>
      <c r="I35" s="876"/>
      <c r="J35" s="876"/>
      <c r="K35" s="876"/>
      <c r="L35" s="876"/>
      <c r="M35" s="877"/>
      <c r="N35" s="263"/>
      <c r="O35" s="263"/>
      <c r="P35" s="263"/>
      <c r="Q35" s="263"/>
      <c r="R35" s="263"/>
      <c r="S35" s="263"/>
      <c r="T35" s="263"/>
      <c r="U35" s="263"/>
      <c r="V35" s="263"/>
      <c r="W35" s="263"/>
      <c r="X35" s="263"/>
      <c r="Y35" s="263"/>
      <c r="Z35" s="263"/>
      <c r="AA35" s="263"/>
      <c r="AC35" s="263"/>
      <c r="AD35" s="263"/>
      <c r="AE35" s="263"/>
      <c r="AF35" s="263"/>
      <c r="AG35" s="263"/>
      <c r="AH35" s="263"/>
      <c r="AI35" s="263"/>
      <c r="AJ35" s="263"/>
      <c r="AK35" s="263"/>
      <c r="AL35" s="263"/>
      <c r="AM35" s="263"/>
      <c r="AN35" s="263"/>
    </row>
    <row r="36" spans="1:40" ht="30" customHeight="1" x14ac:dyDescent="0.2">
      <c r="A36" s="875"/>
      <c r="B36" s="876"/>
      <c r="C36" s="876"/>
      <c r="D36" s="876"/>
      <c r="E36" s="876"/>
      <c r="F36" s="876"/>
      <c r="G36" s="876"/>
      <c r="H36" s="876"/>
      <c r="I36" s="876"/>
      <c r="J36" s="876"/>
      <c r="K36" s="876"/>
      <c r="L36" s="876"/>
      <c r="M36" s="877"/>
      <c r="N36" s="263"/>
      <c r="O36" s="263"/>
      <c r="P36" s="263"/>
      <c r="Q36" s="263"/>
      <c r="R36" s="263"/>
      <c r="S36" s="263"/>
      <c r="T36" s="263"/>
      <c r="U36" s="263"/>
      <c r="V36" s="263"/>
      <c r="W36" s="263"/>
      <c r="X36" s="263"/>
      <c r="Y36" s="263"/>
      <c r="Z36" s="263"/>
      <c r="AA36" s="263"/>
      <c r="AC36" s="263"/>
      <c r="AD36" s="263"/>
      <c r="AE36" s="263"/>
      <c r="AF36" s="263"/>
      <c r="AG36" s="263"/>
      <c r="AH36" s="263"/>
      <c r="AI36" s="263"/>
      <c r="AJ36" s="263"/>
      <c r="AK36" s="263"/>
      <c r="AL36" s="263"/>
      <c r="AM36" s="263"/>
      <c r="AN36" s="263"/>
    </row>
    <row r="37" spans="1:40" ht="30" customHeight="1" thickBot="1" x14ac:dyDescent="0.25">
      <c r="A37" s="878"/>
      <c r="B37" s="879"/>
      <c r="C37" s="879"/>
      <c r="D37" s="879"/>
      <c r="E37" s="879"/>
      <c r="F37" s="879"/>
      <c r="G37" s="879"/>
      <c r="H37" s="879"/>
      <c r="I37" s="879"/>
      <c r="J37" s="879"/>
      <c r="K37" s="879"/>
      <c r="L37" s="879"/>
      <c r="M37" s="880"/>
      <c r="N37" s="263"/>
      <c r="O37" s="263"/>
      <c r="P37" s="263"/>
      <c r="Q37" s="263"/>
      <c r="R37" s="263"/>
      <c r="S37" s="263"/>
      <c r="T37" s="263"/>
      <c r="U37" s="263"/>
      <c r="V37" s="263"/>
      <c r="W37" s="263"/>
      <c r="X37" s="263"/>
      <c r="Y37" s="263"/>
      <c r="Z37" s="263"/>
      <c r="AA37" s="263"/>
      <c r="AC37" s="263"/>
      <c r="AD37" s="263"/>
      <c r="AE37" s="263"/>
      <c r="AF37" s="263"/>
      <c r="AG37" s="263"/>
      <c r="AH37" s="263"/>
      <c r="AI37" s="263"/>
      <c r="AJ37" s="263"/>
      <c r="AK37" s="263"/>
      <c r="AL37" s="263"/>
      <c r="AM37" s="263"/>
      <c r="AN37" s="263"/>
    </row>
    <row r="38" spans="1:40" ht="30" customHeight="1" x14ac:dyDescent="0.2">
      <c r="A38" s="263"/>
      <c r="B38" s="263"/>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C38" s="263"/>
      <c r="AD38" s="263"/>
      <c r="AE38" s="263"/>
      <c r="AF38" s="263"/>
      <c r="AG38" s="263"/>
      <c r="AH38" s="263"/>
      <c r="AI38" s="263"/>
      <c r="AJ38" s="263"/>
      <c r="AK38" s="263"/>
      <c r="AL38" s="263"/>
      <c r="AM38" s="263"/>
      <c r="AN38" s="263"/>
    </row>
    <row r="39" spans="1:40" ht="30" customHeight="1" x14ac:dyDescent="0.2">
      <c r="A39" s="263"/>
      <c r="B39" s="263"/>
      <c r="C39" s="263"/>
      <c r="D39" s="263"/>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C39" s="263"/>
      <c r="AD39" s="263"/>
      <c r="AE39" s="263"/>
      <c r="AF39" s="263"/>
      <c r="AG39" s="263"/>
      <c r="AH39" s="263"/>
      <c r="AI39" s="263"/>
      <c r="AJ39" s="263"/>
      <c r="AK39" s="263"/>
      <c r="AL39" s="263"/>
      <c r="AM39" s="263"/>
      <c r="AN39" s="263"/>
    </row>
    <row r="40" spans="1:40" ht="30" customHeight="1" x14ac:dyDescent="0.2">
      <c r="A40" s="263"/>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C40" s="263"/>
      <c r="AD40" s="263"/>
      <c r="AE40" s="263"/>
      <c r="AF40" s="263"/>
      <c r="AG40" s="263"/>
      <c r="AH40" s="263"/>
      <c r="AI40" s="263"/>
      <c r="AJ40" s="263"/>
      <c r="AK40" s="263"/>
      <c r="AL40" s="263"/>
      <c r="AM40" s="263"/>
      <c r="AN40" s="263"/>
    </row>
    <row r="41" spans="1:40" ht="30" customHeight="1" x14ac:dyDescent="0.2">
      <c r="A41" s="263"/>
      <c r="B41" s="263"/>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C41" s="263"/>
      <c r="AD41" s="263"/>
      <c r="AE41" s="263"/>
      <c r="AF41" s="263"/>
      <c r="AG41" s="263"/>
      <c r="AH41" s="263"/>
      <c r="AI41" s="263"/>
      <c r="AJ41" s="263"/>
      <c r="AK41" s="263"/>
      <c r="AL41" s="263"/>
      <c r="AM41" s="263"/>
      <c r="AN41" s="263"/>
    </row>
    <row r="42" spans="1:40" ht="30" customHeight="1" x14ac:dyDescent="0.2">
      <c r="A42" s="263"/>
      <c r="B42" s="263"/>
      <c r="C42" s="263"/>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C42" s="263"/>
      <c r="AD42" s="263"/>
      <c r="AE42" s="263"/>
      <c r="AF42" s="263"/>
      <c r="AG42" s="263"/>
      <c r="AH42" s="263"/>
      <c r="AI42" s="263"/>
      <c r="AJ42" s="263"/>
      <c r="AK42" s="263"/>
      <c r="AL42" s="263"/>
      <c r="AM42" s="263"/>
      <c r="AN42" s="263"/>
    </row>
    <row r="43" spans="1:40" ht="30" customHeight="1" x14ac:dyDescent="0.2">
      <c r="A43" s="263"/>
      <c r="B43" s="263"/>
      <c r="C43" s="263"/>
      <c r="D43" s="263"/>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C43" s="263"/>
      <c r="AD43" s="263"/>
      <c r="AE43" s="263"/>
      <c r="AF43" s="263"/>
      <c r="AG43" s="263"/>
      <c r="AH43" s="263"/>
      <c r="AI43" s="263"/>
      <c r="AJ43" s="263"/>
      <c r="AK43" s="263"/>
      <c r="AL43" s="263"/>
      <c r="AM43" s="263"/>
      <c r="AN43" s="263"/>
    </row>
    <row r="44" spans="1:40" ht="30" customHeight="1" x14ac:dyDescent="0.2">
      <c r="A44" s="263"/>
      <c r="B44" s="263"/>
      <c r="C44" s="263"/>
      <c r="D44" s="263"/>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C44" s="263"/>
      <c r="AD44" s="263"/>
      <c r="AE44" s="263"/>
      <c r="AF44" s="263"/>
      <c r="AG44" s="263"/>
      <c r="AH44" s="263"/>
      <c r="AI44" s="263"/>
      <c r="AJ44" s="263"/>
      <c r="AK44" s="263"/>
      <c r="AL44" s="263"/>
      <c r="AM44" s="263"/>
      <c r="AN44" s="263"/>
    </row>
    <row r="45" spans="1:40" ht="30" customHeight="1" x14ac:dyDescent="0.2">
      <c r="A45" s="263"/>
      <c r="B45" s="263"/>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C45" s="263"/>
      <c r="AD45" s="263"/>
      <c r="AE45" s="263"/>
      <c r="AF45" s="263"/>
      <c r="AG45" s="263"/>
      <c r="AH45" s="263"/>
      <c r="AI45" s="263"/>
      <c r="AJ45" s="263"/>
      <c r="AK45" s="263"/>
      <c r="AL45" s="263"/>
      <c r="AM45" s="263"/>
      <c r="AN45" s="263"/>
    </row>
    <row r="46" spans="1:40" ht="30" customHeight="1" x14ac:dyDescent="0.2">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C46" s="263"/>
      <c r="AD46" s="263"/>
      <c r="AE46" s="263"/>
      <c r="AF46" s="263"/>
      <c r="AG46" s="263"/>
      <c r="AH46" s="263"/>
      <c r="AI46" s="263"/>
      <c r="AJ46" s="263"/>
      <c r="AK46" s="263"/>
      <c r="AL46" s="263"/>
      <c r="AM46" s="263"/>
      <c r="AN46" s="263"/>
    </row>
    <row r="47" spans="1:40" ht="30" customHeight="1" x14ac:dyDescent="0.2">
      <c r="A47" s="263"/>
      <c r="B47" s="263"/>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C47" s="263"/>
      <c r="AD47" s="263"/>
      <c r="AE47" s="263"/>
      <c r="AF47" s="263"/>
      <c r="AG47" s="263"/>
      <c r="AH47" s="263"/>
      <c r="AI47" s="263"/>
      <c r="AJ47" s="263"/>
      <c r="AK47" s="263"/>
      <c r="AL47" s="263"/>
      <c r="AM47" s="263"/>
      <c r="AN47" s="263"/>
    </row>
    <row r="48" spans="1:40" ht="30" customHeight="1" x14ac:dyDescent="0.2">
      <c r="A48" s="263"/>
      <c r="B48" s="263"/>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C48" s="263"/>
      <c r="AD48" s="263"/>
      <c r="AE48" s="263"/>
      <c r="AF48" s="263"/>
      <c r="AG48" s="263"/>
      <c r="AH48" s="263"/>
      <c r="AI48" s="263"/>
      <c r="AJ48" s="263"/>
      <c r="AK48" s="263"/>
      <c r="AL48" s="263"/>
      <c r="AM48" s="263"/>
      <c r="AN48" s="263"/>
    </row>
    <row r="49" spans="1:40" ht="21" customHeight="1" x14ac:dyDescent="0.2">
      <c r="A49" s="263"/>
      <c r="B49" s="263"/>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C49" s="263"/>
      <c r="AD49" s="263"/>
      <c r="AE49" s="263"/>
      <c r="AF49" s="263"/>
      <c r="AG49" s="263"/>
      <c r="AH49" s="263"/>
      <c r="AI49" s="263"/>
      <c r="AJ49" s="263"/>
      <c r="AK49" s="263"/>
      <c r="AL49" s="263"/>
      <c r="AM49" s="263"/>
      <c r="AN49" s="263"/>
    </row>
    <row r="50" spans="1:40" ht="21" customHeight="1" x14ac:dyDescent="0.2">
      <c r="A50" s="263"/>
      <c r="B50" s="263"/>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C50" s="263"/>
      <c r="AD50" s="263"/>
      <c r="AE50" s="263"/>
      <c r="AF50" s="263"/>
      <c r="AG50" s="263"/>
      <c r="AH50" s="263"/>
      <c r="AI50" s="263"/>
      <c r="AJ50" s="263"/>
      <c r="AK50" s="263"/>
      <c r="AL50" s="263"/>
      <c r="AM50" s="263"/>
      <c r="AN50" s="263"/>
    </row>
    <row r="51" spans="1:40" ht="21" customHeight="1" x14ac:dyDescent="0.2">
      <c r="A51" s="263"/>
      <c r="B51" s="263"/>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C51" s="263"/>
      <c r="AD51" s="263"/>
      <c r="AE51" s="263"/>
      <c r="AF51" s="263"/>
      <c r="AG51" s="263"/>
      <c r="AH51" s="263"/>
      <c r="AI51" s="263"/>
      <c r="AJ51" s="263"/>
      <c r="AK51" s="263"/>
      <c r="AL51" s="263"/>
      <c r="AM51" s="263"/>
      <c r="AN51" s="263"/>
    </row>
    <row r="52" spans="1:40" ht="21" customHeight="1" x14ac:dyDescent="0.2">
      <c r="A52" s="263"/>
      <c r="B52" s="263"/>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C52" s="263"/>
      <c r="AD52" s="263"/>
      <c r="AE52" s="263"/>
      <c r="AF52" s="263"/>
      <c r="AG52" s="263"/>
      <c r="AH52" s="263"/>
      <c r="AI52" s="263"/>
      <c r="AJ52" s="263"/>
      <c r="AK52" s="263"/>
      <c r="AL52" s="263"/>
      <c r="AM52" s="263"/>
      <c r="AN52" s="263"/>
    </row>
    <row r="53" spans="1:40" ht="21" customHeight="1" x14ac:dyDescent="0.2">
      <c r="A53" s="263"/>
      <c r="B53" s="263"/>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C53" s="263"/>
      <c r="AD53" s="263"/>
      <c r="AE53" s="263"/>
      <c r="AF53" s="263"/>
      <c r="AG53" s="263"/>
      <c r="AH53" s="263"/>
      <c r="AI53" s="263"/>
      <c r="AJ53" s="263"/>
      <c r="AK53" s="263"/>
      <c r="AL53" s="263"/>
      <c r="AM53" s="263"/>
      <c r="AN53" s="263"/>
    </row>
    <row r="54" spans="1:40" ht="21" customHeight="1" x14ac:dyDescent="0.2">
      <c r="A54" s="263"/>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C54" s="263"/>
      <c r="AD54" s="263"/>
      <c r="AE54" s="263"/>
      <c r="AF54" s="263"/>
      <c r="AG54" s="263"/>
      <c r="AH54" s="263"/>
      <c r="AI54" s="263"/>
      <c r="AJ54" s="263"/>
      <c r="AK54" s="263"/>
      <c r="AL54" s="263"/>
      <c r="AM54" s="263"/>
      <c r="AN54" s="263"/>
    </row>
    <row r="55" spans="1:40" ht="21" customHeight="1" x14ac:dyDescent="0.2">
      <c r="A55" s="263"/>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C55" s="263"/>
      <c r="AD55" s="263"/>
      <c r="AE55" s="263"/>
      <c r="AF55" s="263"/>
      <c r="AG55" s="263"/>
      <c r="AH55" s="263"/>
      <c r="AI55" s="263"/>
      <c r="AJ55" s="263"/>
      <c r="AK55" s="263"/>
      <c r="AL55" s="263"/>
      <c r="AM55" s="263"/>
      <c r="AN55" s="263"/>
    </row>
    <row r="56" spans="1:40" ht="21" customHeight="1" x14ac:dyDescent="0.2">
      <c r="A56" s="263"/>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C56" s="263"/>
      <c r="AD56" s="263"/>
      <c r="AE56" s="263"/>
      <c r="AF56" s="263"/>
      <c r="AG56" s="263"/>
      <c r="AH56" s="263"/>
      <c r="AI56" s="263"/>
      <c r="AJ56" s="263"/>
      <c r="AK56" s="263"/>
      <c r="AL56" s="263"/>
      <c r="AM56" s="263"/>
      <c r="AN56" s="263"/>
    </row>
    <row r="57" spans="1:40" ht="21" customHeight="1" x14ac:dyDescent="0.2">
      <c r="A57" s="263"/>
      <c r="B57" s="263"/>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C57" s="263"/>
      <c r="AD57" s="263"/>
      <c r="AE57" s="263"/>
      <c r="AF57" s="263"/>
      <c r="AG57" s="263"/>
      <c r="AH57" s="263"/>
      <c r="AI57" s="263"/>
      <c r="AJ57" s="263"/>
      <c r="AK57" s="263"/>
      <c r="AL57" s="263"/>
      <c r="AM57" s="263"/>
      <c r="AN57" s="263"/>
    </row>
    <row r="58" spans="1:40" ht="21" customHeight="1" x14ac:dyDescent="0.2">
      <c r="A58" s="263"/>
      <c r="B58" s="263"/>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C58" s="263"/>
      <c r="AD58" s="263"/>
      <c r="AE58" s="263"/>
      <c r="AF58" s="263"/>
      <c r="AG58" s="263"/>
      <c r="AH58" s="263"/>
      <c r="AI58" s="263"/>
      <c r="AJ58" s="263"/>
      <c r="AK58" s="263"/>
      <c r="AL58" s="263"/>
      <c r="AM58" s="263"/>
      <c r="AN58" s="263"/>
    </row>
    <row r="59" spans="1:40" ht="21" customHeight="1" x14ac:dyDescent="0.2">
      <c r="A59" s="263"/>
      <c r="B59" s="263"/>
      <c r="C59" s="263"/>
      <c r="D59" s="263"/>
      <c r="E59" s="263"/>
      <c r="F59" s="263"/>
      <c r="G59" s="263"/>
      <c r="H59" s="263"/>
      <c r="I59" s="263"/>
      <c r="J59" s="263"/>
      <c r="K59" s="263"/>
      <c r="L59" s="263"/>
      <c r="M59" s="263"/>
      <c r="N59" s="263"/>
      <c r="O59" s="263"/>
      <c r="P59" s="263"/>
      <c r="Q59" s="263"/>
      <c r="R59" s="263"/>
      <c r="S59" s="263"/>
      <c r="T59" s="263"/>
      <c r="U59" s="263"/>
      <c r="V59" s="263"/>
      <c r="W59" s="263"/>
      <c r="X59" s="263"/>
      <c r="Y59" s="263"/>
      <c r="Z59" s="263"/>
      <c r="AA59" s="263"/>
      <c r="AC59" s="263"/>
      <c r="AD59" s="263"/>
      <c r="AE59" s="263"/>
      <c r="AF59" s="263"/>
      <c r="AG59" s="263"/>
      <c r="AH59" s="263"/>
      <c r="AI59" s="263"/>
      <c r="AJ59" s="263"/>
      <c r="AK59" s="263"/>
      <c r="AL59" s="263"/>
      <c r="AM59" s="263"/>
      <c r="AN59" s="263"/>
    </row>
    <row r="60" spans="1:40" ht="21" customHeight="1" x14ac:dyDescent="0.2">
      <c r="A60" s="263"/>
      <c r="B60" s="263"/>
      <c r="C60" s="263"/>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C60" s="263"/>
      <c r="AD60" s="263"/>
      <c r="AE60" s="263"/>
      <c r="AF60" s="263"/>
      <c r="AG60" s="263"/>
      <c r="AH60" s="263"/>
      <c r="AI60" s="263"/>
      <c r="AJ60" s="263"/>
      <c r="AK60" s="263"/>
      <c r="AL60" s="263"/>
      <c r="AM60" s="263"/>
      <c r="AN60" s="263"/>
    </row>
    <row r="61" spans="1:40" ht="21" customHeight="1" x14ac:dyDescent="0.2">
      <c r="A61" s="263"/>
      <c r="B61" s="263"/>
      <c r="C61" s="263"/>
      <c r="D61" s="263"/>
      <c r="E61" s="263"/>
      <c r="F61" s="263"/>
      <c r="G61" s="263"/>
      <c r="H61" s="263"/>
      <c r="I61" s="263"/>
      <c r="J61" s="263"/>
      <c r="K61" s="263"/>
      <c r="L61" s="263"/>
      <c r="M61" s="263"/>
      <c r="N61" s="263"/>
      <c r="O61" s="263"/>
      <c r="P61" s="263"/>
      <c r="Q61" s="263"/>
      <c r="R61" s="263"/>
      <c r="S61" s="263"/>
      <c r="T61" s="263"/>
      <c r="U61" s="263"/>
      <c r="V61" s="263"/>
      <c r="W61" s="263"/>
      <c r="X61" s="263"/>
      <c r="Y61" s="263"/>
      <c r="Z61" s="263"/>
      <c r="AA61" s="263"/>
      <c r="AC61" s="263"/>
      <c r="AD61" s="263"/>
      <c r="AE61" s="263"/>
      <c r="AF61" s="263"/>
      <c r="AG61" s="263"/>
      <c r="AH61" s="263"/>
      <c r="AI61" s="263"/>
      <c r="AJ61" s="263"/>
      <c r="AK61" s="263"/>
      <c r="AL61" s="263"/>
      <c r="AM61" s="263"/>
      <c r="AN61" s="263"/>
    </row>
    <row r="62" spans="1:40" ht="21" customHeight="1" x14ac:dyDescent="0.2">
      <c r="A62" s="263"/>
      <c r="B62" s="263"/>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C62" s="263"/>
      <c r="AD62" s="263"/>
      <c r="AE62" s="263"/>
      <c r="AF62" s="263"/>
      <c r="AG62" s="263"/>
      <c r="AH62" s="263"/>
      <c r="AI62" s="263"/>
      <c r="AJ62" s="263"/>
      <c r="AK62" s="263"/>
      <c r="AL62" s="263"/>
      <c r="AM62" s="263"/>
      <c r="AN62" s="263"/>
    </row>
    <row r="63" spans="1:40" ht="21" customHeight="1" x14ac:dyDescent="0.2">
      <c r="A63" s="263"/>
      <c r="B63" s="263"/>
      <c r="C63" s="263"/>
      <c r="D63" s="263"/>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C63" s="263"/>
      <c r="AD63" s="263"/>
      <c r="AE63" s="263"/>
      <c r="AF63" s="263"/>
      <c r="AG63" s="263"/>
      <c r="AH63" s="263"/>
      <c r="AI63" s="263"/>
      <c r="AJ63" s="263"/>
      <c r="AK63" s="263"/>
      <c r="AL63" s="263"/>
      <c r="AM63" s="263"/>
      <c r="AN63" s="263"/>
    </row>
    <row r="64" spans="1:40" ht="21" customHeight="1" x14ac:dyDescent="0.2">
      <c r="A64" s="263"/>
      <c r="B64" s="263"/>
      <c r="C64" s="263"/>
      <c r="D64" s="263"/>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C64" s="263"/>
      <c r="AD64" s="263"/>
      <c r="AE64" s="263"/>
      <c r="AF64" s="263"/>
      <c r="AG64" s="263"/>
      <c r="AH64" s="263"/>
      <c r="AI64" s="263"/>
      <c r="AJ64" s="263"/>
      <c r="AK64" s="263"/>
      <c r="AL64" s="263"/>
      <c r="AM64" s="263"/>
      <c r="AN64" s="263"/>
    </row>
    <row r="65" spans="1:40" ht="21" customHeight="1" x14ac:dyDescent="0.2">
      <c r="A65" s="263"/>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C65" s="263"/>
      <c r="AD65" s="263"/>
      <c r="AE65" s="263"/>
      <c r="AF65" s="263"/>
      <c r="AG65" s="263"/>
      <c r="AH65" s="263"/>
      <c r="AI65" s="263"/>
      <c r="AJ65" s="263"/>
      <c r="AK65" s="263"/>
      <c r="AL65" s="263"/>
      <c r="AM65" s="263"/>
      <c r="AN65" s="263"/>
    </row>
    <row r="66" spans="1:40" ht="21" customHeight="1" x14ac:dyDescent="0.2">
      <c r="A66" s="263"/>
      <c r="B66" s="263"/>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C66" s="263"/>
      <c r="AD66" s="263"/>
      <c r="AE66" s="263"/>
      <c r="AF66" s="263"/>
      <c r="AG66" s="263"/>
      <c r="AH66" s="263"/>
      <c r="AI66" s="263"/>
      <c r="AJ66" s="263"/>
      <c r="AK66" s="263"/>
      <c r="AL66" s="263"/>
      <c r="AM66" s="263"/>
      <c r="AN66" s="263"/>
    </row>
    <row r="67" spans="1:40" ht="21" customHeight="1" x14ac:dyDescent="0.2">
      <c r="A67" s="263"/>
      <c r="B67" s="263"/>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C67" s="263"/>
      <c r="AD67" s="263"/>
      <c r="AE67" s="263"/>
      <c r="AF67" s="263"/>
      <c r="AG67" s="263"/>
      <c r="AH67" s="263"/>
      <c r="AI67" s="263"/>
      <c r="AJ67" s="263"/>
      <c r="AK67" s="263"/>
      <c r="AL67" s="263"/>
      <c r="AM67" s="263"/>
      <c r="AN67" s="263"/>
    </row>
    <row r="68" spans="1:40" ht="21" customHeight="1" x14ac:dyDescent="0.2">
      <c r="A68" s="263"/>
      <c r="B68" s="263"/>
      <c r="C68" s="263"/>
      <c r="D68" s="263"/>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C68" s="263"/>
      <c r="AD68" s="263"/>
      <c r="AE68" s="263"/>
      <c r="AF68" s="263"/>
      <c r="AG68" s="263"/>
      <c r="AH68" s="263"/>
      <c r="AI68" s="263"/>
      <c r="AJ68" s="263"/>
      <c r="AK68" s="263"/>
      <c r="AL68" s="263"/>
      <c r="AM68" s="263"/>
      <c r="AN68" s="263"/>
    </row>
    <row r="69" spans="1:40" ht="21" customHeight="1" x14ac:dyDescent="0.2">
      <c r="A69" s="263"/>
      <c r="B69" s="263"/>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C69" s="263"/>
      <c r="AD69" s="263"/>
      <c r="AE69" s="263"/>
      <c r="AF69" s="263"/>
      <c r="AG69" s="263"/>
      <c r="AH69" s="263"/>
      <c r="AI69" s="263"/>
      <c r="AJ69" s="263"/>
      <c r="AK69" s="263"/>
      <c r="AL69" s="263"/>
      <c r="AM69" s="263"/>
      <c r="AN69" s="263"/>
    </row>
    <row r="70" spans="1:40" ht="21" customHeight="1" x14ac:dyDescent="0.2">
      <c r="A70" s="263"/>
      <c r="B70" s="263"/>
      <c r="C70" s="263"/>
      <c r="D70" s="263"/>
      <c r="E70" s="263"/>
      <c r="F70" s="263"/>
      <c r="G70" s="263"/>
      <c r="H70" s="263"/>
      <c r="I70" s="263"/>
      <c r="J70" s="263"/>
      <c r="K70" s="263"/>
      <c r="L70" s="263"/>
      <c r="M70" s="263"/>
      <c r="N70" s="263"/>
      <c r="O70" s="263"/>
      <c r="P70" s="263"/>
      <c r="Q70" s="263"/>
      <c r="R70" s="263"/>
      <c r="S70" s="263"/>
      <c r="T70" s="263"/>
      <c r="U70" s="263"/>
      <c r="V70" s="263"/>
      <c r="W70" s="263"/>
      <c r="X70" s="263"/>
      <c r="Y70" s="263"/>
      <c r="Z70" s="263"/>
      <c r="AA70" s="263"/>
      <c r="AC70" s="263"/>
      <c r="AD70" s="263"/>
      <c r="AE70" s="263"/>
      <c r="AF70" s="263"/>
      <c r="AG70" s="263"/>
      <c r="AH70" s="263"/>
      <c r="AI70" s="263"/>
      <c r="AJ70" s="263"/>
      <c r="AK70" s="263"/>
      <c r="AL70" s="263"/>
      <c r="AM70" s="263"/>
      <c r="AN70" s="263"/>
    </row>
    <row r="71" spans="1:40" ht="21" customHeight="1" x14ac:dyDescent="0.2">
      <c r="A71" s="263"/>
      <c r="B71" s="263"/>
      <c r="C71" s="263"/>
      <c r="D71" s="263"/>
      <c r="E71" s="263"/>
      <c r="F71" s="263"/>
      <c r="G71" s="263"/>
      <c r="H71" s="263"/>
      <c r="I71" s="263"/>
      <c r="J71" s="263"/>
      <c r="K71" s="263"/>
      <c r="L71" s="263"/>
      <c r="M71" s="263"/>
      <c r="N71" s="263"/>
      <c r="O71" s="263"/>
      <c r="P71" s="263"/>
      <c r="Q71" s="263"/>
      <c r="R71" s="263"/>
      <c r="S71" s="263"/>
      <c r="T71" s="263"/>
      <c r="U71" s="263"/>
      <c r="V71" s="263"/>
      <c r="W71" s="263"/>
      <c r="X71" s="263"/>
      <c r="Y71" s="263"/>
      <c r="Z71" s="263"/>
      <c r="AA71" s="263"/>
      <c r="AC71" s="263"/>
      <c r="AD71" s="263"/>
      <c r="AE71" s="263"/>
      <c r="AF71" s="263"/>
      <c r="AG71" s="263"/>
      <c r="AH71" s="263"/>
      <c r="AI71" s="263"/>
      <c r="AJ71" s="263"/>
      <c r="AK71" s="263"/>
      <c r="AL71" s="263"/>
      <c r="AM71" s="263"/>
      <c r="AN71" s="263"/>
    </row>
    <row r="72" spans="1:40" ht="21" customHeight="1" x14ac:dyDescent="0.2">
      <c r="A72" s="263"/>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C72" s="263"/>
      <c r="AD72" s="263"/>
      <c r="AE72" s="263"/>
      <c r="AF72" s="263"/>
      <c r="AG72" s="263"/>
      <c r="AH72" s="263"/>
      <c r="AI72" s="263"/>
      <c r="AJ72" s="263"/>
      <c r="AK72" s="263"/>
      <c r="AL72" s="263"/>
      <c r="AM72" s="263"/>
      <c r="AN72" s="263"/>
    </row>
    <row r="73" spans="1:40" ht="21" customHeight="1" x14ac:dyDescent="0.2">
      <c r="A73" s="263"/>
      <c r="B73" s="263"/>
      <c r="C73" s="263"/>
      <c r="D73" s="263"/>
      <c r="E73" s="263"/>
      <c r="F73" s="263"/>
      <c r="G73" s="263"/>
      <c r="H73" s="263"/>
      <c r="I73" s="263"/>
      <c r="J73" s="263"/>
      <c r="K73" s="263"/>
      <c r="L73" s="263"/>
      <c r="M73" s="263"/>
      <c r="N73" s="263"/>
      <c r="O73" s="263"/>
      <c r="P73" s="263"/>
      <c r="Q73" s="263"/>
      <c r="R73" s="263"/>
      <c r="S73" s="263"/>
      <c r="T73" s="263"/>
      <c r="U73" s="263"/>
      <c r="V73" s="263"/>
      <c r="W73" s="263"/>
      <c r="X73" s="263"/>
      <c r="Y73" s="263"/>
      <c r="Z73" s="263"/>
      <c r="AA73" s="263"/>
      <c r="AC73" s="263"/>
      <c r="AD73" s="263"/>
      <c r="AE73" s="263"/>
      <c r="AF73" s="263"/>
      <c r="AG73" s="263"/>
      <c r="AH73" s="263"/>
      <c r="AI73" s="263"/>
      <c r="AJ73" s="263"/>
      <c r="AK73" s="263"/>
      <c r="AL73" s="263"/>
      <c r="AM73" s="263"/>
      <c r="AN73" s="263"/>
    </row>
    <row r="74" spans="1:40" ht="21" customHeight="1" x14ac:dyDescent="0.2">
      <c r="A74" s="263"/>
      <c r="B74" s="263"/>
      <c r="C74" s="263"/>
      <c r="D74" s="263"/>
      <c r="E74" s="263"/>
      <c r="F74" s="263"/>
      <c r="G74" s="263"/>
      <c r="H74" s="263"/>
      <c r="I74" s="263"/>
      <c r="J74" s="263"/>
      <c r="K74" s="263"/>
      <c r="L74" s="263"/>
      <c r="M74" s="263"/>
      <c r="N74" s="263"/>
      <c r="O74" s="263"/>
      <c r="P74" s="263"/>
      <c r="Q74" s="263"/>
      <c r="R74" s="263"/>
      <c r="S74" s="263"/>
      <c r="T74" s="263"/>
      <c r="U74" s="263"/>
      <c r="V74" s="263"/>
      <c r="W74" s="263"/>
      <c r="X74" s="263"/>
      <c r="Y74" s="263"/>
      <c r="Z74" s="263"/>
      <c r="AA74" s="263"/>
      <c r="AC74" s="263"/>
      <c r="AD74" s="263"/>
      <c r="AE74" s="263"/>
      <c r="AF74" s="263"/>
      <c r="AG74" s="263"/>
      <c r="AH74" s="263"/>
      <c r="AI74" s="263"/>
      <c r="AJ74" s="263"/>
      <c r="AK74" s="263"/>
      <c r="AL74" s="263"/>
      <c r="AM74" s="263"/>
      <c r="AN74" s="263"/>
    </row>
    <row r="75" spans="1:40" ht="21" customHeight="1" x14ac:dyDescent="0.2">
      <c r="A75" s="263"/>
      <c r="B75" s="263"/>
      <c r="C75" s="263"/>
      <c r="D75" s="263"/>
      <c r="E75" s="263"/>
      <c r="F75" s="263"/>
      <c r="G75" s="263"/>
      <c r="H75" s="263"/>
      <c r="I75" s="263"/>
      <c r="J75" s="263"/>
      <c r="K75" s="263"/>
      <c r="L75" s="263"/>
      <c r="M75" s="263"/>
      <c r="N75" s="263"/>
      <c r="O75" s="263"/>
      <c r="P75" s="263"/>
      <c r="Q75" s="263"/>
      <c r="R75" s="263"/>
      <c r="S75" s="263"/>
      <c r="T75" s="263"/>
      <c r="U75" s="263"/>
      <c r="V75" s="263"/>
      <c r="W75" s="263"/>
      <c r="X75" s="263"/>
      <c r="Y75" s="263"/>
      <c r="Z75" s="263"/>
      <c r="AA75" s="263"/>
      <c r="AC75" s="263"/>
      <c r="AD75" s="263"/>
      <c r="AE75" s="263"/>
      <c r="AF75" s="263"/>
      <c r="AG75" s="263"/>
      <c r="AH75" s="263"/>
      <c r="AI75" s="263"/>
      <c r="AJ75" s="263"/>
      <c r="AK75" s="263"/>
      <c r="AL75" s="263"/>
      <c r="AM75" s="263"/>
      <c r="AN75" s="263"/>
    </row>
    <row r="76" spans="1:40" ht="21" customHeight="1" x14ac:dyDescent="0.2">
      <c r="A76" s="263"/>
      <c r="B76" s="263"/>
      <c r="C76" s="263"/>
      <c r="D76" s="263"/>
      <c r="E76" s="263"/>
      <c r="F76" s="263"/>
      <c r="G76" s="263"/>
      <c r="H76" s="263"/>
      <c r="I76" s="263"/>
      <c r="J76" s="263"/>
      <c r="K76" s="263"/>
      <c r="L76" s="263"/>
      <c r="M76" s="263"/>
      <c r="N76" s="263"/>
      <c r="O76" s="263"/>
      <c r="P76" s="263"/>
      <c r="Q76" s="263"/>
      <c r="R76" s="263"/>
      <c r="S76" s="263"/>
      <c r="T76" s="263"/>
      <c r="U76" s="263"/>
      <c r="V76" s="263"/>
      <c r="W76" s="263"/>
      <c r="X76" s="263"/>
      <c r="Y76" s="263"/>
      <c r="Z76" s="263"/>
      <c r="AA76" s="263"/>
      <c r="AC76" s="263"/>
      <c r="AD76" s="263"/>
      <c r="AE76" s="263"/>
      <c r="AF76" s="263"/>
      <c r="AG76" s="263"/>
      <c r="AH76" s="263"/>
      <c r="AI76" s="263"/>
      <c r="AJ76" s="263"/>
      <c r="AK76" s="263"/>
      <c r="AL76" s="263"/>
      <c r="AM76" s="263"/>
      <c r="AN76" s="263"/>
    </row>
    <row r="77" spans="1:40" ht="21" customHeight="1" x14ac:dyDescent="0.2">
      <c r="A77" s="263"/>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C77" s="263"/>
      <c r="AD77" s="263"/>
      <c r="AE77" s="263"/>
      <c r="AF77" s="263"/>
      <c r="AG77" s="263"/>
      <c r="AH77" s="263"/>
      <c r="AI77" s="263"/>
      <c r="AJ77" s="263"/>
      <c r="AK77" s="263"/>
      <c r="AL77" s="263"/>
      <c r="AM77" s="263"/>
      <c r="AN77" s="263"/>
    </row>
    <row r="78" spans="1:40" ht="21" customHeight="1" x14ac:dyDescent="0.2">
      <c r="A78" s="263"/>
      <c r="B78" s="263"/>
      <c r="C78" s="263"/>
      <c r="D78" s="263"/>
      <c r="E78" s="263"/>
      <c r="F78" s="263"/>
      <c r="G78" s="263"/>
      <c r="H78" s="263"/>
      <c r="I78" s="263"/>
      <c r="J78" s="263"/>
      <c r="K78" s="263"/>
      <c r="L78" s="263"/>
      <c r="M78" s="263"/>
      <c r="N78" s="263"/>
      <c r="O78" s="263"/>
      <c r="P78" s="263"/>
      <c r="Q78" s="263"/>
      <c r="R78" s="263"/>
      <c r="S78" s="263"/>
      <c r="T78" s="263"/>
      <c r="U78" s="263"/>
      <c r="V78" s="263"/>
      <c r="W78" s="263"/>
      <c r="X78" s="263"/>
      <c r="Y78" s="263"/>
      <c r="Z78" s="263"/>
      <c r="AA78" s="263"/>
      <c r="AC78" s="263"/>
      <c r="AD78" s="263"/>
      <c r="AE78" s="263"/>
      <c r="AF78" s="263"/>
      <c r="AG78" s="263"/>
      <c r="AH78" s="263"/>
      <c r="AI78" s="263"/>
      <c r="AJ78" s="263"/>
      <c r="AK78" s="263"/>
      <c r="AL78" s="263"/>
      <c r="AM78" s="263"/>
      <c r="AN78" s="263"/>
    </row>
    <row r="79" spans="1:40" ht="21" customHeight="1" x14ac:dyDescent="0.2">
      <c r="A79" s="263"/>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C79" s="263"/>
      <c r="AD79" s="263"/>
      <c r="AE79" s="263"/>
      <c r="AF79" s="263"/>
      <c r="AG79" s="263"/>
      <c r="AH79" s="263"/>
      <c r="AI79" s="263"/>
      <c r="AJ79" s="263"/>
      <c r="AK79" s="263"/>
      <c r="AL79" s="263"/>
      <c r="AM79" s="263"/>
      <c r="AN79" s="263"/>
    </row>
    <row r="80" spans="1:40" ht="21" customHeight="1" x14ac:dyDescent="0.2">
      <c r="A80" s="263"/>
      <c r="B80" s="263"/>
      <c r="C80" s="263"/>
      <c r="D80" s="263"/>
      <c r="E80" s="263"/>
      <c r="F80" s="263"/>
      <c r="G80" s="263"/>
      <c r="H80" s="263"/>
      <c r="I80" s="263"/>
      <c r="J80" s="263"/>
      <c r="K80" s="263"/>
      <c r="L80" s="263"/>
      <c r="M80" s="263"/>
      <c r="N80" s="263"/>
      <c r="O80" s="263"/>
      <c r="P80" s="263"/>
      <c r="Q80" s="263"/>
      <c r="R80" s="263"/>
      <c r="S80" s="263"/>
      <c r="T80" s="263"/>
      <c r="U80" s="263"/>
      <c r="V80" s="263"/>
      <c r="W80" s="263"/>
      <c r="X80" s="263"/>
      <c r="Y80" s="263"/>
      <c r="Z80" s="263"/>
      <c r="AA80" s="263"/>
      <c r="AC80" s="263"/>
      <c r="AD80" s="263"/>
      <c r="AE80" s="263"/>
      <c r="AF80" s="263"/>
      <c r="AG80" s="263"/>
      <c r="AH80" s="263"/>
      <c r="AI80" s="263"/>
      <c r="AJ80" s="263"/>
      <c r="AK80" s="263"/>
      <c r="AL80" s="263"/>
      <c r="AM80" s="263"/>
      <c r="AN80" s="263"/>
    </row>
    <row r="81" spans="1:40" ht="21" customHeight="1" x14ac:dyDescent="0.2">
      <c r="A81" s="263"/>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C81" s="263"/>
      <c r="AD81" s="263"/>
      <c r="AE81" s="263"/>
      <c r="AF81" s="263"/>
      <c r="AG81" s="263"/>
      <c r="AH81" s="263"/>
      <c r="AI81" s="263"/>
      <c r="AJ81" s="263"/>
      <c r="AK81" s="263"/>
      <c r="AL81" s="263"/>
      <c r="AM81" s="263"/>
      <c r="AN81" s="263"/>
    </row>
    <row r="82" spans="1:40" ht="21" customHeight="1" x14ac:dyDescent="0.2">
      <c r="A82" s="263"/>
      <c r="B82" s="263"/>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C82" s="263"/>
      <c r="AD82" s="263"/>
      <c r="AE82" s="263"/>
      <c r="AF82" s="263"/>
      <c r="AG82" s="263"/>
      <c r="AH82" s="263"/>
      <c r="AI82" s="263"/>
      <c r="AJ82" s="263"/>
      <c r="AK82" s="263"/>
      <c r="AL82" s="263"/>
      <c r="AM82" s="263"/>
      <c r="AN82" s="263"/>
    </row>
    <row r="83" spans="1:40" ht="21" customHeight="1" x14ac:dyDescent="0.2">
      <c r="A83" s="263"/>
      <c r="B83" s="263"/>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C83" s="263"/>
      <c r="AD83" s="263"/>
      <c r="AE83" s="263"/>
      <c r="AF83" s="263"/>
      <c r="AG83" s="263"/>
      <c r="AH83" s="263"/>
      <c r="AI83" s="263"/>
      <c r="AJ83" s="263"/>
      <c r="AK83" s="263"/>
      <c r="AL83" s="263"/>
      <c r="AM83" s="263"/>
      <c r="AN83" s="263"/>
    </row>
    <row r="84" spans="1:40" ht="21" customHeight="1" x14ac:dyDescent="0.2">
      <c r="A84" s="263"/>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C84" s="263"/>
      <c r="AD84" s="263"/>
      <c r="AE84" s="263"/>
      <c r="AF84" s="263"/>
      <c r="AG84" s="263"/>
      <c r="AH84" s="263"/>
      <c r="AI84" s="263"/>
      <c r="AJ84" s="263"/>
      <c r="AK84" s="263"/>
      <c r="AL84" s="263"/>
      <c r="AM84" s="263"/>
      <c r="AN84" s="263"/>
    </row>
    <row r="85" spans="1:40" ht="21" customHeight="1" x14ac:dyDescent="0.2">
      <c r="A85" s="263"/>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C85" s="263"/>
      <c r="AD85" s="263"/>
      <c r="AE85" s="263"/>
      <c r="AF85" s="263"/>
      <c r="AG85" s="263"/>
      <c r="AH85" s="263"/>
      <c r="AI85" s="263"/>
      <c r="AJ85" s="263"/>
      <c r="AK85" s="263"/>
      <c r="AL85" s="263"/>
      <c r="AM85" s="263"/>
      <c r="AN85" s="263"/>
    </row>
    <row r="86" spans="1:40" ht="21" customHeight="1" x14ac:dyDescent="0.2">
      <c r="A86" s="263"/>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C86" s="263"/>
      <c r="AD86" s="263"/>
      <c r="AE86" s="263"/>
      <c r="AF86" s="263"/>
      <c r="AG86" s="263"/>
      <c r="AH86" s="263"/>
      <c r="AI86" s="263"/>
      <c r="AJ86" s="263"/>
      <c r="AK86" s="263"/>
      <c r="AL86" s="263"/>
      <c r="AM86" s="263"/>
      <c r="AN86" s="263"/>
    </row>
    <row r="87" spans="1:40" ht="21" customHeight="1" x14ac:dyDescent="0.2">
      <c r="A87" s="263"/>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C87" s="263"/>
      <c r="AD87" s="263"/>
      <c r="AE87" s="263"/>
      <c r="AF87" s="263"/>
      <c r="AG87" s="263"/>
      <c r="AH87" s="263"/>
      <c r="AI87" s="263"/>
      <c r="AJ87" s="263"/>
      <c r="AK87" s="263"/>
      <c r="AL87" s="263"/>
      <c r="AM87" s="263"/>
      <c r="AN87" s="263"/>
    </row>
    <row r="88" spans="1:40" ht="21" customHeight="1" x14ac:dyDescent="0.2">
      <c r="A88" s="263"/>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C88" s="263"/>
      <c r="AD88" s="263"/>
      <c r="AE88" s="263"/>
      <c r="AF88" s="263"/>
      <c r="AG88" s="263"/>
      <c r="AH88" s="263"/>
      <c r="AI88" s="263"/>
      <c r="AJ88" s="263"/>
      <c r="AK88" s="263"/>
      <c r="AL88" s="263"/>
      <c r="AM88" s="263"/>
      <c r="AN88" s="263"/>
    </row>
    <row r="89" spans="1:40" ht="21" customHeight="1" x14ac:dyDescent="0.2">
      <c r="A89" s="263"/>
      <c r="B89" s="263"/>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C89" s="263"/>
      <c r="AD89" s="263"/>
      <c r="AE89" s="263"/>
      <c r="AF89" s="263"/>
      <c r="AG89" s="263"/>
      <c r="AH89" s="263"/>
      <c r="AI89" s="263"/>
      <c r="AJ89" s="263"/>
      <c r="AK89" s="263"/>
      <c r="AL89" s="263"/>
      <c r="AM89" s="263"/>
      <c r="AN89" s="263"/>
    </row>
    <row r="90" spans="1:40" ht="21" customHeight="1" x14ac:dyDescent="0.2">
      <c r="A90" s="263"/>
      <c r="B90" s="263"/>
      <c r="C90" s="263"/>
      <c r="D90" s="263"/>
      <c r="E90" s="263"/>
      <c r="F90" s="263"/>
      <c r="G90" s="263"/>
      <c r="H90" s="263"/>
      <c r="I90" s="263"/>
      <c r="J90" s="263"/>
      <c r="K90" s="263"/>
      <c r="L90" s="263"/>
      <c r="M90" s="263"/>
      <c r="N90" s="263"/>
      <c r="O90" s="263"/>
      <c r="P90" s="263"/>
      <c r="Q90" s="263"/>
      <c r="R90" s="263"/>
      <c r="S90" s="263"/>
      <c r="T90" s="263"/>
      <c r="U90" s="263"/>
      <c r="V90" s="263"/>
      <c r="W90" s="263"/>
      <c r="X90" s="263"/>
      <c r="Y90" s="263"/>
      <c r="Z90" s="263"/>
      <c r="AA90" s="263"/>
      <c r="AC90" s="263"/>
      <c r="AD90" s="263"/>
      <c r="AE90" s="263"/>
      <c r="AF90" s="263"/>
      <c r="AG90" s="263"/>
      <c r="AH90" s="263"/>
      <c r="AI90" s="263"/>
      <c r="AJ90" s="263"/>
      <c r="AK90" s="263"/>
      <c r="AL90" s="263"/>
      <c r="AM90" s="263"/>
      <c r="AN90" s="263"/>
    </row>
    <row r="91" spans="1:40" ht="21" customHeight="1" x14ac:dyDescent="0.2">
      <c r="A91" s="263"/>
      <c r="B91" s="263"/>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C91" s="263"/>
      <c r="AD91" s="263"/>
      <c r="AE91" s="263"/>
      <c r="AF91" s="263"/>
      <c r="AG91" s="263"/>
      <c r="AH91" s="263"/>
      <c r="AI91" s="263"/>
      <c r="AJ91" s="263"/>
      <c r="AK91" s="263"/>
      <c r="AL91" s="263"/>
      <c r="AM91" s="263"/>
      <c r="AN91" s="263"/>
    </row>
    <row r="92" spans="1:40" ht="21" customHeight="1" x14ac:dyDescent="0.2">
      <c r="A92" s="263"/>
      <c r="B92" s="263"/>
      <c r="C92" s="263"/>
      <c r="D92" s="263"/>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C92" s="263"/>
      <c r="AD92" s="263"/>
      <c r="AE92" s="263"/>
      <c r="AF92" s="263"/>
      <c r="AG92" s="263"/>
      <c r="AH92" s="263"/>
      <c r="AI92" s="263"/>
      <c r="AJ92" s="263"/>
      <c r="AK92" s="263"/>
      <c r="AL92" s="263"/>
      <c r="AM92" s="263"/>
      <c r="AN92" s="263"/>
    </row>
    <row r="93" spans="1:40" ht="21" customHeight="1" x14ac:dyDescent="0.2">
      <c r="A93" s="263"/>
      <c r="B93" s="263"/>
      <c r="C93" s="263"/>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C93" s="263"/>
      <c r="AD93" s="263"/>
      <c r="AE93" s="263"/>
      <c r="AF93" s="263"/>
      <c r="AG93" s="263"/>
      <c r="AH93" s="263"/>
      <c r="AI93" s="263"/>
      <c r="AJ93" s="263"/>
      <c r="AK93" s="263"/>
      <c r="AL93" s="263"/>
      <c r="AM93" s="263"/>
      <c r="AN93" s="263"/>
    </row>
    <row r="94" spans="1:40" ht="21" customHeight="1" x14ac:dyDescent="0.2">
      <c r="A94" s="263"/>
      <c r="B94" s="263"/>
      <c r="C94" s="263"/>
      <c r="D94" s="263"/>
      <c r="E94" s="263"/>
      <c r="F94" s="263"/>
      <c r="G94" s="263"/>
      <c r="H94" s="263"/>
      <c r="I94" s="263"/>
      <c r="J94" s="263"/>
      <c r="K94" s="263"/>
      <c r="L94" s="263"/>
      <c r="M94" s="263"/>
      <c r="N94" s="263"/>
      <c r="O94" s="263"/>
      <c r="P94" s="263"/>
      <c r="Q94" s="263"/>
      <c r="R94" s="263"/>
      <c r="S94" s="263"/>
      <c r="T94" s="263"/>
      <c r="U94" s="263"/>
      <c r="V94" s="263"/>
      <c r="W94" s="263"/>
      <c r="X94" s="263"/>
      <c r="Y94" s="263"/>
      <c r="Z94" s="263"/>
      <c r="AA94" s="263"/>
      <c r="AC94" s="263"/>
      <c r="AD94" s="263"/>
      <c r="AE94" s="263"/>
      <c r="AF94" s="263"/>
      <c r="AG94" s="263"/>
      <c r="AH94" s="263"/>
      <c r="AI94" s="263"/>
      <c r="AJ94" s="263"/>
      <c r="AK94" s="263"/>
      <c r="AL94" s="263"/>
      <c r="AM94" s="263"/>
      <c r="AN94" s="263"/>
    </row>
    <row r="95" spans="1:40" ht="21" customHeight="1" x14ac:dyDescent="0.2">
      <c r="A95" s="263"/>
      <c r="B95" s="263"/>
      <c r="C95" s="263"/>
      <c r="D95" s="263"/>
      <c r="E95" s="263"/>
      <c r="F95" s="263"/>
      <c r="G95" s="263"/>
      <c r="H95" s="263"/>
      <c r="I95" s="263"/>
      <c r="J95" s="263"/>
      <c r="K95" s="263"/>
      <c r="L95" s="263"/>
      <c r="M95" s="263"/>
      <c r="N95" s="263"/>
      <c r="O95" s="263"/>
      <c r="P95" s="263"/>
      <c r="Q95" s="263"/>
      <c r="R95" s="263"/>
      <c r="S95" s="263"/>
      <c r="T95" s="263"/>
      <c r="U95" s="263"/>
      <c r="V95" s="263"/>
      <c r="W95" s="263"/>
      <c r="X95" s="263"/>
      <c r="Y95" s="263"/>
      <c r="Z95" s="263"/>
      <c r="AA95" s="263"/>
      <c r="AC95" s="263"/>
      <c r="AD95" s="263"/>
      <c r="AE95" s="263"/>
      <c r="AF95" s="263"/>
      <c r="AG95" s="263"/>
      <c r="AH95" s="263"/>
      <c r="AI95" s="263"/>
      <c r="AJ95" s="263"/>
      <c r="AK95" s="263"/>
      <c r="AL95" s="263"/>
      <c r="AM95" s="263"/>
      <c r="AN95" s="263"/>
    </row>
    <row r="96" spans="1:40" ht="21" customHeight="1" x14ac:dyDescent="0.2">
      <c r="A96" s="263"/>
      <c r="B96" s="263"/>
      <c r="C96" s="263"/>
      <c r="D96" s="263"/>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C96" s="263"/>
      <c r="AD96" s="263"/>
      <c r="AE96" s="263"/>
      <c r="AF96" s="263"/>
      <c r="AG96" s="263"/>
      <c r="AH96" s="263"/>
      <c r="AI96" s="263"/>
      <c r="AJ96" s="263"/>
      <c r="AK96" s="263"/>
      <c r="AL96" s="263"/>
      <c r="AM96" s="263"/>
      <c r="AN96" s="263"/>
    </row>
    <row r="97" spans="1:40" ht="21" customHeight="1" x14ac:dyDescent="0.2">
      <c r="A97" s="263"/>
      <c r="B97" s="263"/>
      <c r="C97" s="263"/>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C97" s="263"/>
      <c r="AD97" s="263"/>
      <c r="AE97" s="263"/>
      <c r="AF97" s="263"/>
      <c r="AG97" s="263"/>
      <c r="AH97" s="263"/>
      <c r="AI97" s="263"/>
      <c r="AJ97" s="263"/>
      <c r="AK97" s="263"/>
      <c r="AL97" s="263"/>
      <c r="AM97" s="263"/>
      <c r="AN97" s="263"/>
    </row>
    <row r="98" spans="1:40" ht="21" customHeight="1" x14ac:dyDescent="0.2">
      <c r="A98" s="263"/>
      <c r="B98" s="263"/>
      <c r="C98" s="263"/>
      <c r="D98" s="263"/>
      <c r="E98" s="263"/>
      <c r="F98" s="263"/>
      <c r="G98" s="263"/>
      <c r="H98" s="263"/>
      <c r="I98" s="263"/>
      <c r="J98" s="263"/>
      <c r="K98" s="263"/>
      <c r="L98" s="263"/>
      <c r="M98" s="263"/>
      <c r="N98" s="263"/>
      <c r="O98" s="263"/>
      <c r="P98" s="263"/>
      <c r="Q98" s="263"/>
      <c r="R98" s="263"/>
      <c r="S98" s="263"/>
      <c r="T98" s="263"/>
      <c r="U98" s="263"/>
      <c r="V98" s="263"/>
      <c r="W98" s="263"/>
      <c r="X98" s="263"/>
      <c r="Y98" s="263"/>
      <c r="Z98" s="263"/>
      <c r="AA98" s="263"/>
      <c r="AC98" s="263"/>
      <c r="AD98" s="263"/>
      <c r="AE98" s="263"/>
      <c r="AF98" s="263"/>
      <c r="AG98" s="263"/>
      <c r="AH98" s="263"/>
      <c r="AI98" s="263"/>
      <c r="AJ98" s="263"/>
      <c r="AK98" s="263"/>
      <c r="AL98" s="263"/>
      <c r="AM98" s="263"/>
      <c r="AN98" s="263"/>
    </row>
    <row r="99" spans="1:40" ht="21" customHeight="1" x14ac:dyDescent="0.2">
      <c r="A99" s="263"/>
      <c r="B99" s="263"/>
      <c r="C99" s="263"/>
      <c r="D99" s="263"/>
      <c r="E99" s="263"/>
      <c r="F99" s="263"/>
      <c r="G99" s="263"/>
      <c r="H99" s="263"/>
      <c r="I99" s="263"/>
      <c r="J99" s="263"/>
      <c r="K99" s="263"/>
      <c r="L99" s="263"/>
      <c r="M99" s="263"/>
      <c r="N99" s="263"/>
      <c r="O99" s="263"/>
      <c r="P99" s="263"/>
      <c r="Q99" s="263"/>
      <c r="R99" s="263"/>
      <c r="S99" s="263"/>
      <c r="T99" s="263"/>
      <c r="U99" s="263"/>
      <c r="V99" s="263"/>
      <c r="W99" s="263"/>
      <c r="X99" s="263"/>
      <c r="Y99" s="263"/>
      <c r="Z99" s="263"/>
      <c r="AA99" s="263"/>
      <c r="AC99" s="263"/>
      <c r="AD99" s="263"/>
      <c r="AE99" s="263"/>
      <c r="AF99" s="263"/>
      <c r="AG99" s="263"/>
      <c r="AH99" s="263"/>
      <c r="AI99" s="263"/>
      <c r="AJ99" s="263"/>
      <c r="AK99" s="263"/>
      <c r="AL99" s="263"/>
      <c r="AM99" s="263"/>
      <c r="AN99" s="263"/>
    </row>
    <row r="100" spans="1:40" ht="21" customHeight="1" x14ac:dyDescent="0.2">
      <c r="A100" s="263"/>
      <c r="B100" s="263"/>
      <c r="C100" s="263"/>
      <c r="D100" s="263"/>
      <c r="E100" s="263"/>
      <c r="F100" s="263"/>
      <c r="G100" s="263"/>
      <c r="H100" s="263"/>
      <c r="I100" s="263"/>
      <c r="J100" s="263"/>
      <c r="K100" s="263"/>
      <c r="L100" s="263"/>
      <c r="M100" s="263"/>
      <c r="N100" s="263"/>
      <c r="O100" s="263"/>
      <c r="P100" s="263"/>
      <c r="Q100" s="263"/>
      <c r="R100" s="263"/>
      <c r="S100" s="263"/>
      <c r="T100" s="263"/>
      <c r="U100" s="263"/>
      <c r="V100" s="263"/>
      <c r="W100" s="263"/>
      <c r="X100" s="263"/>
      <c r="Y100" s="263"/>
      <c r="Z100" s="263"/>
      <c r="AA100" s="263"/>
      <c r="AC100" s="263"/>
      <c r="AD100" s="263"/>
      <c r="AE100" s="263"/>
      <c r="AF100" s="263"/>
      <c r="AG100" s="263"/>
      <c r="AH100" s="263"/>
      <c r="AI100" s="263"/>
      <c r="AJ100" s="263"/>
      <c r="AK100" s="263"/>
      <c r="AL100" s="263"/>
      <c r="AM100" s="263"/>
      <c r="AN100" s="263"/>
    </row>
    <row r="101" spans="1:40" ht="21" customHeight="1" x14ac:dyDescent="0.2">
      <c r="A101" s="263"/>
      <c r="B101" s="263"/>
      <c r="C101" s="263"/>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C101" s="263"/>
      <c r="AD101" s="263"/>
      <c r="AE101" s="263"/>
      <c r="AF101" s="263"/>
      <c r="AG101" s="263"/>
      <c r="AH101" s="263"/>
      <c r="AI101" s="263"/>
      <c r="AJ101" s="263"/>
      <c r="AK101" s="263"/>
      <c r="AL101" s="263"/>
      <c r="AM101" s="263"/>
      <c r="AN101" s="263"/>
    </row>
    <row r="102" spans="1:40" ht="21" customHeight="1" x14ac:dyDescent="0.2">
      <c r="A102" s="263"/>
      <c r="B102" s="263"/>
      <c r="C102" s="263"/>
      <c r="D102" s="263"/>
      <c r="E102" s="263"/>
      <c r="F102" s="263"/>
      <c r="G102" s="263"/>
      <c r="H102" s="263"/>
      <c r="I102" s="263"/>
      <c r="J102" s="263"/>
      <c r="K102" s="263"/>
      <c r="L102" s="263"/>
      <c r="M102" s="263"/>
      <c r="N102" s="263"/>
      <c r="O102" s="263"/>
      <c r="P102" s="263"/>
      <c r="Q102" s="263"/>
      <c r="R102" s="263"/>
      <c r="S102" s="263"/>
      <c r="T102" s="263"/>
      <c r="U102" s="263"/>
      <c r="V102" s="263"/>
      <c r="W102" s="263"/>
      <c r="X102" s="263"/>
      <c r="Y102" s="263"/>
      <c r="Z102" s="263"/>
      <c r="AA102" s="263"/>
      <c r="AC102" s="263"/>
      <c r="AD102" s="263"/>
      <c r="AE102" s="263"/>
      <c r="AF102" s="263"/>
      <c r="AG102" s="263"/>
      <c r="AH102" s="263"/>
      <c r="AI102" s="263"/>
      <c r="AJ102" s="263"/>
      <c r="AK102" s="263"/>
      <c r="AL102" s="263"/>
      <c r="AM102" s="263"/>
      <c r="AN102" s="263"/>
    </row>
    <row r="103" spans="1:40" ht="21" customHeight="1" x14ac:dyDescent="0.2">
      <c r="A103" s="263"/>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3"/>
      <c r="Z103" s="263"/>
      <c r="AA103" s="263"/>
      <c r="AC103" s="263"/>
      <c r="AD103" s="263"/>
      <c r="AE103" s="263"/>
      <c r="AF103" s="263"/>
      <c r="AG103" s="263"/>
      <c r="AH103" s="263"/>
      <c r="AI103" s="263"/>
      <c r="AJ103" s="263"/>
      <c r="AK103" s="263"/>
      <c r="AL103" s="263"/>
      <c r="AM103" s="263"/>
      <c r="AN103" s="263"/>
    </row>
    <row r="104" spans="1:40" ht="21" customHeight="1" x14ac:dyDescent="0.2">
      <c r="A104" s="263"/>
      <c r="B104" s="263"/>
      <c r="C104" s="263"/>
      <c r="D104" s="263"/>
      <c r="E104" s="263"/>
      <c r="F104" s="263"/>
      <c r="G104" s="263"/>
      <c r="H104" s="263"/>
      <c r="I104" s="263"/>
      <c r="J104" s="263"/>
      <c r="K104" s="263"/>
      <c r="L104" s="263"/>
      <c r="M104" s="263"/>
      <c r="N104" s="263"/>
      <c r="O104" s="263"/>
      <c r="P104" s="263"/>
      <c r="Q104" s="263"/>
      <c r="R104" s="263"/>
      <c r="S104" s="263"/>
      <c r="T104" s="263"/>
      <c r="U104" s="263"/>
      <c r="V104" s="263"/>
      <c r="W104" s="263"/>
      <c r="X104" s="263"/>
      <c r="Y104" s="263"/>
      <c r="Z104" s="263"/>
      <c r="AA104" s="263"/>
      <c r="AC104" s="263"/>
      <c r="AD104" s="263"/>
      <c r="AE104" s="263"/>
      <c r="AF104" s="263"/>
      <c r="AG104" s="263"/>
      <c r="AH104" s="263"/>
      <c r="AI104" s="263"/>
      <c r="AJ104" s="263"/>
      <c r="AK104" s="263"/>
      <c r="AL104" s="263"/>
      <c r="AM104" s="263"/>
      <c r="AN104" s="263"/>
    </row>
    <row r="105" spans="1:40" ht="21" customHeight="1" x14ac:dyDescent="0.2">
      <c r="A105" s="263"/>
      <c r="B105" s="263"/>
      <c r="C105" s="263"/>
      <c r="D105" s="263"/>
      <c r="E105" s="263"/>
      <c r="F105" s="263"/>
      <c r="G105" s="263"/>
      <c r="H105" s="263"/>
      <c r="I105" s="263"/>
      <c r="J105" s="263"/>
      <c r="K105" s="263"/>
      <c r="L105" s="263"/>
      <c r="M105" s="263"/>
      <c r="N105" s="263"/>
      <c r="O105" s="263"/>
      <c r="P105" s="263"/>
      <c r="Q105" s="263"/>
      <c r="R105" s="263"/>
      <c r="S105" s="263"/>
      <c r="T105" s="263"/>
      <c r="U105" s="263"/>
      <c r="V105" s="263"/>
      <c r="W105" s="263"/>
      <c r="X105" s="263"/>
      <c r="Y105" s="263"/>
      <c r="Z105" s="263"/>
      <c r="AA105" s="263"/>
      <c r="AC105" s="263"/>
      <c r="AD105" s="263"/>
      <c r="AE105" s="263"/>
      <c r="AF105" s="263"/>
      <c r="AG105" s="263"/>
      <c r="AH105" s="263"/>
      <c r="AI105" s="263"/>
      <c r="AJ105" s="263"/>
      <c r="AK105" s="263"/>
      <c r="AL105" s="263"/>
      <c r="AM105" s="263"/>
      <c r="AN105" s="263"/>
    </row>
    <row r="106" spans="1:40" ht="21" customHeight="1" x14ac:dyDescent="0.2">
      <c r="A106" s="263"/>
      <c r="B106" s="263"/>
      <c r="C106" s="263"/>
      <c r="D106" s="263"/>
      <c r="E106" s="263"/>
      <c r="F106" s="263"/>
      <c r="G106" s="263"/>
      <c r="H106" s="263"/>
      <c r="I106" s="263"/>
      <c r="J106" s="263"/>
      <c r="K106" s="263"/>
      <c r="L106" s="263"/>
      <c r="M106" s="263"/>
      <c r="N106" s="263"/>
      <c r="O106" s="263"/>
      <c r="P106" s="263"/>
      <c r="Q106" s="263"/>
      <c r="R106" s="263"/>
      <c r="S106" s="263"/>
      <c r="T106" s="263"/>
      <c r="U106" s="263"/>
      <c r="V106" s="263"/>
      <c r="W106" s="263"/>
      <c r="X106" s="263"/>
      <c r="Y106" s="263"/>
      <c r="Z106" s="263"/>
      <c r="AA106" s="263"/>
      <c r="AC106" s="263"/>
      <c r="AD106" s="263"/>
      <c r="AE106" s="263"/>
      <c r="AF106" s="263"/>
      <c r="AG106" s="263"/>
      <c r="AH106" s="263"/>
      <c r="AI106" s="263"/>
      <c r="AJ106" s="263"/>
      <c r="AK106" s="263"/>
      <c r="AL106" s="263"/>
      <c r="AM106" s="263"/>
      <c r="AN106" s="263"/>
    </row>
    <row r="107" spans="1:40" ht="21" customHeight="1" x14ac:dyDescent="0.2">
      <c r="A107" s="263"/>
      <c r="B107" s="263"/>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C107" s="263"/>
      <c r="AD107" s="263"/>
      <c r="AE107" s="263"/>
      <c r="AF107" s="263"/>
      <c r="AG107" s="263"/>
      <c r="AH107" s="263"/>
      <c r="AI107" s="263"/>
      <c r="AJ107" s="263"/>
      <c r="AK107" s="263"/>
      <c r="AL107" s="263"/>
      <c r="AM107" s="263"/>
      <c r="AN107" s="263"/>
    </row>
    <row r="108" spans="1:40" ht="21" customHeight="1" x14ac:dyDescent="0.2">
      <c r="A108" s="263"/>
      <c r="B108" s="263"/>
      <c r="C108" s="263"/>
      <c r="D108" s="263"/>
      <c r="E108" s="263"/>
      <c r="F108" s="263"/>
      <c r="G108" s="263"/>
      <c r="H108" s="263"/>
      <c r="I108" s="263"/>
      <c r="J108" s="263"/>
      <c r="K108" s="263"/>
      <c r="L108" s="263"/>
      <c r="M108" s="263"/>
      <c r="N108" s="263"/>
      <c r="O108" s="263"/>
      <c r="P108" s="263"/>
      <c r="Q108" s="263"/>
      <c r="R108" s="263"/>
      <c r="S108" s="263"/>
      <c r="T108" s="263"/>
      <c r="U108" s="263"/>
      <c r="V108" s="263"/>
      <c r="W108" s="263"/>
      <c r="X108" s="263"/>
      <c r="Y108" s="263"/>
      <c r="Z108" s="263"/>
      <c r="AA108" s="263"/>
      <c r="AC108" s="263"/>
      <c r="AD108" s="263"/>
      <c r="AE108" s="263"/>
      <c r="AF108" s="263"/>
      <c r="AG108" s="263"/>
      <c r="AH108" s="263"/>
      <c r="AI108" s="263"/>
      <c r="AJ108" s="263"/>
      <c r="AK108" s="263"/>
      <c r="AL108" s="263"/>
      <c r="AM108" s="263"/>
      <c r="AN108" s="263"/>
    </row>
    <row r="109" spans="1:40" ht="21" customHeight="1" x14ac:dyDescent="0.2">
      <c r="A109" s="263"/>
      <c r="B109" s="263"/>
      <c r="C109" s="263"/>
      <c r="D109" s="263"/>
      <c r="E109" s="263"/>
      <c r="F109" s="263"/>
      <c r="G109" s="263"/>
      <c r="H109" s="263"/>
      <c r="I109" s="263"/>
      <c r="J109" s="263"/>
      <c r="K109" s="263"/>
      <c r="L109" s="263"/>
      <c r="M109" s="263"/>
      <c r="N109" s="263"/>
      <c r="O109" s="263"/>
      <c r="P109" s="263"/>
      <c r="Q109" s="263"/>
      <c r="R109" s="263"/>
      <c r="S109" s="263"/>
      <c r="T109" s="263"/>
      <c r="U109" s="263"/>
      <c r="V109" s="263"/>
      <c r="W109" s="263"/>
      <c r="X109" s="263"/>
      <c r="Y109" s="263"/>
      <c r="Z109" s="263"/>
      <c r="AA109" s="263"/>
      <c r="AC109" s="263"/>
      <c r="AD109" s="263"/>
      <c r="AE109" s="263"/>
      <c r="AF109" s="263"/>
      <c r="AG109" s="263"/>
      <c r="AH109" s="263"/>
      <c r="AI109" s="263"/>
      <c r="AJ109" s="263"/>
      <c r="AK109" s="263"/>
      <c r="AL109" s="263"/>
      <c r="AM109" s="263"/>
      <c r="AN109" s="263"/>
    </row>
    <row r="110" spans="1:40" ht="21" customHeight="1" x14ac:dyDescent="0.2">
      <c r="A110" s="263"/>
      <c r="B110" s="263"/>
      <c r="C110" s="263"/>
      <c r="D110" s="263"/>
      <c r="E110" s="263"/>
      <c r="F110" s="263"/>
      <c r="G110" s="263"/>
      <c r="H110" s="263"/>
      <c r="I110" s="263"/>
      <c r="J110" s="263"/>
      <c r="K110" s="263"/>
      <c r="L110" s="263"/>
      <c r="M110" s="263"/>
      <c r="N110" s="263"/>
      <c r="O110" s="263"/>
      <c r="P110" s="263"/>
      <c r="Q110" s="263"/>
      <c r="R110" s="263"/>
      <c r="S110" s="263"/>
      <c r="T110" s="263"/>
      <c r="U110" s="263"/>
      <c r="V110" s="263"/>
      <c r="W110" s="263"/>
      <c r="X110" s="263"/>
      <c r="Y110" s="263"/>
      <c r="Z110" s="263"/>
      <c r="AA110" s="263"/>
      <c r="AC110" s="263"/>
      <c r="AD110" s="263"/>
      <c r="AE110" s="263"/>
      <c r="AF110" s="263"/>
      <c r="AG110" s="263"/>
      <c r="AH110" s="263"/>
      <c r="AI110" s="263"/>
      <c r="AJ110" s="263"/>
      <c r="AK110" s="263"/>
      <c r="AL110" s="263"/>
      <c r="AM110" s="263"/>
      <c r="AN110" s="263"/>
    </row>
    <row r="111" spans="1:40" ht="21" customHeight="1" x14ac:dyDescent="0.2">
      <c r="A111" s="263"/>
      <c r="B111" s="263"/>
      <c r="C111" s="263"/>
      <c r="D111" s="263"/>
      <c r="E111" s="263"/>
      <c r="F111" s="263"/>
      <c r="G111" s="263"/>
      <c r="H111" s="263"/>
      <c r="I111" s="263"/>
      <c r="J111" s="263"/>
      <c r="K111" s="263"/>
      <c r="L111" s="263"/>
      <c r="M111" s="263"/>
      <c r="N111" s="263"/>
      <c r="O111" s="263"/>
      <c r="P111" s="263"/>
      <c r="Q111" s="263"/>
      <c r="R111" s="263"/>
      <c r="S111" s="263"/>
      <c r="T111" s="263"/>
      <c r="U111" s="263"/>
      <c r="V111" s="263"/>
      <c r="W111" s="263"/>
      <c r="X111" s="263"/>
      <c r="Y111" s="263"/>
      <c r="Z111" s="263"/>
      <c r="AA111" s="263"/>
      <c r="AC111" s="263"/>
      <c r="AD111" s="263"/>
      <c r="AE111" s="263"/>
      <c r="AF111" s="263"/>
      <c r="AG111" s="263"/>
      <c r="AH111" s="263"/>
      <c r="AI111" s="263"/>
      <c r="AJ111" s="263"/>
      <c r="AK111" s="263"/>
      <c r="AL111" s="263"/>
      <c r="AM111" s="263"/>
      <c r="AN111" s="263"/>
    </row>
    <row r="112" spans="1:40" ht="21" customHeight="1" x14ac:dyDescent="0.2">
      <c r="A112" s="263"/>
      <c r="B112" s="263"/>
      <c r="C112" s="263"/>
      <c r="D112" s="263"/>
      <c r="E112" s="263"/>
      <c r="F112" s="263"/>
      <c r="G112" s="263"/>
      <c r="H112" s="263"/>
      <c r="I112" s="263"/>
      <c r="J112" s="263"/>
      <c r="K112" s="263"/>
      <c r="L112" s="263"/>
      <c r="M112" s="263"/>
      <c r="N112" s="263"/>
      <c r="O112" s="263"/>
      <c r="P112" s="263"/>
      <c r="Q112" s="263"/>
      <c r="R112" s="263"/>
      <c r="S112" s="263"/>
      <c r="T112" s="263"/>
      <c r="U112" s="263"/>
      <c r="V112" s="263"/>
      <c r="W112" s="263"/>
      <c r="X112" s="263"/>
      <c r="Y112" s="263"/>
      <c r="Z112" s="263"/>
      <c r="AA112" s="263"/>
      <c r="AC112" s="263"/>
      <c r="AD112" s="263"/>
      <c r="AE112" s="263"/>
      <c r="AF112" s="263"/>
      <c r="AG112" s="263"/>
      <c r="AH112" s="263"/>
      <c r="AI112" s="263"/>
      <c r="AJ112" s="263"/>
      <c r="AK112" s="263"/>
      <c r="AL112" s="263"/>
      <c r="AM112" s="263"/>
      <c r="AN112" s="263"/>
    </row>
    <row r="113" spans="1:40" ht="21" customHeight="1" x14ac:dyDescent="0.2">
      <c r="A113" s="263"/>
      <c r="B113" s="263"/>
      <c r="C113" s="263"/>
      <c r="D113" s="263"/>
      <c r="E113" s="263"/>
      <c r="F113" s="263"/>
      <c r="G113" s="263"/>
      <c r="H113" s="263"/>
      <c r="I113" s="263"/>
      <c r="J113" s="263"/>
      <c r="K113" s="263"/>
      <c r="L113" s="263"/>
      <c r="M113" s="263"/>
      <c r="N113" s="263"/>
      <c r="O113" s="263"/>
      <c r="P113" s="263"/>
      <c r="Q113" s="263"/>
      <c r="R113" s="263"/>
      <c r="S113" s="263"/>
      <c r="T113" s="263"/>
      <c r="U113" s="263"/>
      <c r="V113" s="263"/>
      <c r="W113" s="263"/>
      <c r="X113" s="263"/>
      <c r="Y113" s="263"/>
      <c r="Z113" s="263"/>
      <c r="AA113" s="263"/>
      <c r="AC113" s="263"/>
      <c r="AD113" s="263"/>
      <c r="AE113" s="263"/>
      <c r="AF113" s="263"/>
      <c r="AG113" s="263"/>
      <c r="AH113" s="263"/>
      <c r="AI113" s="263"/>
      <c r="AJ113" s="263"/>
      <c r="AK113" s="263"/>
      <c r="AL113" s="263"/>
      <c r="AM113" s="263"/>
      <c r="AN113" s="263"/>
    </row>
    <row r="114" spans="1:40" ht="21" customHeight="1" x14ac:dyDescent="0.2">
      <c r="A114" s="263"/>
      <c r="B114" s="263"/>
      <c r="C114" s="263"/>
      <c r="D114" s="263"/>
      <c r="E114" s="263"/>
      <c r="F114" s="263"/>
      <c r="G114" s="263"/>
      <c r="H114" s="263"/>
      <c r="I114" s="263"/>
      <c r="J114" s="263"/>
      <c r="K114" s="263"/>
      <c r="L114" s="263"/>
      <c r="M114" s="263"/>
      <c r="N114" s="263"/>
      <c r="O114" s="263"/>
      <c r="P114" s="263"/>
      <c r="Q114" s="263"/>
      <c r="R114" s="263"/>
      <c r="S114" s="263"/>
      <c r="T114" s="263"/>
      <c r="U114" s="263"/>
      <c r="V114" s="263"/>
      <c r="W114" s="263"/>
      <c r="X114" s="263"/>
      <c r="Y114" s="263"/>
      <c r="Z114" s="263"/>
      <c r="AA114" s="263"/>
      <c r="AC114" s="263"/>
      <c r="AD114" s="263"/>
      <c r="AE114" s="263"/>
      <c r="AF114" s="263"/>
      <c r="AG114" s="263"/>
      <c r="AH114" s="263"/>
      <c r="AI114" s="263"/>
      <c r="AJ114" s="263"/>
      <c r="AK114" s="263"/>
      <c r="AL114" s="263"/>
      <c r="AM114" s="263"/>
      <c r="AN114" s="263"/>
    </row>
    <row r="115" spans="1:40" ht="21" customHeight="1" x14ac:dyDescent="0.2">
      <c r="A115" s="263"/>
      <c r="B115" s="263"/>
      <c r="C115" s="263"/>
      <c r="D115" s="263"/>
      <c r="E115" s="263"/>
      <c r="F115" s="263"/>
      <c r="G115" s="263"/>
      <c r="H115" s="263"/>
      <c r="I115" s="263"/>
      <c r="J115" s="263"/>
      <c r="K115" s="263"/>
      <c r="L115" s="263"/>
      <c r="M115" s="263"/>
      <c r="N115" s="263"/>
      <c r="O115" s="263"/>
      <c r="P115" s="263"/>
      <c r="Q115" s="263"/>
      <c r="R115" s="263"/>
      <c r="S115" s="263"/>
      <c r="T115" s="263"/>
      <c r="U115" s="263"/>
      <c r="V115" s="263"/>
      <c r="W115" s="263"/>
      <c r="X115" s="263"/>
      <c r="Y115" s="263"/>
      <c r="Z115" s="263"/>
      <c r="AA115" s="263"/>
      <c r="AC115" s="263"/>
      <c r="AD115" s="263"/>
      <c r="AE115" s="263"/>
      <c r="AF115" s="263"/>
      <c r="AG115" s="263"/>
      <c r="AH115" s="263"/>
      <c r="AI115" s="263"/>
      <c r="AJ115" s="263"/>
      <c r="AK115" s="263"/>
      <c r="AL115" s="263"/>
      <c r="AM115" s="263"/>
      <c r="AN115" s="263"/>
    </row>
    <row r="116" spans="1:40" ht="21" customHeight="1" x14ac:dyDescent="0.2">
      <c r="A116" s="263"/>
      <c r="B116" s="263"/>
      <c r="C116" s="263"/>
      <c r="D116" s="263"/>
      <c r="E116" s="263"/>
      <c r="F116" s="263"/>
      <c r="G116" s="263"/>
      <c r="H116" s="263"/>
      <c r="I116" s="263"/>
      <c r="J116" s="263"/>
      <c r="K116" s="263"/>
      <c r="L116" s="263"/>
      <c r="M116" s="263"/>
      <c r="N116" s="263"/>
      <c r="O116" s="263"/>
      <c r="P116" s="263"/>
      <c r="Q116" s="263"/>
      <c r="R116" s="263"/>
      <c r="S116" s="263"/>
      <c r="T116" s="263"/>
      <c r="U116" s="263"/>
      <c r="V116" s="263"/>
      <c r="W116" s="263"/>
      <c r="X116" s="263"/>
      <c r="Y116" s="263"/>
      <c r="Z116" s="263"/>
      <c r="AA116" s="263"/>
      <c r="AC116" s="263"/>
      <c r="AD116" s="263"/>
      <c r="AE116" s="263"/>
      <c r="AF116" s="263"/>
      <c r="AG116" s="263"/>
      <c r="AH116" s="263"/>
      <c r="AI116" s="263"/>
      <c r="AJ116" s="263"/>
      <c r="AK116" s="263"/>
      <c r="AL116" s="263"/>
      <c r="AM116" s="263"/>
      <c r="AN116" s="263"/>
    </row>
    <row r="117" spans="1:40" ht="21" customHeight="1" x14ac:dyDescent="0.2">
      <c r="A117" s="263"/>
      <c r="B117" s="263"/>
      <c r="C117" s="263"/>
      <c r="D117" s="263"/>
      <c r="E117" s="263"/>
      <c r="F117" s="263"/>
      <c r="G117" s="263"/>
      <c r="H117" s="263"/>
      <c r="I117" s="263"/>
      <c r="J117" s="263"/>
      <c r="K117" s="263"/>
      <c r="L117" s="263"/>
      <c r="M117" s="263"/>
      <c r="N117" s="263"/>
      <c r="O117" s="263"/>
      <c r="P117" s="263"/>
      <c r="Q117" s="263"/>
      <c r="R117" s="263"/>
      <c r="S117" s="263"/>
      <c r="T117" s="263"/>
      <c r="U117" s="263"/>
      <c r="V117" s="263"/>
      <c r="W117" s="263"/>
      <c r="X117" s="263"/>
      <c r="Y117" s="263"/>
      <c r="Z117" s="263"/>
      <c r="AA117" s="263"/>
      <c r="AC117" s="263"/>
      <c r="AD117" s="263"/>
      <c r="AE117" s="263"/>
      <c r="AF117" s="263"/>
      <c r="AG117" s="263"/>
      <c r="AH117" s="263"/>
      <c r="AI117" s="263"/>
      <c r="AJ117" s="263"/>
      <c r="AK117" s="263"/>
      <c r="AL117" s="263"/>
      <c r="AM117" s="263"/>
      <c r="AN117" s="263"/>
    </row>
    <row r="118" spans="1:40" ht="21" customHeight="1" x14ac:dyDescent="0.2">
      <c r="A118" s="263"/>
      <c r="B118" s="263"/>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C118" s="263"/>
      <c r="AD118" s="263"/>
      <c r="AE118" s="263"/>
      <c r="AF118" s="263"/>
      <c r="AG118" s="263"/>
      <c r="AH118" s="263"/>
      <c r="AI118" s="263"/>
      <c r="AJ118" s="263"/>
      <c r="AK118" s="263"/>
      <c r="AL118" s="263"/>
      <c r="AM118" s="263"/>
      <c r="AN118" s="263"/>
    </row>
    <row r="119" spans="1:40" ht="21" customHeight="1" x14ac:dyDescent="0.2">
      <c r="A119" s="263"/>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C119" s="263"/>
      <c r="AD119" s="263"/>
      <c r="AE119" s="263"/>
      <c r="AF119" s="263"/>
      <c r="AG119" s="263"/>
      <c r="AH119" s="263"/>
      <c r="AI119" s="263"/>
      <c r="AJ119" s="263"/>
      <c r="AK119" s="263"/>
      <c r="AL119" s="263"/>
      <c r="AM119" s="263"/>
      <c r="AN119" s="263"/>
    </row>
    <row r="120" spans="1:40" ht="21" customHeight="1" x14ac:dyDescent="0.2">
      <c r="A120" s="263"/>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C120" s="263"/>
      <c r="AD120" s="263"/>
      <c r="AE120" s="263"/>
      <c r="AF120" s="263"/>
      <c r="AG120" s="263"/>
      <c r="AH120" s="263"/>
      <c r="AI120" s="263"/>
      <c r="AJ120" s="263"/>
      <c r="AK120" s="263"/>
      <c r="AL120" s="263"/>
      <c r="AM120" s="263"/>
      <c r="AN120" s="263"/>
    </row>
    <row r="121" spans="1:40" ht="21" customHeight="1" x14ac:dyDescent="0.2">
      <c r="A121" s="263"/>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C121" s="263"/>
      <c r="AD121" s="263"/>
      <c r="AE121" s="263"/>
      <c r="AF121" s="263"/>
      <c r="AG121" s="263"/>
      <c r="AH121" s="263"/>
      <c r="AI121" s="263"/>
      <c r="AJ121" s="263"/>
      <c r="AK121" s="263"/>
      <c r="AL121" s="263"/>
      <c r="AM121" s="263"/>
      <c r="AN121" s="263"/>
    </row>
    <row r="122" spans="1:40" ht="21" customHeight="1" x14ac:dyDescent="0.2">
      <c r="A122" s="263"/>
      <c r="B122" s="263"/>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C122" s="263"/>
      <c r="AD122" s="263"/>
      <c r="AE122" s="263"/>
      <c r="AF122" s="263"/>
      <c r="AG122" s="263"/>
      <c r="AH122" s="263"/>
      <c r="AI122" s="263"/>
      <c r="AJ122" s="263"/>
      <c r="AK122" s="263"/>
      <c r="AL122" s="263"/>
      <c r="AM122" s="263"/>
      <c r="AN122" s="263"/>
    </row>
    <row r="123" spans="1:40" ht="21" customHeight="1" x14ac:dyDescent="0.2">
      <c r="A123" s="263"/>
      <c r="B123" s="263"/>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C123" s="263"/>
      <c r="AD123" s="263"/>
      <c r="AE123" s="263"/>
      <c r="AF123" s="263"/>
      <c r="AG123" s="263"/>
      <c r="AH123" s="263"/>
      <c r="AI123" s="263"/>
      <c r="AJ123" s="263"/>
      <c r="AK123" s="263"/>
      <c r="AL123" s="263"/>
      <c r="AM123" s="263"/>
      <c r="AN123" s="263"/>
    </row>
    <row r="124" spans="1:40" ht="21" customHeight="1" x14ac:dyDescent="0.2">
      <c r="A124" s="263"/>
      <c r="B124" s="263"/>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C124" s="263"/>
      <c r="AD124" s="263"/>
      <c r="AE124" s="263"/>
      <c r="AF124" s="263"/>
      <c r="AG124" s="263"/>
      <c r="AH124" s="263"/>
      <c r="AI124" s="263"/>
      <c r="AJ124" s="263"/>
      <c r="AK124" s="263"/>
      <c r="AL124" s="263"/>
      <c r="AM124" s="263"/>
      <c r="AN124" s="263"/>
    </row>
    <row r="125" spans="1:40" ht="21" customHeight="1" x14ac:dyDescent="0.2">
      <c r="A125" s="263"/>
      <c r="B125" s="263"/>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C125" s="263"/>
      <c r="AD125" s="263"/>
      <c r="AE125" s="263"/>
      <c r="AF125" s="263"/>
      <c r="AG125" s="263"/>
      <c r="AH125" s="263"/>
      <c r="AI125" s="263"/>
      <c r="AJ125" s="263"/>
      <c r="AK125" s="263"/>
      <c r="AL125" s="263"/>
      <c r="AM125" s="263"/>
      <c r="AN125" s="263"/>
    </row>
    <row r="126" spans="1:40" ht="21" customHeight="1" x14ac:dyDescent="0.2">
      <c r="A126" s="263"/>
      <c r="B126" s="263"/>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C126" s="263"/>
      <c r="AD126" s="263"/>
      <c r="AE126" s="263"/>
      <c r="AF126" s="263"/>
      <c r="AG126" s="263"/>
      <c r="AH126" s="263"/>
      <c r="AI126" s="263"/>
      <c r="AJ126" s="263"/>
      <c r="AK126" s="263"/>
      <c r="AL126" s="263"/>
      <c r="AM126" s="263"/>
      <c r="AN126" s="263"/>
    </row>
    <row r="127" spans="1:40" ht="21" customHeight="1" x14ac:dyDescent="0.2">
      <c r="A127" s="263"/>
      <c r="B127" s="263"/>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C127" s="263"/>
      <c r="AD127" s="263"/>
      <c r="AE127" s="263"/>
      <c r="AF127" s="263"/>
      <c r="AG127" s="263"/>
      <c r="AH127" s="263"/>
      <c r="AI127" s="263"/>
      <c r="AJ127" s="263"/>
      <c r="AK127" s="263"/>
      <c r="AL127" s="263"/>
      <c r="AM127" s="263"/>
      <c r="AN127" s="263"/>
    </row>
    <row r="128" spans="1:40" ht="21" customHeight="1" x14ac:dyDescent="0.2">
      <c r="A128" s="263"/>
      <c r="B128" s="263"/>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C128" s="263"/>
      <c r="AD128" s="263"/>
      <c r="AE128" s="263"/>
      <c r="AF128" s="263"/>
      <c r="AG128" s="263"/>
      <c r="AH128" s="263"/>
      <c r="AI128" s="263"/>
      <c r="AJ128" s="263"/>
      <c r="AK128" s="263"/>
      <c r="AL128" s="263"/>
      <c r="AM128" s="263"/>
      <c r="AN128" s="263"/>
    </row>
    <row r="129" spans="1:40" ht="21" customHeight="1" x14ac:dyDescent="0.2">
      <c r="A129" s="263"/>
      <c r="B129" s="263"/>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C129" s="263"/>
      <c r="AD129" s="263"/>
      <c r="AE129" s="263"/>
      <c r="AF129" s="263"/>
      <c r="AG129" s="263"/>
      <c r="AH129" s="263"/>
      <c r="AI129" s="263"/>
      <c r="AJ129" s="263"/>
      <c r="AK129" s="263"/>
      <c r="AL129" s="263"/>
      <c r="AM129" s="263"/>
      <c r="AN129" s="263"/>
    </row>
    <row r="130" spans="1:40" ht="21" customHeight="1" x14ac:dyDescent="0.2">
      <c r="A130" s="263"/>
      <c r="B130" s="263"/>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C130" s="263"/>
      <c r="AD130" s="263"/>
      <c r="AE130" s="263"/>
      <c r="AF130" s="263"/>
      <c r="AG130" s="263"/>
      <c r="AH130" s="263"/>
      <c r="AI130" s="263"/>
      <c r="AJ130" s="263"/>
      <c r="AK130" s="263"/>
      <c r="AL130" s="263"/>
      <c r="AM130" s="263"/>
      <c r="AN130" s="263"/>
    </row>
    <row r="131" spans="1:40" ht="21" customHeight="1" x14ac:dyDescent="0.2">
      <c r="A131" s="263"/>
      <c r="B131" s="263"/>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C131" s="263"/>
      <c r="AD131" s="263"/>
      <c r="AE131" s="263"/>
      <c r="AF131" s="263"/>
      <c r="AG131" s="263"/>
      <c r="AH131" s="263"/>
      <c r="AI131" s="263"/>
      <c r="AJ131" s="263"/>
      <c r="AK131" s="263"/>
      <c r="AL131" s="263"/>
      <c r="AM131" s="263"/>
      <c r="AN131" s="263"/>
    </row>
    <row r="132" spans="1:40" ht="21" customHeight="1" x14ac:dyDescent="0.2">
      <c r="A132" s="263"/>
      <c r="B132" s="263"/>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C132" s="263"/>
      <c r="AD132" s="263"/>
      <c r="AE132" s="263"/>
      <c r="AF132" s="263"/>
      <c r="AG132" s="263"/>
      <c r="AH132" s="263"/>
      <c r="AI132" s="263"/>
      <c r="AJ132" s="263"/>
      <c r="AK132" s="263"/>
      <c r="AL132" s="263"/>
      <c r="AM132" s="263"/>
      <c r="AN132" s="263"/>
    </row>
    <row r="133" spans="1:40" ht="21" customHeight="1" x14ac:dyDescent="0.2">
      <c r="A133" s="263"/>
      <c r="B133" s="263"/>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C133" s="263"/>
      <c r="AD133" s="263"/>
      <c r="AE133" s="263"/>
      <c r="AF133" s="263"/>
      <c r="AG133" s="263"/>
      <c r="AH133" s="263"/>
      <c r="AI133" s="263"/>
      <c r="AJ133" s="263"/>
      <c r="AK133" s="263"/>
      <c r="AL133" s="263"/>
      <c r="AM133" s="263"/>
      <c r="AN133" s="263"/>
    </row>
    <row r="134" spans="1:40" ht="21" customHeight="1" x14ac:dyDescent="0.2">
      <c r="A134" s="263"/>
      <c r="B134" s="263"/>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c r="AA134" s="263"/>
      <c r="AC134" s="263"/>
      <c r="AD134" s="263"/>
      <c r="AE134" s="263"/>
      <c r="AF134" s="263"/>
      <c r="AG134" s="263"/>
      <c r="AH134" s="263"/>
      <c r="AI134" s="263"/>
      <c r="AJ134" s="263"/>
      <c r="AK134" s="263"/>
      <c r="AL134" s="263"/>
      <c r="AM134" s="263"/>
      <c r="AN134" s="263"/>
    </row>
    <row r="135" spans="1:40" ht="21" customHeight="1" x14ac:dyDescent="0.2">
      <c r="A135" s="263"/>
      <c r="B135" s="263"/>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C135" s="263"/>
      <c r="AD135" s="263"/>
      <c r="AE135" s="263"/>
      <c r="AF135" s="263"/>
      <c r="AG135" s="263"/>
      <c r="AH135" s="263"/>
      <c r="AI135" s="263"/>
      <c r="AJ135" s="263"/>
      <c r="AK135" s="263"/>
      <c r="AL135" s="263"/>
      <c r="AM135" s="263"/>
      <c r="AN135" s="263"/>
    </row>
    <row r="136" spans="1:40" ht="21" customHeight="1" x14ac:dyDescent="0.2">
      <c r="A136" s="263"/>
      <c r="B136" s="263"/>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C136" s="263"/>
      <c r="AD136" s="263"/>
      <c r="AE136" s="263"/>
      <c r="AF136" s="263"/>
      <c r="AG136" s="263"/>
      <c r="AH136" s="263"/>
      <c r="AI136" s="263"/>
      <c r="AJ136" s="263"/>
      <c r="AK136" s="263"/>
      <c r="AL136" s="263"/>
      <c r="AM136" s="263"/>
      <c r="AN136" s="263"/>
    </row>
    <row r="137" spans="1:40" ht="21" customHeight="1" x14ac:dyDescent="0.2">
      <c r="A137" s="263"/>
      <c r="B137" s="263"/>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C137" s="263"/>
      <c r="AD137" s="263"/>
      <c r="AE137" s="263"/>
      <c r="AF137" s="263"/>
      <c r="AG137" s="263"/>
      <c r="AH137" s="263"/>
      <c r="AI137" s="263"/>
      <c r="AJ137" s="263"/>
      <c r="AK137" s="263"/>
      <c r="AL137" s="263"/>
      <c r="AM137" s="263"/>
      <c r="AN137" s="263"/>
    </row>
    <row r="138" spans="1:40" ht="21" customHeight="1" x14ac:dyDescent="0.2">
      <c r="A138" s="263"/>
      <c r="B138" s="263"/>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C138" s="263"/>
      <c r="AD138" s="263"/>
      <c r="AE138" s="263"/>
      <c r="AF138" s="263"/>
      <c r="AG138" s="263"/>
      <c r="AH138" s="263"/>
      <c r="AI138" s="263"/>
      <c r="AJ138" s="263"/>
      <c r="AK138" s="263"/>
      <c r="AL138" s="263"/>
      <c r="AM138" s="263"/>
      <c r="AN138" s="263"/>
    </row>
    <row r="139" spans="1:40" ht="21" customHeight="1" x14ac:dyDescent="0.2">
      <c r="A139" s="263"/>
      <c r="B139" s="263"/>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C139" s="263"/>
      <c r="AD139" s="263"/>
      <c r="AE139" s="263"/>
      <c r="AF139" s="263"/>
      <c r="AG139" s="263"/>
      <c r="AH139" s="263"/>
      <c r="AI139" s="263"/>
      <c r="AJ139" s="263"/>
      <c r="AK139" s="263"/>
      <c r="AL139" s="263"/>
      <c r="AM139" s="263"/>
      <c r="AN139" s="263"/>
    </row>
    <row r="140" spans="1:40" ht="21" customHeight="1" x14ac:dyDescent="0.2">
      <c r="A140" s="263"/>
      <c r="B140" s="263"/>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C140" s="263"/>
      <c r="AD140" s="263"/>
      <c r="AE140" s="263"/>
      <c r="AF140" s="263"/>
      <c r="AG140" s="263"/>
      <c r="AH140" s="263"/>
      <c r="AI140" s="263"/>
      <c r="AJ140" s="263"/>
      <c r="AK140" s="263"/>
      <c r="AL140" s="263"/>
      <c r="AM140" s="263"/>
      <c r="AN140" s="263"/>
    </row>
    <row r="141" spans="1:40" ht="21" customHeight="1" x14ac:dyDescent="0.2">
      <c r="A141" s="263"/>
      <c r="B141" s="263"/>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C141" s="263"/>
      <c r="AD141" s="263"/>
      <c r="AE141" s="263"/>
      <c r="AF141" s="263"/>
      <c r="AG141" s="263"/>
      <c r="AH141" s="263"/>
      <c r="AI141" s="263"/>
      <c r="AJ141" s="263"/>
      <c r="AK141" s="263"/>
      <c r="AL141" s="263"/>
      <c r="AM141" s="263"/>
      <c r="AN141" s="263"/>
    </row>
    <row r="142" spans="1:40" ht="21" customHeight="1" x14ac:dyDescent="0.2">
      <c r="A142" s="263"/>
      <c r="B142" s="263"/>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C142" s="263"/>
      <c r="AD142" s="263"/>
      <c r="AE142" s="263"/>
      <c r="AF142" s="263"/>
      <c r="AG142" s="263"/>
      <c r="AH142" s="263"/>
      <c r="AI142" s="263"/>
      <c r="AJ142" s="263"/>
      <c r="AK142" s="263"/>
      <c r="AL142" s="263"/>
      <c r="AM142" s="263"/>
      <c r="AN142" s="263"/>
    </row>
    <row r="143" spans="1:40" ht="21" customHeight="1" x14ac:dyDescent="0.2">
      <c r="A143" s="263"/>
      <c r="B143" s="263"/>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C143" s="263"/>
      <c r="AD143" s="263"/>
      <c r="AE143" s="263"/>
      <c r="AF143" s="263"/>
      <c r="AG143" s="263"/>
      <c r="AH143" s="263"/>
      <c r="AI143" s="263"/>
      <c r="AJ143" s="263"/>
      <c r="AK143" s="263"/>
      <c r="AL143" s="263"/>
      <c r="AM143" s="263"/>
      <c r="AN143" s="263"/>
    </row>
    <row r="144" spans="1:40" ht="21" customHeight="1" x14ac:dyDescent="0.2">
      <c r="A144" s="263"/>
      <c r="B144" s="263"/>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C144" s="263"/>
      <c r="AD144" s="263"/>
      <c r="AE144" s="263"/>
      <c r="AF144" s="263"/>
      <c r="AG144" s="263"/>
      <c r="AH144" s="263"/>
      <c r="AI144" s="263"/>
      <c r="AJ144" s="263"/>
      <c r="AK144" s="263"/>
      <c r="AL144" s="263"/>
      <c r="AM144" s="263"/>
      <c r="AN144" s="263"/>
    </row>
    <row r="145" spans="1:40" ht="21" customHeight="1" x14ac:dyDescent="0.2">
      <c r="A145" s="263"/>
      <c r="B145" s="263"/>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C145" s="263"/>
      <c r="AD145" s="263"/>
      <c r="AE145" s="263"/>
      <c r="AF145" s="263"/>
      <c r="AG145" s="263"/>
      <c r="AH145" s="263"/>
      <c r="AI145" s="263"/>
      <c r="AJ145" s="263"/>
      <c r="AK145" s="263"/>
      <c r="AL145" s="263"/>
      <c r="AM145" s="263"/>
      <c r="AN145" s="263"/>
    </row>
    <row r="146" spans="1:40" ht="21" customHeight="1" x14ac:dyDescent="0.2">
      <c r="A146" s="263"/>
      <c r="B146" s="263"/>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C146" s="263"/>
      <c r="AD146" s="263"/>
      <c r="AE146" s="263"/>
      <c r="AF146" s="263"/>
      <c r="AG146" s="263"/>
      <c r="AH146" s="263"/>
      <c r="AI146" s="263"/>
      <c r="AJ146" s="263"/>
      <c r="AK146" s="263"/>
      <c r="AL146" s="263"/>
      <c r="AM146" s="263"/>
      <c r="AN146" s="263"/>
    </row>
    <row r="147" spans="1:40" ht="21" customHeight="1" x14ac:dyDescent="0.2">
      <c r="A147" s="263"/>
      <c r="B147" s="263"/>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C147" s="263"/>
      <c r="AD147" s="263"/>
      <c r="AE147" s="263"/>
      <c r="AF147" s="263"/>
      <c r="AG147" s="263"/>
      <c r="AH147" s="263"/>
      <c r="AI147" s="263"/>
      <c r="AJ147" s="263"/>
      <c r="AK147" s="263"/>
      <c r="AL147" s="263"/>
      <c r="AM147" s="263"/>
      <c r="AN147" s="263"/>
    </row>
    <row r="148" spans="1:40" ht="21" customHeight="1" x14ac:dyDescent="0.2">
      <c r="A148" s="263"/>
      <c r="B148" s="263"/>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c r="AA148" s="263"/>
      <c r="AC148" s="263"/>
      <c r="AD148" s="263"/>
      <c r="AE148" s="263"/>
      <c r="AF148" s="263"/>
      <c r="AG148" s="263"/>
      <c r="AH148" s="263"/>
      <c r="AI148" s="263"/>
      <c r="AJ148" s="263"/>
      <c r="AK148" s="263"/>
      <c r="AL148" s="263"/>
      <c r="AM148" s="263"/>
      <c r="AN148" s="263"/>
    </row>
    <row r="149" spans="1:40" ht="21" customHeight="1" x14ac:dyDescent="0.2">
      <c r="A149" s="263"/>
      <c r="B149" s="263"/>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C149" s="263"/>
      <c r="AD149" s="263"/>
      <c r="AE149" s="263"/>
      <c r="AF149" s="263"/>
      <c r="AG149" s="263"/>
      <c r="AH149" s="263"/>
      <c r="AI149" s="263"/>
      <c r="AJ149" s="263"/>
      <c r="AK149" s="263"/>
      <c r="AL149" s="263"/>
      <c r="AM149" s="263"/>
      <c r="AN149" s="263"/>
    </row>
    <row r="150" spans="1:40" ht="21" customHeight="1" x14ac:dyDescent="0.2">
      <c r="A150" s="263"/>
      <c r="B150" s="263"/>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C150" s="263"/>
      <c r="AD150" s="263"/>
      <c r="AE150" s="263"/>
      <c r="AF150" s="263"/>
      <c r="AG150" s="263"/>
      <c r="AH150" s="263"/>
      <c r="AI150" s="263"/>
      <c r="AJ150" s="263"/>
      <c r="AK150" s="263"/>
      <c r="AL150" s="263"/>
      <c r="AM150" s="263"/>
      <c r="AN150" s="263"/>
    </row>
    <row r="151" spans="1:40" ht="21" customHeight="1" x14ac:dyDescent="0.2">
      <c r="A151" s="263"/>
      <c r="B151" s="263"/>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C151" s="263"/>
      <c r="AD151" s="263"/>
      <c r="AE151" s="263"/>
      <c r="AF151" s="263"/>
      <c r="AG151" s="263"/>
      <c r="AH151" s="263"/>
      <c r="AI151" s="263"/>
      <c r="AJ151" s="263"/>
      <c r="AK151" s="263"/>
      <c r="AL151" s="263"/>
      <c r="AM151" s="263"/>
      <c r="AN151" s="263"/>
    </row>
    <row r="152" spans="1:40" ht="21" customHeight="1" x14ac:dyDescent="0.2">
      <c r="A152" s="263"/>
      <c r="B152" s="263"/>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C152" s="263"/>
      <c r="AD152" s="263"/>
      <c r="AE152" s="263"/>
      <c r="AF152" s="263"/>
      <c r="AG152" s="263"/>
      <c r="AH152" s="263"/>
      <c r="AI152" s="263"/>
      <c r="AJ152" s="263"/>
      <c r="AK152" s="263"/>
      <c r="AL152" s="263"/>
      <c r="AM152" s="263"/>
      <c r="AN152" s="263"/>
    </row>
    <row r="153" spans="1:40" ht="21" customHeight="1" x14ac:dyDescent="0.2">
      <c r="A153" s="263"/>
      <c r="B153" s="263"/>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C153" s="263"/>
      <c r="AD153" s="263"/>
      <c r="AE153" s="263"/>
      <c r="AF153" s="263"/>
      <c r="AG153" s="263"/>
      <c r="AH153" s="263"/>
      <c r="AI153" s="263"/>
      <c r="AJ153" s="263"/>
      <c r="AK153" s="263"/>
      <c r="AL153" s="263"/>
      <c r="AM153" s="263"/>
      <c r="AN153" s="263"/>
    </row>
    <row r="154" spans="1:40" ht="21" customHeight="1" x14ac:dyDescent="0.2">
      <c r="A154" s="263"/>
      <c r="B154" s="263"/>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C154" s="263"/>
      <c r="AD154" s="263"/>
      <c r="AE154" s="263"/>
      <c r="AF154" s="263"/>
      <c r="AG154" s="263"/>
      <c r="AH154" s="263"/>
      <c r="AI154" s="263"/>
      <c r="AJ154" s="263"/>
      <c r="AK154" s="263"/>
      <c r="AL154" s="263"/>
      <c r="AM154" s="263"/>
      <c r="AN154" s="263"/>
    </row>
    <row r="155" spans="1:40" ht="21" customHeight="1" x14ac:dyDescent="0.2">
      <c r="A155" s="263"/>
      <c r="B155" s="263"/>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C155" s="263"/>
      <c r="AD155" s="263"/>
      <c r="AE155" s="263"/>
      <c r="AF155" s="263"/>
      <c r="AG155" s="263"/>
      <c r="AH155" s="263"/>
      <c r="AI155" s="263"/>
      <c r="AJ155" s="263"/>
      <c r="AK155" s="263"/>
      <c r="AL155" s="263"/>
      <c r="AM155" s="263"/>
      <c r="AN155" s="263"/>
    </row>
    <row r="156" spans="1:40" ht="21" customHeight="1" x14ac:dyDescent="0.2">
      <c r="A156" s="263"/>
      <c r="B156" s="263"/>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C156" s="263"/>
      <c r="AD156" s="263"/>
      <c r="AE156" s="263"/>
      <c r="AF156" s="263"/>
      <c r="AG156" s="263"/>
      <c r="AH156" s="263"/>
      <c r="AI156" s="263"/>
      <c r="AJ156" s="263"/>
      <c r="AK156" s="263"/>
      <c r="AL156" s="263"/>
      <c r="AM156" s="263"/>
      <c r="AN156" s="263"/>
    </row>
    <row r="157" spans="1:40" ht="21" customHeight="1" x14ac:dyDescent="0.2">
      <c r="A157" s="263"/>
      <c r="B157" s="263"/>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C157" s="263"/>
      <c r="AD157" s="263"/>
      <c r="AE157" s="263"/>
      <c r="AF157" s="263"/>
      <c r="AG157" s="263"/>
      <c r="AH157" s="263"/>
      <c r="AI157" s="263"/>
      <c r="AJ157" s="263"/>
      <c r="AK157" s="263"/>
      <c r="AL157" s="263"/>
      <c r="AM157" s="263"/>
      <c r="AN157" s="263"/>
    </row>
    <row r="158" spans="1:40" ht="21" customHeight="1" x14ac:dyDescent="0.2">
      <c r="A158" s="263"/>
      <c r="B158" s="263"/>
      <c r="C158" s="263"/>
      <c r="D158" s="263"/>
      <c r="E158" s="263"/>
      <c r="F158" s="263"/>
      <c r="G158" s="263"/>
      <c r="H158" s="263"/>
      <c r="I158" s="263"/>
      <c r="J158" s="263"/>
      <c r="K158" s="263"/>
      <c r="L158" s="263"/>
      <c r="M158" s="263"/>
      <c r="N158" s="263"/>
      <c r="O158" s="263"/>
      <c r="P158" s="263"/>
      <c r="Q158" s="263"/>
      <c r="R158" s="263"/>
      <c r="S158" s="263"/>
      <c r="T158" s="263"/>
      <c r="U158" s="263"/>
      <c r="V158" s="263"/>
      <c r="W158" s="263"/>
      <c r="X158" s="263"/>
      <c r="Y158" s="263"/>
      <c r="Z158" s="263"/>
      <c r="AA158" s="263"/>
      <c r="AC158" s="263"/>
      <c r="AD158" s="263"/>
      <c r="AE158" s="263"/>
      <c r="AF158" s="263"/>
      <c r="AG158" s="263"/>
      <c r="AH158" s="263"/>
      <c r="AI158" s="263"/>
      <c r="AJ158" s="263"/>
      <c r="AK158" s="263"/>
      <c r="AL158" s="263"/>
      <c r="AM158" s="263"/>
      <c r="AN158" s="263"/>
    </row>
    <row r="159" spans="1:40" ht="21" customHeight="1" x14ac:dyDescent="0.2">
      <c r="A159" s="263"/>
      <c r="B159" s="263"/>
      <c r="C159" s="263"/>
      <c r="D159" s="263"/>
      <c r="E159" s="263"/>
      <c r="F159" s="263"/>
      <c r="G159" s="263"/>
      <c r="H159" s="263"/>
      <c r="I159" s="263"/>
      <c r="J159" s="263"/>
      <c r="K159" s="263"/>
      <c r="L159" s="263"/>
      <c r="M159" s="263"/>
      <c r="N159" s="263"/>
      <c r="O159" s="263"/>
      <c r="P159" s="263"/>
      <c r="Q159" s="263"/>
      <c r="R159" s="263"/>
      <c r="S159" s="263"/>
      <c r="T159" s="263"/>
      <c r="U159" s="263"/>
      <c r="V159" s="263"/>
      <c r="W159" s="263"/>
      <c r="X159" s="263"/>
      <c r="Y159" s="263"/>
      <c r="Z159" s="263"/>
      <c r="AA159" s="263"/>
      <c r="AC159" s="263"/>
      <c r="AD159" s="263"/>
      <c r="AE159" s="263"/>
      <c r="AF159" s="263"/>
      <c r="AG159" s="263"/>
      <c r="AH159" s="263"/>
      <c r="AI159" s="263"/>
      <c r="AJ159" s="263"/>
      <c r="AK159" s="263"/>
      <c r="AL159" s="263"/>
      <c r="AM159" s="263"/>
      <c r="AN159" s="263"/>
    </row>
    <row r="160" spans="1:40" ht="21" customHeight="1" x14ac:dyDescent="0.2">
      <c r="A160" s="263"/>
      <c r="B160" s="263"/>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C160" s="263"/>
      <c r="AD160" s="263"/>
      <c r="AE160" s="263"/>
      <c r="AF160" s="263"/>
      <c r="AG160" s="263"/>
      <c r="AH160" s="263"/>
      <c r="AI160" s="263"/>
      <c r="AJ160" s="263"/>
      <c r="AK160" s="263"/>
      <c r="AL160" s="263"/>
      <c r="AM160" s="263"/>
      <c r="AN160" s="263"/>
    </row>
    <row r="161" spans="1:40" ht="21" customHeight="1" x14ac:dyDescent="0.2">
      <c r="A161" s="263"/>
      <c r="B161" s="263"/>
      <c r="C161" s="263"/>
      <c r="D161" s="263"/>
      <c r="E161" s="263"/>
      <c r="F161" s="263"/>
      <c r="G161" s="263"/>
      <c r="H161" s="263"/>
      <c r="I161" s="263"/>
      <c r="J161" s="263"/>
      <c r="K161" s="263"/>
      <c r="L161" s="263"/>
      <c r="M161" s="263"/>
      <c r="N161" s="263"/>
      <c r="O161" s="263"/>
      <c r="P161" s="263"/>
      <c r="Q161" s="263"/>
      <c r="R161" s="263"/>
      <c r="S161" s="263"/>
      <c r="T161" s="263"/>
      <c r="U161" s="263"/>
      <c r="V161" s="263"/>
      <c r="W161" s="263"/>
      <c r="X161" s="263"/>
      <c r="Y161" s="263"/>
      <c r="Z161" s="263"/>
      <c r="AA161" s="263"/>
      <c r="AC161" s="263"/>
      <c r="AD161" s="263"/>
      <c r="AE161" s="263"/>
      <c r="AF161" s="263"/>
      <c r="AG161" s="263"/>
      <c r="AH161" s="263"/>
      <c r="AI161" s="263"/>
      <c r="AJ161" s="263"/>
      <c r="AK161" s="263"/>
      <c r="AL161" s="263"/>
      <c r="AM161" s="263"/>
      <c r="AN161" s="263"/>
    </row>
    <row r="162" spans="1:40" ht="21" customHeight="1" x14ac:dyDescent="0.2">
      <c r="A162" s="263"/>
      <c r="B162" s="263"/>
      <c r="C162" s="263"/>
      <c r="D162" s="263"/>
      <c r="E162" s="263"/>
      <c r="F162" s="263"/>
      <c r="G162" s="263"/>
      <c r="H162" s="263"/>
      <c r="I162" s="263"/>
      <c r="J162" s="263"/>
      <c r="K162" s="263"/>
      <c r="L162" s="263"/>
      <c r="M162" s="263"/>
      <c r="N162" s="263"/>
      <c r="O162" s="263"/>
      <c r="P162" s="263"/>
      <c r="Q162" s="263"/>
      <c r="R162" s="263"/>
      <c r="S162" s="263"/>
      <c r="T162" s="263"/>
      <c r="U162" s="263"/>
      <c r="V162" s="263"/>
      <c r="W162" s="263"/>
      <c r="X162" s="263"/>
      <c r="Y162" s="263"/>
      <c r="Z162" s="263"/>
      <c r="AA162" s="263"/>
      <c r="AC162" s="263"/>
      <c r="AD162" s="263"/>
      <c r="AE162" s="263"/>
      <c r="AF162" s="263"/>
      <c r="AG162" s="263"/>
      <c r="AH162" s="263"/>
      <c r="AI162" s="263"/>
      <c r="AJ162" s="263"/>
      <c r="AK162" s="263"/>
      <c r="AL162" s="263"/>
      <c r="AM162" s="263"/>
      <c r="AN162" s="263"/>
    </row>
    <row r="163" spans="1:40" ht="21" customHeight="1" x14ac:dyDescent="0.2">
      <c r="A163" s="263"/>
      <c r="B163" s="263"/>
      <c r="C163" s="263"/>
      <c r="D163" s="263"/>
      <c r="E163" s="263"/>
      <c r="F163" s="263"/>
      <c r="G163" s="263"/>
      <c r="H163" s="263"/>
      <c r="I163" s="263"/>
      <c r="J163" s="263"/>
      <c r="K163" s="263"/>
      <c r="L163" s="263"/>
      <c r="M163" s="263"/>
      <c r="N163" s="263"/>
      <c r="O163" s="263"/>
      <c r="P163" s="263"/>
      <c r="Q163" s="263"/>
      <c r="R163" s="263"/>
      <c r="S163" s="263"/>
      <c r="T163" s="263"/>
      <c r="U163" s="263"/>
      <c r="V163" s="263"/>
      <c r="W163" s="263"/>
      <c r="X163" s="263"/>
      <c r="Y163" s="263"/>
      <c r="Z163" s="263"/>
      <c r="AA163" s="263"/>
      <c r="AC163" s="263"/>
      <c r="AD163" s="263"/>
      <c r="AE163" s="263"/>
      <c r="AF163" s="263"/>
      <c r="AG163" s="263"/>
      <c r="AH163" s="263"/>
      <c r="AI163" s="263"/>
      <c r="AJ163" s="263"/>
      <c r="AK163" s="263"/>
      <c r="AL163" s="263"/>
      <c r="AM163" s="263"/>
      <c r="AN163" s="263"/>
    </row>
    <row r="164" spans="1:40" ht="21" customHeight="1" x14ac:dyDescent="0.2">
      <c r="A164" s="263"/>
      <c r="B164" s="263"/>
      <c r="C164" s="263"/>
      <c r="D164" s="263"/>
      <c r="E164" s="263"/>
      <c r="F164" s="263"/>
      <c r="G164" s="263"/>
      <c r="H164" s="263"/>
      <c r="I164" s="263"/>
      <c r="J164" s="263"/>
      <c r="K164" s="263"/>
      <c r="L164" s="263"/>
      <c r="M164" s="263"/>
      <c r="N164" s="263"/>
      <c r="O164" s="263"/>
      <c r="P164" s="263"/>
      <c r="Q164" s="263"/>
      <c r="R164" s="263"/>
      <c r="S164" s="263"/>
      <c r="T164" s="263"/>
      <c r="U164" s="263"/>
      <c r="V164" s="263"/>
      <c r="W164" s="263"/>
      <c r="X164" s="263"/>
      <c r="Y164" s="263"/>
      <c r="Z164" s="263"/>
      <c r="AA164" s="263"/>
      <c r="AC164" s="263"/>
      <c r="AD164" s="263"/>
      <c r="AE164" s="263"/>
      <c r="AF164" s="263"/>
      <c r="AG164" s="263"/>
      <c r="AH164" s="263"/>
      <c r="AI164" s="263"/>
      <c r="AJ164" s="263"/>
      <c r="AK164" s="263"/>
      <c r="AL164" s="263"/>
      <c r="AM164" s="263"/>
      <c r="AN164" s="263"/>
    </row>
    <row r="165" spans="1:40" ht="21" customHeight="1" x14ac:dyDescent="0.2">
      <c r="A165" s="263"/>
      <c r="B165" s="263"/>
      <c r="C165" s="263"/>
      <c r="D165" s="263"/>
      <c r="E165" s="263"/>
      <c r="F165" s="263"/>
      <c r="G165" s="263"/>
      <c r="H165" s="263"/>
      <c r="I165" s="263"/>
      <c r="J165" s="263"/>
      <c r="K165" s="263"/>
      <c r="L165" s="263"/>
      <c r="M165" s="263"/>
      <c r="N165" s="263"/>
      <c r="O165" s="263"/>
      <c r="P165" s="263"/>
      <c r="Q165" s="263"/>
      <c r="R165" s="263"/>
      <c r="S165" s="263"/>
      <c r="T165" s="263"/>
      <c r="U165" s="263"/>
      <c r="V165" s="263"/>
      <c r="W165" s="263"/>
      <c r="X165" s="263"/>
      <c r="Y165" s="263"/>
      <c r="Z165" s="263"/>
      <c r="AA165" s="263"/>
      <c r="AC165" s="263"/>
      <c r="AD165" s="263"/>
      <c r="AE165" s="263"/>
      <c r="AF165" s="263"/>
      <c r="AG165" s="263"/>
      <c r="AH165" s="263"/>
      <c r="AI165" s="263"/>
      <c r="AJ165" s="263"/>
      <c r="AK165" s="263"/>
      <c r="AL165" s="263"/>
      <c r="AM165" s="263"/>
      <c r="AN165" s="263"/>
    </row>
    <row r="166" spans="1:40" ht="21" customHeight="1" x14ac:dyDescent="0.2">
      <c r="A166" s="263"/>
      <c r="B166" s="263"/>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c r="AA166" s="263"/>
      <c r="AC166" s="263"/>
      <c r="AD166" s="263"/>
      <c r="AE166" s="263"/>
      <c r="AF166" s="263"/>
      <c r="AG166" s="263"/>
      <c r="AH166" s="263"/>
      <c r="AI166" s="263"/>
      <c r="AJ166" s="263"/>
      <c r="AK166" s="263"/>
      <c r="AL166" s="263"/>
      <c r="AM166" s="263"/>
      <c r="AN166" s="263"/>
    </row>
  </sheetData>
  <mergeCells count="24">
    <mergeCell ref="B6:B10"/>
    <mergeCell ref="Z3:AA3"/>
    <mergeCell ref="X3:Y3"/>
    <mergeCell ref="P3:Q3"/>
    <mergeCell ref="D3:E3"/>
    <mergeCell ref="F3:G3"/>
    <mergeCell ref="R3:S3"/>
    <mergeCell ref="J3:K3"/>
    <mergeCell ref="A1:AA1"/>
    <mergeCell ref="A14:A22"/>
    <mergeCell ref="A2:B3"/>
    <mergeCell ref="A4:B5"/>
    <mergeCell ref="A6:A13"/>
    <mergeCell ref="D2:AA2"/>
    <mergeCell ref="B14:B17"/>
    <mergeCell ref="B11:B13"/>
    <mergeCell ref="V3:W3"/>
    <mergeCell ref="T3:U3"/>
    <mergeCell ref="B19:B21"/>
    <mergeCell ref="C2:C3"/>
    <mergeCell ref="L3:M3"/>
    <mergeCell ref="N3:O3"/>
    <mergeCell ref="H3:I3"/>
    <mergeCell ref="C4:C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view="pageBreakPreview" zoomScale="85" zoomScaleNormal="75" zoomScaleSheetLayoutView="85" workbookViewId="0">
      <selection activeCell="K9" sqref="K9"/>
    </sheetView>
  </sheetViews>
  <sheetFormatPr defaultColWidth="10.109375" defaultRowHeight="21" customHeight="1" x14ac:dyDescent="0.2"/>
  <cols>
    <col min="1" max="1" width="10.44140625" style="2" customWidth="1"/>
    <col min="2" max="2" width="5.33203125" style="2" customWidth="1"/>
    <col min="3" max="3" width="5.33203125" style="124" customWidth="1"/>
    <col min="4" max="17" width="7.88671875" style="2" customWidth="1"/>
    <col min="18" max="19" width="5.33203125" style="2" customWidth="1"/>
    <col min="20" max="16384" width="10.109375" style="2"/>
  </cols>
  <sheetData>
    <row r="1" spans="1:21" ht="21" customHeight="1" x14ac:dyDescent="0.2">
      <c r="A1" s="68" t="s">
        <v>410</v>
      </c>
      <c r="C1" s="2"/>
    </row>
    <row r="2" spans="1:21" ht="21" customHeight="1" thickBot="1" x14ac:dyDescent="0.25">
      <c r="A2" s="2" t="s">
        <v>411</v>
      </c>
      <c r="C2" s="2"/>
      <c r="T2" s="69"/>
    </row>
    <row r="3" spans="1:21" s="3" customFormat="1" ht="33.75" customHeight="1" x14ac:dyDescent="0.2">
      <c r="A3" s="923" t="s">
        <v>609</v>
      </c>
      <c r="B3" s="1182" t="s">
        <v>172</v>
      </c>
      <c r="C3" s="1183"/>
      <c r="D3" s="1193" t="s">
        <v>412</v>
      </c>
      <c r="E3" s="1193"/>
      <c r="F3" s="1193"/>
      <c r="G3" s="1193"/>
      <c r="H3" s="1193"/>
      <c r="I3" s="1193"/>
      <c r="J3" s="1193"/>
      <c r="K3" s="1193"/>
      <c r="L3" s="1193"/>
      <c r="M3" s="1193"/>
      <c r="N3" s="1193"/>
      <c r="O3" s="1193"/>
      <c r="P3" s="1193"/>
      <c r="Q3" s="1194"/>
      <c r="R3" s="1189" t="s">
        <v>413</v>
      </c>
      <c r="S3" s="1190"/>
      <c r="T3" s="71"/>
    </row>
    <row r="4" spans="1:21" ht="71.25" customHeight="1" thickBot="1" x14ac:dyDescent="0.25">
      <c r="A4" s="1188"/>
      <c r="B4" s="1184"/>
      <c r="C4" s="1185"/>
      <c r="D4" s="1199" t="s">
        <v>414</v>
      </c>
      <c r="E4" s="1198"/>
      <c r="F4" s="1197" t="s">
        <v>415</v>
      </c>
      <c r="G4" s="1198"/>
      <c r="H4" s="1197" t="s">
        <v>727</v>
      </c>
      <c r="I4" s="1198"/>
      <c r="J4" s="1195" t="s">
        <v>416</v>
      </c>
      <c r="K4" s="1196"/>
      <c r="L4" s="1197" t="s">
        <v>613</v>
      </c>
      <c r="M4" s="1198"/>
      <c r="N4" s="1197" t="s">
        <v>417</v>
      </c>
      <c r="O4" s="1198"/>
      <c r="P4" s="1197" t="s">
        <v>147</v>
      </c>
      <c r="Q4" s="1198"/>
      <c r="R4" s="1191"/>
      <c r="S4" s="1192"/>
      <c r="T4" s="69"/>
    </row>
    <row r="5" spans="1:21" ht="15.75" customHeight="1" x14ac:dyDescent="0.2">
      <c r="A5" s="1186" t="s">
        <v>142</v>
      </c>
      <c r="B5" s="31" t="s">
        <v>148</v>
      </c>
      <c r="C5" s="25" t="s">
        <v>149</v>
      </c>
      <c r="D5" s="31" t="s">
        <v>148</v>
      </c>
      <c r="E5" s="26" t="s">
        <v>149</v>
      </c>
      <c r="F5" s="32" t="s">
        <v>148</v>
      </c>
      <c r="G5" s="26" t="s">
        <v>149</v>
      </c>
      <c r="H5" s="32" t="s">
        <v>148</v>
      </c>
      <c r="I5" s="26" t="s">
        <v>149</v>
      </c>
      <c r="J5" s="32" t="s">
        <v>148</v>
      </c>
      <c r="K5" s="26" t="s">
        <v>149</v>
      </c>
      <c r="L5" s="32" t="s">
        <v>148</v>
      </c>
      <c r="M5" s="26" t="s">
        <v>149</v>
      </c>
      <c r="N5" s="32" t="s">
        <v>148</v>
      </c>
      <c r="O5" s="26" t="s">
        <v>149</v>
      </c>
      <c r="P5" s="32" t="s">
        <v>148</v>
      </c>
      <c r="Q5" s="26" t="s">
        <v>149</v>
      </c>
      <c r="R5" s="58" t="s">
        <v>148</v>
      </c>
      <c r="S5" s="25" t="s">
        <v>149</v>
      </c>
      <c r="T5" s="69"/>
    </row>
    <row r="6" spans="1:21" ht="21" customHeight="1" thickBot="1" x14ac:dyDescent="0.25">
      <c r="A6" s="1187"/>
      <c r="B6" s="357">
        <f>D6+F6+H6+J6+L6+N6+P6+R6</f>
        <v>661</v>
      </c>
      <c r="C6" s="358">
        <f>E6+G6+I6+K6+M6+O6+Q6+S6</f>
        <v>695</v>
      </c>
      <c r="D6" s="359">
        <f>SUM(D7:D17)</f>
        <v>0</v>
      </c>
      <c r="E6" s="324">
        <f t="shared" ref="E6:S6" si="0">SUM(E7:E17)</f>
        <v>0</v>
      </c>
      <c r="F6" s="360">
        <f>SUM(F7:F17)</f>
        <v>329</v>
      </c>
      <c r="G6" s="324">
        <f t="shared" si="0"/>
        <v>338</v>
      </c>
      <c r="H6" s="360">
        <f t="shared" si="0"/>
        <v>32</v>
      </c>
      <c r="I6" s="324">
        <f t="shared" si="0"/>
        <v>62</v>
      </c>
      <c r="J6" s="360">
        <f t="shared" si="0"/>
        <v>0</v>
      </c>
      <c r="K6" s="324">
        <f t="shared" si="0"/>
        <v>0</v>
      </c>
      <c r="L6" s="360">
        <f t="shared" si="0"/>
        <v>286</v>
      </c>
      <c r="M6" s="324">
        <f>SUM(M7:M17)</f>
        <v>281</v>
      </c>
      <c r="N6" s="360">
        <f t="shared" si="0"/>
        <v>5</v>
      </c>
      <c r="O6" s="324">
        <f t="shared" si="0"/>
        <v>6</v>
      </c>
      <c r="P6" s="360">
        <f t="shared" si="0"/>
        <v>8</v>
      </c>
      <c r="Q6" s="324">
        <f t="shared" si="0"/>
        <v>7</v>
      </c>
      <c r="R6" s="360">
        <f t="shared" si="0"/>
        <v>1</v>
      </c>
      <c r="S6" s="361">
        <f t="shared" si="0"/>
        <v>1</v>
      </c>
      <c r="T6" s="70"/>
      <c r="U6" s="12"/>
    </row>
    <row r="7" spans="1:21" ht="27.9" customHeight="1" x14ac:dyDescent="0.2">
      <c r="A7" s="195" t="s">
        <v>154</v>
      </c>
      <c r="B7" s="362">
        <f>D7+F7+H7+J7+L7+N7+P7+R7</f>
        <v>42</v>
      </c>
      <c r="C7" s="363">
        <f t="shared" ref="B7:C17" si="1">E7+G7+I7+K7+M7+O7+Q7+S7</f>
        <v>38</v>
      </c>
      <c r="D7" s="364">
        <v>0</v>
      </c>
      <c r="E7" s="365">
        <v>0</v>
      </c>
      <c r="F7" s="366">
        <v>6</v>
      </c>
      <c r="G7" s="365">
        <v>7</v>
      </c>
      <c r="H7" s="366">
        <v>0</v>
      </c>
      <c r="I7" s="365">
        <v>0</v>
      </c>
      <c r="J7" s="367">
        <v>0</v>
      </c>
      <c r="K7" s="368">
        <v>0</v>
      </c>
      <c r="L7" s="366">
        <v>36</v>
      </c>
      <c r="M7" s="365">
        <v>31</v>
      </c>
      <c r="N7" s="367">
        <v>0</v>
      </c>
      <c r="O7" s="368">
        <v>0</v>
      </c>
      <c r="P7" s="366">
        <v>0</v>
      </c>
      <c r="Q7" s="365">
        <v>0</v>
      </c>
      <c r="R7" s="366">
        <v>0</v>
      </c>
      <c r="S7" s="369">
        <v>0</v>
      </c>
      <c r="T7" s="70"/>
      <c r="U7" s="12"/>
    </row>
    <row r="8" spans="1:21" ht="27.9" customHeight="1" x14ac:dyDescent="0.2">
      <c r="A8" s="196" t="s">
        <v>0</v>
      </c>
      <c r="B8" s="370">
        <f t="shared" si="1"/>
        <v>44</v>
      </c>
      <c r="C8" s="371">
        <f t="shared" si="1"/>
        <v>43</v>
      </c>
      <c r="D8" s="372">
        <v>0</v>
      </c>
      <c r="E8" s="373">
        <v>0</v>
      </c>
      <c r="F8" s="374">
        <v>17</v>
      </c>
      <c r="G8" s="373">
        <v>15</v>
      </c>
      <c r="H8" s="374">
        <v>0</v>
      </c>
      <c r="I8" s="373">
        <v>0</v>
      </c>
      <c r="J8" s="374">
        <v>0</v>
      </c>
      <c r="K8" s="373">
        <v>0</v>
      </c>
      <c r="L8" s="374">
        <v>27</v>
      </c>
      <c r="M8" s="373">
        <v>28</v>
      </c>
      <c r="N8" s="375">
        <v>0</v>
      </c>
      <c r="O8" s="376">
        <v>0</v>
      </c>
      <c r="P8" s="374">
        <v>0</v>
      </c>
      <c r="Q8" s="373">
        <v>0</v>
      </c>
      <c r="R8" s="374">
        <v>0</v>
      </c>
      <c r="S8" s="377">
        <v>0</v>
      </c>
      <c r="T8" s="70"/>
      <c r="U8" s="12"/>
    </row>
    <row r="9" spans="1:21" ht="27.9" customHeight="1" x14ac:dyDescent="0.2">
      <c r="A9" s="196" t="s">
        <v>1</v>
      </c>
      <c r="B9" s="370">
        <f t="shared" si="1"/>
        <v>46</v>
      </c>
      <c r="C9" s="371">
        <f t="shared" si="1"/>
        <v>62</v>
      </c>
      <c r="D9" s="372">
        <v>0</v>
      </c>
      <c r="E9" s="373">
        <v>0</v>
      </c>
      <c r="F9" s="374">
        <v>21</v>
      </c>
      <c r="G9" s="373">
        <v>25</v>
      </c>
      <c r="H9" s="374">
        <v>11</v>
      </c>
      <c r="I9" s="373">
        <v>21</v>
      </c>
      <c r="J9" s="374">
        <v>0</v>
      </c>
      <c r="K9" s="373">
        <v>0</v>
      </c>
      <c r="L9" s="374">
        <v>14</v>
      </c>
      <c r="M9" s="373">
        <v>16</v>
      </c>
      <c r="N9" s="375">
        <v>0</v>
      </c>
      <c r="O9" s="376">
        <v>0</v>
      </c>
      <c r="P9" s="375">
        <v>0</v>
      </c>
      <c r="Q9" s="373">
        <v>0</v>
      </c>
      <c r="R9" s="374">
        <v>0</v>
      </c>
      <c r="S9" s="377">
        <v>0</v>
      </c>
      <c r="T9" s="70"/>
      <c r="U9" s="12"/>
    </row>
    <row r="10" spans="1:21" ht="27.9" customHeight="1" x14ac:dyDescent="0.2">
      <c r="A10" s="196" t="s">
        <v>2</v>
      </c>
      <c r="B10" s="370">
        <f t="shared" si="1"/>
        <v>58</v>
      </c>
      <c r="C10" s="371">
        <f t="shared" si="1"/>
        <v>55</v>
      </c>
      <c r="D10" s="372">
        <v>0</v>
      </c>
      <c r="E10" s="373">
        <v>0</v>
      </c>
      <c r="F10" s="374">
        <v>24</v>
      </c>
      <c r="G10" s="373">
        <v>24</v>
      </c>
      <c r="H10" s="374">
        <v>1</v>
      </c>
      <c r="I10" s="373">
        <v>2</v>
      </c>
      <c r="J10" s="374">
        <v>0</v>
      </c>
      <c r="K10" s="373">
        <v>0</v>
      </c>
      <c r="L10" s="374">
        <v>33</v>
      </c>
      <c r="M10" s="373">
        <v>29</v>
      </c>
      <c r="N10" s="374">
        <v>0</v>
      </c>
      <c r="O10" s="373">
        <v>0</v>
      </c>
      <c r="P10" s="374">
        <v>0</v>
      </c>
      <c r="Q10" s="373">
        <v>0</v>
      </c>
      <c r="R10" s="374">
        <v>0</v>
      </c>
      <c r="S10" s="377">
        <v>0</v>
      </c>
      <c r="T10" s="70"/>
      <c r="U10" s="12"/>
    </row>
    <row r="11" spans="1:21" ht="27.9" customHeight="1" x14ac:dyDescent="0.2">
      <c r="A11" s="196" t="s">
        <v>3</v>
      </c>
      <c r="B11" s="370">
        <f t="shared" si="1"/>
        <v>71</v>
      </c>
      <c r="C11" s="371">
        <f t="shared" si="1"/>
        <v>111</v>
      </c>
      <c r="D11" s="372">
        <v>0</v>
      </c>
      <c r="E11" s="373">
        <v>0</v>
      </c>
      <c r="F11" s="374">
        <v>33</v>
      </c>
      <c r="G11" s="373">
        <v>52</v>
      </c>
      <c r="H11" s="374">
        <v>9</v>
      </c>
      <c r="I11" s="373">
        <v>18</v>
      </c>
      <c r="J11" s="374">
        <v>0</v>
      </c>
      <c r="K11" s="373">
        <v>0</v>
      </c>
      <c r="L11" s="374">
        <v>29</v>
      </c>
      <c r="M11" s="373">
        <v>41</v>
      </c>
      <c r="N11" s="374">
        <v>0</v>
      </c>
      <c r="O11" s="373">
        <v>0</v>
      </c>
      <c r="P11" s="375">
        <v>0</v>
      </c>
      <c r="Q11" s="376">
        <v>0</v>
      </c>
      <c r="R11" s="374">
        <v>0</v>
      </c>
      <c r="S11" s="377">
        <v>0</v>
      </c>
      <c r="T11" s="70"/>
      <c r="U11" s="12"/>
    </row>
    <row r="12" spans="1:21" ht="27.9" customHeight="1" x14ac:dyDescent="0.2">
      <c r="A12" s="196" t="s">
        <v>4</v>
      </c>
      <c r="B12" s="370">
        <f t="shared" si="1"/>
        <v>191</v>
      </c>
      <c r="C12" s="371">
        <f t="shared" si="1"/>
        <v>179</v>
      </c>
      <c r="D12" s="364">
        <v>0</v>
      </c>
      <c r="E12" s="365">
        <v>0</v>
      </c>
      <c r="F12" s="378">
        <v>94</v>
      </c>
      <c r="G12" s="379">
        <v>94</v>
      </c>
      <c r="H12" s="375">
        <v>7</v>
      </c>
      <c r="I12" s="376">
        <v>14</v>
      </c>
      <c r="J12" s="375">
        <v>0</v>
      </c>
      <c r="K12" s="376">
        <v>0</v>
      </c>
      <c r="L12" s="375">
        <v>85</v>
      </c>
      <c r="M12" s="376">
        <v>67</v>
      </c>
      <c r="N12" s="375">
        <v>4</v>
      </c>
      <c r="O12" s="376">
        <v>3</v>
      </c>
      <c r="P12" s="375">
        <v>1</v>
      </c>
      <c r="Q12" s="376">
        <v>1</v>
      </c>
      <c r="R12" s="375">
        <v>0</v>
      </c>
      <c r="S12" s="380">
        <v>0</v>
      </c>
      <c r="T12" s="70"/>
      <c r="U12" s="12"/>
    </row>
    <row r="13" spans="1:21" ht="27.9" customHeight="1" x14ac:dyDescent="0.2">
      <c r="A13" s="196" t="s">
        <v>5</v>
      </c>
      <c r="B13" s="370">
        <f t="shared" si="1"/>
        <v>106</v>
      </c>
      <c r="C13" s="371">
        <f t="shared" si="1"/>
        <v>107</v>
      </c>
      <c r="D13" s="372">
        <v>0</v>
      </c>
      <c r="E13" s="373">
        <v>0</v>
      </c>
      <c r="F13" s="374">
        <v>69</v>
      </c>
      <c r="G13" s="373">
        <v>63</v>
      </c>
      <c r="H13" s="374">
        <v>3</v>
      </c>
      <c r="I13" s="373">
        <v>5</v>
      </c>
      <c r="J13" s="374">
        <v>0</v>
      </c>
      <c r="K13" s="373">
        <v>0</v>
      </c>
      <c r="L13" s="374">
        <v>26</v>
      </c>
      <c r="M13" s="373">
        <v>30</v>
      </c>
      <c r="N13" s="375">
        <v>1</v>
      </c>
      <c r="O13" s="376">
        <v>3</v>
      </c>
      <c r="P13" s="375">
        <v>7</v>
      </c>
      <c r="Q13" s="373">
        <v>6</v>
      </c>
      <c r="R13" s="374">
        <v>0</v>
      </c>
      <c r="S13" s="377">
        <v>0</v>
      </c>
      <c r="T13" s="70"/>
      <c r="U13" s="12"/>
    </row>
    <row r="14" spans="1:21" ht="27.9" customHeight="1" x14ac:dyDescent="0.2">
      <c r="A14" s="196" t="s">
        <v>6</v>
      </c>
      <c r="B14" s="370">
        <f t="shared" si="1"/>
        <v>30</v>
      </c>
      <c r="C14" s="371">
        <f t="shared" si="1"/>
        <v>39</v>
      </c>
      <c r="D14" s="372">
        <v>0</v>
      </c>
      <c r="E14" s="373">
        <v>0</v>
      </c>
      <c r="F14" s="366">
        <v>17</v>
      </c>
      <c r="G14" s="365">
        <v>23</v>
      </c>
      <c r="H14" s="375">
        <v>0</v>
      </c>
      <c r="I14" s="376">
        <v>0</v>
      </c>
      <c r="J14" s="374">
        <v>0</v>
      </c>
      <c r="K14" s="373">
        <v>0</v>
      </c>
      <c r="L14" s="374">
        <v>13</v>
      </c>
      <c r="M14" s="373">
        <v>16</v>
      </c>
      <c r="N14" s="374">
        <v>0</v>
      </c>
      <c r="O14" s="373">
        <v>0</v>
      </c>
      <c r="P14" s="375">
        <v>0</v>
      </c>
      <c r="Q14" s="376">
        <v>0</v>
      </c>
      <c r="R14" s="374">
        <v>0</v>
      </c>
      <c r="S14" s="377">
        <v>0</v>
      </c>
      <c r="T14" s="70"/>
      <c r="U14" s="12">
        <v>0</v>
      </c>
    </row>
    <row r="15" spans="1:21" ht="27.9" customHeight="1" x14ac:dyDescent="0.2">
      <c r="A15" s="196" t="s">
        <v>7</v>
      </c>
      <c r="B15" s="370">
        <f t="shared" si="1"/>
        <v>8</v>
      </c>
      <c r="C15" s="371">
        <f t="shared" si="1"/>
        <v>7</v>
      </c>
      <c r="D15" s="372">
        <v>0</v>
      </c>
      <c r="E15" s="373">
        <v>0</v>
      </c>
      <c r="F15" s="374">
        <v>2</v>
      </c>
      <c r="G15" s="373">
        <v>1</v>
      </c>
      <c r="H15" s="374">
        <v>0</v>
      </c>
      <c r="I15" s="373">
        <v>0</v>
      </c>
      <c r="J15" s="374">
        <v>0</v>
      </c>
      <c r="K15" s="373">
        <v>0</v>
      </c>
      <c r="L15" s="374">
        <v>6</v>
      </c>
      <c r="M15" s="373">
        <v>6</v>
      </c>
      <c r="N15" s="374">
        <v>0</v>
      </c>
      <c r="O15" s="373">
        <v>0</v>
      </c>
      <c r="P15" s="374">
        <v>0</v>
      </c>
      <c r="Q15" s="373">
        <v>0</v>
      </c>
      <c r="R15" s="374">
        <v>0</v>
      </c>
      <c r="S15" s="377">
        <v>0</v>
      </c>
      <c r="T15" s="70"/>
      <c r="U15" s="12"/>
    </row>
    <row r="16" spans="1:21" ht="27.9" customHeight="1" x14ac:dyDescent="0.2">
      <c r="A16" s="196" t="s">
        <v>8</v>
      </c>
      <c r="B16" s="370">
        <f t="shared" si="1"/>
        <v>42</v>
      </c>
      <c r="C16" s="371">
        <f t="shared" si="1"/>
        <v>40</v>
      </c>
      <c r="D16" s="372">
        <v>0</v>
      </c>
      <c r="E16" s="373">
        <v>0</v>
      </c>
      <c r="F16" s="374">
        <v>24</v>
      </c>
      <c r="G16" s="373">
        <v>21</v>
      </c>
      <c r="H16" s="374">
        <v>1</v>
      </c>
      <c r="I16" s="373">
        <v>2</v>
      </c>
      <c r="J16" s="374">
        <v>0</v>
      </c>
      <c r="K16" s="373">
        <v>0</v>
      </c>
      <c r="L16" s="374">
        <v>17</v>
      </c>
      <c r="M16" s="373">
        <v>17</v>
      </c>
      <c r="N16" s="374">
        <v>0</v>
      </c>
      <c r="O16" s="373">
        <v>0</v>
      </c>
      <c r="P16" s="374">
        <v>0</v>
      </c>
      <c r="Q16" s="373">
        <v>0</v>
      </c>
      <c r="R16" s="374">
        <v>0</v>
      </c>
      <c r="S16" s="377">
        <v>0</v>
      </c>
      <c r="T16" s="70"/>
      <c r="U16" s="12"/>
    </row>
    <row r="17" spans="1:21" ht="27.9" customHeight="1" thickBot="1" x14ac:dyDescent="0.25">
      <c r="A17" s="518" t="s">
        <v>711</v>
      </c>
      <c r="B17" s="381">
        <f t="shared" si="1"/>
        <v>23</v>
      </c>
      <c r="C17" s="382">
        <f t="shared" si="1"/>
        <v>14</v>
      </c>
      <c r="D17" s="383">
        <v>0</v>
      </c>
      <c r="E17" s="384">
        <v>0</v>
      </c>
      <c r="F17" s="385">
        <v>22</v>
      </c>
      <c r="G17" s="384">
        <v>13</v>
      </c>
      <c r="H17" s="385">
        <v>0</v>
      </c>
      <c r="I17" s="384">
        <v>0</v>
      </c>
      <c r="J17" s="385">
        <v>0</v>
      </c>
      <c r="K17" s="384">
        <v>0</v>
      </c>
      <c r="L17" s="386">
        <v>0</v>
      </c>
      <c r="M17" s="387">
        <v>0</v>
      </c>
      <c r="N17" s="385">
        <v>0</v>
      </c>
      <c r="O17" s="384">
        <v>0</v>
      </c>
      <c r="P17" s="385">
        <v>0</v>
      </c>
      <c r="Q17" s="384">
        <v>0</v>
      </c>
      <c r="R17" s="385">
        <v>1</v>
      </c>
      <c r="S17" s="388">
        <v>1</v>
      </c>
      <c r="T17" s="70"/>
      <c r="U17" s="12"/>
    </row>
    <row r="18" spans="1:21" ht="21" customHeight="1" x14ac:dyDescent="0.2">
      <c r="B18" s="12"/>
      <c r="C18" s="12"/>
      <c r="D18" s="12"/>
      <c r="E18" s="12"/>
      <c r="F18" s="12"/>
      <c r="G18" s="12"/>
      <c r="H18" s="12"/>
      <c r="I18" s="12"/>
      <c r="J18" s="12"/>
      <c r="K18" s="12"/>
      <c r="L18" s="12"/>
      <c r="M18" s="12"/>
      <c r="N18" s="12"/>
      <c r="O18" s="12"/>
      <c r="P18" s="12"/>
      <c r="Q18" s="12"/>
      <c r="R18" s="12"/>
      <c r="S18" s="12"/>
    </row>
    <row r="31" spans="1:21" ht="21" customHeight="1" thickBot="1" x14ac:dyDescent="0.25"/>
    <row r="32" spans="1:21" ht="21" customHeight="1" x14ac:dyDescent="0.2">
      <c r="A32" s="860"/>
      <c r="B32" s="861"/>
      <c r="C32" s="869"/>
      <c r="D32" s="861"/>
      <c r="E32" s="861"/>
      <c r="F32" s="861"/>
      <c r="G32" s="861"/>
      <c r="H32" s="861"/>
      <c r="I32" s="861"/>
      <c r="J32" s="861"/>
      <c r="K32" s="861"/>
      <c r="L32" s="861"/>
      <c r="M32" s="862"/>
    </row>
    <row r="33" spans="1:13" ht="21" customHeight="1" x14ac:dyDescent="0.2">
      <c r="A33" s="863"/>
      <c r="B33" s="69"/>
      <c r="C33" s="870"/>
      <c r="D33" s="69"/>
      <c r="E33" s="69"/>
      <c r="F33" s="69"/>
      <c r="G33" s="69"/>
      <c r="H33" s="69"/>
      <c r="I33" s="69"/>
      <c r="J33" s="69"/>
      <c r="K33" s="69"/>
      <c r="L33" s="69"/>
      <c r="M33" s="864"/>
    </row>
    <row r="34" spans="1:13" ht="21" customHeight="1" x14ac:dyDescent="0.2">
      <c r="A34" s="863"/>
      <c r="B34" s="69"/>
      <c r="C34" s="870"/>
      <c r="D34" s="69"/>
      <c r="E34" s="69"/>
      <c r="F34" s="69"/>
      <c r="G34" s="69"/>
      <c r="H34" s="69"/>
      <c r="I34" s="69"/>
      <c r="J34" s="69"/>
      <c r="K34" s="69"/>
      <c r="L34" s="69"/>
      <c r="M34" s="864"/>
    </row>
    <row r="35" spans="1:13" ht="21" customHeight="1" x14ac:dyDescent="0.2">
      <c r="A35" s="863"/>
      <c r="B35" s="69"/>
      <c r="C35" s="870"/>
      <c r="D35" s="69"/>
      <c r="E35" s="69"/>
      <c r="F35" s="69"/>
      <c r="G35" s="69"/>
      <c r="H35" s="69"/>
      <c r="I35" s="69"/>
      <c r="J35" s="69"/>
      <c r="K35" s="69"/>
      <c r="L35" s="69"/>
      <c r="M35" s="864"/>
    </row>
    <row r="36" spans="1:13" ht="21" customHeight="1" x14ac:dyDescent="0.2">
      <c r="A36" s="863"/>
      <c r="B36" s="69"/>
      <c r="C36" s="870"/>
      <c r="D36" s="69"/>
      <c r="E36" s="69"/>
      <c r="F36" s="69"/>
      <c r="G36" s="69"/>
      <c r="H36" s="69"/>
      <c r="I36" s="69"/>
      <c r="J36" s="69"/>
      <c r="K36" s="69"/>
      <c r="L36" s="69"/>
      <c r="M36" s="864"/>
    </row>
    <row r="37" spans="1:13" ht="21" customHeight="1" thickBot="1" x14ac:dyDescent="0.25">
      <c r="A37" s="865"/>
      <c r="B37" s="866"/>
      <c r="C37" s="871"/>
      <c r="D37" s="866"/>
      <c r="E37" s="866"/>
      <c r="F37" s="866"/>
      <c r="G37" s="866"/>
      <c r="H37" s="866"/>
      <c r="I37" s="866"/>
      <c r="J37" s="866"/>
      <c r="K37" s="866"/>
      <c r="L37" s="866"/>
      <c r="M37" s="867"/>
    </row>
  </sheetData>
  <mergeCells count="12">
    <mergeCell ref="B3:C4"/>
    <mergeCell ref="A5:A6"/>
    <mergeCell ref="A3:A4"/>
    <mergeCell ref="R3:S4"/>
    <mergeCell ref="D3:Q3"/>
    <mergeCell ref="J4:K4"/>
    <mergeCell ref="L4:M4"/>
    <mergeCell ref="N4:O4"/>
    <mergeCell ref="P4:Q4"/>
    <mergeCell ref="F4:G4"/>
    <mergeCell ref="H4:I4"/>
    <mergeCell ref="D4:E4"/>
  </mergeCells>
  <phoneticPr fontId="2"/>
  <conditionalFormatting sqref="B7:C17">
    <cfRule type="cellIs" dxfId="1"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85" firstPageNumber="2" orientation="landscape" r:id="rId1"/>
  <headerFooter differentFirst="1" scaleWithDoc="0" alignWithMargins="0">
    <firstHeader>&amp;C第一部　警 備 統 計</first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95"/>
  <sheetViews>
    <sheetView view="pageBreakPreview" zoomScale="130" zoomScaleNormal="80" zoomScaleSheetLayoutView="130" workbookViewId="0">
      <pane ySplit="7" topLeftCell="A8" activePane="bottomLeft" state="frozen"/>
      <selection activeCell="E17" sqref="E17"/>
      <selection pane="bottomLeft" activeCell="E17" sqref="E17:E18"/>
    </sheetView>
  </sheetViews>
  <sheetFormatPr defaultColWidth="10.109375" defaultRowHeight="21" customHeight="1" x14ac:dyDescent="0.2"/>
  <cols>
    <col min="1" max="1" width="5.77734375" style="2" customWidth="1"/>
    <col min="2" max="2" width="3.44140625" style="2" customWidth="1"/>
    <col min="3" max="3" width="3.33203125" style="2" customWidth="1"/>
    <col min="4" max="4" width="16.109375" style="2" customWidth="1"/>
    <col min="5" max="5" width="4.44140625" style="2" customWidth="1"/>
    <col min="6" max="7" width="5.44140625" style="2" customWidth="1"/>
    <col min="8" max="12" width="5" style="2" customWidth="1"/>
    <col min="13" max="13" width="5.88671875" style="2" customWidth="1"/>
    <col min="14" max="18" width="5" style="2" customWidth="1"/>
    <col min="19" max="20" width="4.88671875" style="2" customWidth="1"/>
    <col min="21" max="16384" width="10.109375" style="2"/>
  </cols>
  <sheetData>
    <row r="1" spans="1:24" ht="20.100000000000001" customHeight="1" thickBot="1" x14ac:dyDescent="0.25">
      <c r="A1" s="59" t="s">
        <v>477</v>
      </c>
      <c r="B1" s="59"/>
      <c r="C1" s="28"/>
      <c r="D1" s="28"/>
      <c r="E1" s="28"/>
      <c r="F1" s="28"/>
      <c r="G1" s="28"/>
      <c r="H1" s="28"/>
      <c r="I1" s="28"/>
      <c r="J1" s="28"/>
      <c r="K1" s="28"/>
      <c r="L1" s="28"/>
      <c r="M1" s="28"/>
      <c r="N1" s="28"/>
      <c r="O1" s="28"/>
      <c r="P1" s="28"/>
      <c r="Q1" s="28"/>
      <c r="R1" s="28"/>
      <c r="S1" s="28"/>
      <c r="T1" s="28"/>
    </row>
    <row r="2" spans="1:24" s="67" customFormat="1" ht="20.100000000000001" customHeight="1" x14ac:dyDescent="0.2">
      <c r="A2" s="84"/>
      <c r="B2" s="823"/>
      <c r="C2" s="823"/>
      <c r="D2" s="1234" t="s">
        <v>478</v>
      </c>
      <c r="E2" s="1235"/>
      <c r="F2" s="1047" t="s">
        <v>172</v>
      </c>
      <c r="G2" s="1052"/>
      <c r="H2" s="1103" t="s">
        <v>479</v>
      </c>
      <c r="I2" s="972"/>
      <c r="J2" s="972"/>
      <c r="K2" s="972"/>
      <c r="L2" s="972"/>
      <c r="M2" s="972"/>
      <c r="N2" s="972"/>
      <c r="O2" s="972"/>
      <c r="P2" s="972"/>
      <c r="Q2" s="972"/>
      <c r="R2" s="973"/>
      <c r="S2" s="1220" t="s">
        <v>480</v>
      </c>
      <c r="T2" s="969"/>
    </row>
    <row r="3" spans="1:24" s="67" customFormat="1" ht="20.100000000000001" customHeight="1" x14ac:dyDescent="0.2">
      <c r="A3" s="818"/>
      <c r="B3" s="997"/>
      <c r="C3" s="997"/>
      <c r="D3" s="819"/>
      <c r="E3" s="85" t="s">
        <v>481</v>
      </c>
      <c r="F3" s="997"/>
      <c r="G3" s="1210"/>
      <c r="H3" s="987" t="s">
        <v>476</v>
      </c>
      <c r="I3" s="994"/>
      <c r="J3" s="1200" t="s">
        <v>482</v>
      </c>
      <c r="K3" s="1201"/>
      <c r="L3" s="1201"/>
      <c r="M3" s="1201"/>
      <c r="N3" s="1202"/>
      <c r="O3" s="987" t="s">
        <v>483</v>
      </c>
      <c r="P3" s="994"/>
      <c r="Q3" s="987" t="s">
        <v>173</v>
      </c>
      <c r="R3" s="1072"/>
      <c r="S3" s="1209"/>
      <c r="T3" s="1082"/>
    </row>
    <row r="4" spans="1:24" s="67" customFormat="1" ht="14.25" customHeight="1" x14ac:dyDescent="0.2">
      <c r="A4" s="60"/>
      <c r="B4" s="827"/>
      <c r="C4" s="827"/>
      <c r="D4" s="1265" t="s">
        <v>484</v>
      </c>
      <c r="E4" s="1266"/>
      <c r="F4" s="997"/>
      <c r="G4" s="1210"/>
      <c r="H4" s="1209"/>
      <c r="I4" s="1210"/>
      <c r="J4" s="987" t="s">
        <v>485</v>
      </c>
      <c r="K4" s="994"/>
      <c r="L4" s="987" t="s">
        <v>486</v>
      </c>
      <c r="M4" s="1072"/>
      <c r="N4" s="994"/>
      <c r="O4" s="1209"/>
      <c r="P4" s="1210"/>
      <c r="Q4" s="1209"/>
      <c r="R4" s="997"/>
      <c r="S4" s="1209"/>
      <c r="T4" s="1082"/>
    </row>
    <row r="5" spans="1:24" s="67" customFormat="1" ht="30" customHeight="1" thickBot="1" x14ac:dyDescent="0.25">
      <c r="A5" s="1263" t="s">
        <v>611</v>
      </c>
      <c r="B5" s="1264"/>
      <c r="C5" s="1264"/>
      <c r="D5" s="1267"/>
      <c r="E5" s="1268"/>
      <c r="F5" s="997"/>
      <c r="G5" s="1210"/>
      <c r="H5" s="1209"/>
      <c r="I5" s="1210"/>
      <c r="J5" s="1209"/>
      <c r="K5" s="1210"/>
      <c r="L5" s="62"/>
      <c r="M5" s="63" t="s">
        <v>487</v>
      </c>
      <c r="N5" s="64"/>
      <c r="O5" s="1209"/>
      <c r="P5" s="1210"/>
      <c r="Q5" s="1209"/>
      <c r="R5" s="997"/>
      <c r="S5" s="1209"/>
      <c r="T5" s="1082"/>
      <c r="U5" s="125"/>
      <c r="V5" s="125"/>
    </row>
    <row r="6" spans="1:24" s="67" customFormat="1" ht="20.100000000000001" customHeight="1" x14ac:dyDescent="0.2">
      <c r="A6" s="968" t="s">
        <v>488</v>
      </c>
      <c r="B6" s="1047"/>
      <c r="C6" s="1047"/>
      <c r="D6" s="1047"/>
      <c r="E6" s="969"/>
      <c r="F6" s="65" t="s">
        <v>148</v>
      </c>
      <c r="G6" s="66" t="s">
        <v>149</v>
      </c>
      <c r="H6" s="66" t="s">
        <v>148</v>
      </c>
      <c r="I6" s="66" t="s">
        <v>149</v>
      </c>
      <c r="J6" s="66" t="s">
        <v>148</v>
      </c>
      <c r="K6" s="66" t="s">
        <v>149</v>
      </c>
      <c r="L6" s="66" t="s">
        <v>148</v>
      </c>
      <c r="M6" s="66" t="s">
        <v>148</v>
      </c>
      <c r="N6" s="66" t="s">
        <v>149</v>
      </c>
      <c r="O6" s="66" t="s">
        <v>148</v>
      </c>
      <c r="P6" s="66" t="s">
        <v>149</v>
      </c>
      <c r="Q6" s="66" t="s">
        <v>148</v>
      </c>
      <c r="R6" s="66" t="s">
        <v>149</v>
      </c>
      <c r="S6" s="66" t="s">
        <v>148</v>
      </c>
      <c r="T6" s="86" t="s">
        <v>149</v>
      </c>
      <c r="U6" s="125"/>
      <c r="V6" s="125"/>
    </row>
    <row r="7" spans="1:24" s="67" customFormat="1" ht="20.100000000000001" customHeight="1" thickBot="1" x14ac:dyDescent="0.25">
      <c r="A7" s="970"/>
      <c r="B7" s="1048"/>
      <c r="C7" s="1048"/>
      <c r="D7" s="1048"/>
      <c r="E7" s="971"/>
      <c r="F7" s="389">
        <f t="shared" ref="F7:G9" si="0">H7+S7</f>
        <v>871</v>
      </c>
      <c r="G7" s="126">
        <f t="shared" si="0"/>
        <v>888</v>
      </c>
      <c r="H7" s="126">
        <f>J7+L7+O7+Q7</f>
        <v>661</v>
      </c>
      <c r="I7" s="126">
        <f>K7+N7+P7+R7</f>
        <v>695</v>
      </c>
      <c r="J7" s="126">
        <f t="shared" ref="J7:T7" si="1">SUM(J8:J9)</f>
        <v>268</v>
      </c>
      <c r="K7" s="126">
        <f t="shared" si="1"/>
        <v>318</v>
      </c>
      <c r="L7" s="126">
        <f t="shared" si="1"/>
        <v>2</v>
      </c>
      <c r="M7" s="126">
        <f t="shared" si="1"/>
        <v>2</v>
      </c>
      <c r="N7" s="126">
        <f t="shared" si="1"/>
        <v>2</v>
      </c>
      <c r="O7" s="126">
        <f t="shared" si="1"/>
        <v>293</v>
      </c>
      <c r="P7" s="126">
        <f t="shared" si="1"/>
        <v>292</v>
      </c>
      <c r="Q7" s="126">
        <f t="shared" si="1"/>
        <v>98</v>
      </c>
      <c r="R7" s="126">
        <f>SUM(R8:R9)</f>
        <v>83</v>
      </c>
      <c r="S7" s="126">
        <f t="shared" si="1"/>
        <v>210</v>
      </c>
      <c r="T7" s="390">
        <f t="shared" si="1"/>
        <v>193</v>
      </c>
      <c r="U7" s="125"/>
      <c r="V7" s="125"/>
    </row>
    <row r="8" spans="1:24" s="67" customFormat="1" ht="20.100000000000001" customHeight="1" x14ac:dyDescent="0.2">
      <c r="A8" s="1271" t="s">
        <v>489</v>
      </c>
      <c r="B8" s="972"/>
      <c r="C8" s="972"/>
      <c r="D8" s="972"/>
      <c r="E8" s="1272"/>
      <c r="F8" s="391">
        <f>H8+S8</f>
        <v>748</v>
      </c>
      <c r="G8" s="391">
        <f t="shared" si="0"/>
        <v>828</v>
      </c>
      <c r="H8" s="392">
        <f>J8+L8+O8+Q8</f>
        <v>590</v>
      </c>
      <c r="I8" s="392">
        <f>K8+N8+P8+R8</f>
        <v>675</v>
      </c>
      <c r="J8" s="391">
        <f>J13+J15+J17+J19+J21+J23+J25+J27+J29+J41+J42+J45+J46+J48+J51+J52+J53+J55+J56</f>
        <v>209</v>
      </c>
      <c r="K8" s="391">
        <f>K13+K15+K17+K19+K21+K23+K25+K27+K29+K41+K42+K45+K46+K48+K51+K52+K53+K55+K56</f>
        <v>299</v>
      </c>
      <c r="L8" s="391">
        <f>L13+L15+L17+L19+L21+L23+L25+L27+L29+L41+L42+L45+L46+L48+L51+L52+L53+L55+L56</f>
        <v>2</v>
      </c>
      <c r="M8" s="391">
        <f>M13+M15+M17+M19+M21+M23+M25+M27+M29+M41+M42+M45+M46+M48+M51+M52+M53+M55+M56</f>
        <v>2</v>
      </c>
      <c r="N8" s="391">
        <f>N13+N15+N17+N19+N21+N23+N25+N27+N29+N41+N42+N45+N46+N48+N51+N52+N53+N55+N56</f>
        <v>2</v>
      </c>
      <c r="O8" s="391">
        <f>SUM(O25,O27,O29,O34,O35,O36,O39,O43,O44,O48,O51,O52,)</f>
        <v>293</v>
      </c>
      <c r="P8" s="391">
        <f>SUM(P25,P27,P29,P34,P35,P36,P39,P43,P44,P48,P51,P52,)</f>
        <v>292</v>
      </c>
      <c r="Q8" s="391">
        <f>SUM(Q25,Q27,Q29,Q34,Q35,Q36,Q39,Q43,Q44,Q48,Q51,Q52,Q56)</f>
        <v>86</v>
      </c>
      <c r="R8" s="391">
        <f>SUM(R25,R27,R29,R34,R35,R36,R39,R43,R44,R48,R51,R52,R56)</f>
        <v>82</v>
      </c>
      <c r="S8" s="391">
        <f>S13+S15+S17+S19+S21+S23+S25+S27+S29+S34+S35+S36+S39+S41+S43+S44+S45+S46+S48+S51+S52+S53+S55+S56</f>
        <v>158</v>
      </c>
      <c r="T8" s="393">
        <f>T13+T15+T17+T19+T21+T23+T25+T27+T29+T34+T35+T36+T39+T41+T43+T44+T45+T46+T48+T51+T52+T53+T55+T56</f>
        <v>153</v>
      </c>
      <c r="U8" s="125"/>
      <c r="V8" s="125"/>
    </row>
    <row r="9" spans="1:24" s="67" customFormat="1" ht="20.100000000000001" customHeight="1" thickBot="1" x14ac:dyDescent="0.25">
      <c r="A9" s="1269" t="s">
        <v>490</v>
      </c>
      <c r="B9" s="959"/>
      <c r="C9" s="959"/>
      <c r="D9" s="959"/>
      <c r="E9" s="1270"/>
      <c r="F9" s="126">
        <f t="shared" si="0"/>
        <v>123</v>
      </c>
      <c r="G9" s="126">
        <f t="shared" si="0"/>
        <v>60</v>
      </c>
      <c r="H9" s="394">
        <f>J9+L9+O9+Q9</f>
        <v>71</v>
      </c>
      <c r="I9" s="394">
        <f>K9+N9+P9+R9</f>
        <v>20</v>
      </c>
      <c r="J9" s="126">
        <f t="shared" ref="J9:Q9" si="2">J31+J37+J40+J49+J54</f>
        <v>59</v>
      </c>
      <c r="K9" s="126">
        <f t="shared" si="2"/>
        <v>19</v>
      </c>
      <c r="L9" s="126">
        <f>L31+L37+L40+L49+L54</f>
        <v>0</v>
      </c>
      <c r="M9" s="126">
        <f t="shared" si="2"/>
        <v>0</v>
      </c>
      <c r="N9" s="126">
        <f t="shared" si="2"/>
        <v>0</v>
      </c>
      <c r="O9" s="126">
        <f t="shared" si="2"/>
        <v>0</v>
      </c>
      <c r="P9" s="126">
        <f t="shared" si="2"/>
        <v>0</v>
      </c>
      <c r="Q9" s="126">
        <f t="shared" si="2"/>
        <v>12</v>
      </c>
      <c r="R9" s="126">
        <f>R31+R37+R40+R49+R54</f>
        <v>1</v>
      </c>
      <c r="S9" s="126">
        <f>S31+S37+S40+S49+S54</f>
        <v>52</v>
      </c>
      <c r="T9" s="390">
        <f>T31+T37+T40+T49+T54</f>
        <v>40</v>
      </c>
      <c r="U9" s="125"/>
      <c r="V9" s="125"/>
    </row>
    <row r="10" spans="1:24" s="67" customFormat="1" ht="18.75" customHeight="1" x14ac:dyDescent="0.2">
      <c r="A10" s="1091" t="s">
        <v>491</v>
      </c>
      <c r="B10" s="1075" t="s">
        <v>492</v>
      </c>
      <c r="C10" s="1075"/>
      <c r="D10" s="1075"/>
      <c r="E10" s="1076"/>
      <c r="F10" s="742">
        <f>F11+F33+F38+F41+F42+F45+F46+F47</f>
        <v>870</v>
      </c>
      <c r="G10" s="829">
        <f>G11+G33+G38+G41+G42+G45+G46+G47</f>
        <v>887</v>
      </c>
      <c r="H10" s="829">
        <f>H11+H33+H38+H41+H42+H45+H46+H47</f>
        <v>660</v>
      </c>
      <c r="I10" s="829">
        <f>I11+I33+I38+I41+I42+I45+I46+I47</f>
        <v>694</v>
      </c>
      <c r="J10" s="829">
        <f>J11+J41+J42+J45+J46+J47</f>
        <v>268</v>
      </c>
      <c r="K10" s="829">
        <f>K11+K41+K42+K45+K46+K47</f>
        <v>318</v>
      </c>
      <c r="L10" s="829">
        <f>L11+L42+L41+L45+L46+L47</f>
        <v>2</v>
      </c>
      <c r="M10" s="829">
        <f>M11+M42+M41+M45+M46+M47</f>
        <v>2</v>
      </c>
      <c r="N10" s="829">
        <f>N11+N42+N41+N45+N46+N47</f>
        <v>2</v>
      </c>
      <c r="O10" s="829">
        <f>O11+O33+O38+O41+O42+O45+O46+O47+O50</f>
        <v>293</v>
      </c>
      <c r="P10" s="829">
        <f>P11+P33+P38+P41+P42+P45+P46+P47</f>
        <v>292</v>
      </c>
      <c r="Q10" s="829">
        <f>Q11+Q41+Q42+Q45+Q46+Q47</f>
        <v>97</v>
      </c>
      <c r="R10" s="829">
        <f>R11+R41+R42+R45+R46+R47</f>
        <v>82</v>
      </c>
      <c r="S10" s="829">
        <f>S11+S33+S38+S41+S42+S45+S46+S47</f>
        <v>210</v>
      </c>
      <c r="T10" s="832">
        <f>+T11+T33+T38+T41+T42+T45+T46+T47</f>
        <v>193</v>
      </c>
      <c r="U10" s="125"/>
      <c r="V10" s="125"/>
    </row>
    <row r="11" spans="1:24" s="67" customFormat="1" ht="11.25" customHeight="1" x14ac:dyDescent="0.2">
      <c r="A11" s="1091"/>
      <c r="B11" s="1273" t="s">
        <v>493</v>
      </c>
      <c r="C11" s="1072" t="s">
        <v>492</v>
      </c>
      <c r="D11" s="1072"/>
      <c r="E11" s="1073"/>
      <c r="F11" s="1228">
        <f>H11+S11</f>
        <v>531</v>
      </c>
      <c r="G11" s="1207">
        <f>I11+T11</f>
        <v>523</v>
      </c>
      <c r="H11" s="1207">
        <f>H13+H15+H17+H19+H21+H23+H25+H27+H29+H31</f>
        <v>329</v>
      </c>
      <c r="I11" s="1207">
        <f t="shared" ref="I11:T11" si="3">I13+I15+I17+I19+I21+I23+I25+I27+I29+I31</f>
        <v>338</v>
      </c>
      <c r="J11" s="828">
        <f>J13+J15+J17+J19+J21+J23+J25+J27+J29+J31</f>
        <v>233</v>
      </c>
      <c r="K11" s="1207">
        <f t="shared" si="3"/>
        <v>257</v>
      </c>
      <c r="L11" s="828">
        <f t="shared" si="3"/>
        <v>2</v>
      </c>
      <c r="M11" s="1207">
        <f t="shared" si="3"/>
        <v>2</v>
      </c>
      <c r="N11" s="1207">
        <f t="shared" si="3"/>
        <v>2</v>
      </c>
      <c r="O11" s="1207">
        <f t="shared" si="3"/>
        <v>0</v>
      </c>
      <c r="P11" s="1207">
        <f>P13+P15+P17+P19+P21+P23+P25+P27+P29+P31</f>
        <v>0</v>
      </c>
      <c r="Q11" s="1207">
        <f t="shared" si="3"/>
        <v>94</v>
      </c>
      <c r="R11" s="1207">
        <f t="shared" si="3"/>
        <v>79</v>
      </c>
      <c r="S11" s="1207">
        <f t="shared" si="3"/>
        <v>202</v>
      </c>
      <c r="T11" s="1232">
        <f t="shared" si="3"/>
        <v>185</v>
      </c>
      <c r="U11" s="125"/>
      <c r="V11" s="125"/>
      <c r="W11" s="125"/>
    </row>
    <row r="12" spans="1:24" s="67" customFormat="1" ht="11.25" customHeight="1" x14ac:dyDescent="0.2">
      <c r="A12" s="1091"/>
      <c r="B12" s="1274"/>
      <c r="C12" s="1075"/>
      <c r="D12" s="1075"/>
      <c r="E12" s="1076"/>
      <c r="F12" s="1229"/>
      <c r="G12" s="1208"/>
      <c r="H12" s="1208"/>
      <c r="I12" s="1208"/>
      <c r="J12" s="785">
        <v>-14</v>
      </c>
      <c r="K12" s="1208"/>
      <c r="L12" s="785">
        <v>-1</v>
      </c>
      <c r="M12" s="1208"/>
      <c r="N12" s="1208"/>
      <c r="O12" s="1208"/>
      <c r="P12" s="1208"/>
      <c r="Q12" s="1208"/>
      <c r="R12" s="1208"/>
      <c r="S12" s="1208"/>
      <c r="T12" s="1233"/>
      <c r="U12" s="125"/>
      <c r="V12" s="125"/>
    </row>
    <row r="13" spans="1:24" s="67" customFormat="1" ht="11.25" customHeight="1" x14ac:dyDescent="0.2">
      <c r="A13" s="1091"/>
      <c r="B13" s="1274"/>
      <c r="C13" s="1277" t="s">
        <v>705</v>
      </c>
      <c r="D13" s="1239" t="s">
        <v>494</v>
      </c>
      <c r="E13" s="1262" t="s">
        <v>495</v>
      </c>
      <c r="F13" s="1228">
        <f>H13+S13</f>
        <v>19</v>
      </c>
      <c r="G13" s="1207">
        <f>I13+T13</f>
        <v>24</v>
      </c>
      <c r="H13" s="1207">
        <f>J13+L13</f>
        <v>19</v>
      </c>
      <c r="I13" s="1207">
        <f>K13+N13</f>
        <v>24</v>
      </c>
      <c r="J13" s="743">
        <v>19</v>
      </c>
      <c r="K13" s="1203">
        <v>24</v>
      </c>
      <c r="L13" s="830">
        <v>0</v>
      </c>
      <c r="M13" s="1205">
        <v>0</v>
      </c>
      <c r="N13" s="1203">
        <v>0</v>
      </c>
      <c r="O13" s="1211"/>
      <c r="P13" s="1212"/>
      <c r="Q13" s="1212"/>
      <c r="R13" s="1213"/>
      <c r="S13" s="1203">
        <v>0</v>
      </c>
      <c r="T13" s="1230">
        <v>0</v>
      </c>
      <c r="U13" s="125"/>
      <c r="V13" s="125"/>
      <c r="X13" s="125"/>
    </row>
    <row r="14" spans="1:24" s="67" customFormat="1" ht="11.25" customHeight="1" x14ac:dyDescent="0.2">
      <c r="A14" s="1091"/>
      <c r="B14" s="1274"/>
      <c r="C14" s="1278"/>
      <c r="D14" s="1239"/>
      <c r="E14" s="1262"/>
      <c r="F14" s="1229"/>
      <c r="G14" s="1208"/>
      <c r="H14" s="1208"/>
      <c r="I14" s="1208"/>
      <c r="J14" s="831" t="s">
        <v>724</v>
      </c>
      <c r="K14" s="1204"/>
      <c r="L14" s="831" t="s">
        <v>720</v>
      </c>
      <c r="M14" s="1206"/>
      <c r="N14" s="1204"/>
      <c r="O14" s="1214"/>
      <c r="P14" s="1215"/>
      <c r="Q14" s="1215"/>
      <c r="R14" s="1216"/>
      <c r="S14" s="1204"/>
      <c r="T14" s="1231"/>
      <c r="U14" s="125"/>
      <c r="V14" s="125"/>
    </row>
    <row r="15" spans="1:24" s="67" customFormat="1" ht="11.25" customHeight="1" x14ac:dyDescent="0.2">
      <c r="A15" s="1091"/>
      <c r="B15" s="1274"/>
      <c r="C15" s="1278"/>
      <c r="D15" s="1239"/>
      <c r="E15" s="1262" t="s">
        <v>496</v>
      </c>
      <c r="F15" s="1228">
        <f>H15+S15</f>
        <v>56</v>
      </c>
      <c r="G15" s="1207">
        <f>I15+T15</f>
        <v>98</v>
      </c>
      <c r="H15" s="1207">
        <f t="shared" ref="H15" si="4">J15+L15</f>
        <v>56</v>
      </c>
      <c r="I15" s="1207">
        <f t="shared" ref="I15" si="5">K15+N15</f>
        <v>98</v>
      </c>
      <c r="J15" s="830">
        <v>54</v>
      </c>
      <c r="K15" s="1203">
        <v>96</v>
      </c>
      <c r="L15" s="830">
        <v>2</v>
      </c>
      <c r="M15" s="1205">
        <v>2</v>
      </c>
      <c r="N15" s="1203">
        <v>2</v>
      </c>
      <c r="O15" s="1214"/>
      <c r="P15" s="1215"/>
      <c r="Q15" s="1215"/>
      <c r="R15" s="1216"/>
      <c r="S15" s="1203">
        <v>0</v>
      </c>
      <c r="T15" s="1230">
        <v>0</v>
      </c>
      <c r="U15" s="125"/>
      <c r="V15" s="125"/>
    </row>
    <row r="16" spans="1:24" s="67" customFormat="1" ht="11.25" customHeight="1" x14ac:dyDescent="0.2">
      <c r="A16" s="1091"/>
      <c r="B16" s="1274"/>
      <c r="C16" s="1278"/>
      <c r="D16" s="1239"/>
      <c r="E16" s="1262"/>
      <c r="F16" s="1229"/>
      <c r="G16" s="1208"/>
      <c r="H16" s="1208"/>
      <c r="I16" s="1208"/>
      <c r="J16" s="785">
        <v>-8</v>
      </c>
      <c r="K16" s="1204"/>
      <c r="L16" s="785">
        <v>-1</v>
      </c>
      <c r="M16" s="1206"/>
      <c r="N16" s="1204"/>
      <c r="O16" s="1214"/>
      <c r="P16" s="1215"/>
      <c r="Q16" s="1215"/>
      <c r="R16" s="1216"/>
      <c r="S16" s="1204"/>
      <c r="T16" s="1231"/>
      <c r="U16" s="125"/>
      <c r="V16" s="125"/>
      <c r="W16" s="125"/>
    </row>
    <row r="17" spans="1:25" s="67" customFormat="1" ht="11.25" customHeight="1" x14ac:dyDescent="0.2">
      <c r="A17" s="1091"/>
      <c r="B17" s="1274"/>
      <c r="C17" s="1278"/>
      <c r="D17" s="1239" t="s">
        <v>497</v>
      </c>
      <c r="E17" s="1262" t="s">
        <v>495</v>
      </c>
      <c r="F17" s="1228">
        <f>H17+S17</f>
        <v>2</v>
      </c>
      <c r="G17" s="1207">
        <f>I17+T17</f>
        <v>5</v>
      </c>
      <c r="H17" s="1207">
        <f t="shared" ref="H17" si="6">J17+L17</f>
        <v>2</v>
      </c>
      <c r="I17" s="1207">
        <f t="shared" ref="I17" si="7">K17+N17</f>
        <v>5</v>
      </c>
      <c r="J17" s="743">
        <v>2</v>
      </c>
      <c r="K17" s="1203">
        <v>5</v>
      </c>
      <c r="L17" s="830">
        <v>0</v>
      </c>
      <c r="M17" s="1205">
        <v>0</v>
      </c>
      <c r="N17" s="1205">
        <v>0</v>
      </c>
      <c r="O17" s="1214"/>
      <c r="P17" s="1215"/>
      <c r="Q17" s="1215"/>
      <c r="R17" s="1216"/>
      <c r="S17" s="1203">
        <v>0</v>
      </c>
      <c r="T17" s="1230">
        <v>0</v>
      </c>
      <c r="U17" s="125"/>
      <c r="V17" s="125"/>
      <c r="X17" s="125"/>
    </row>
    <row r="18" spans="1:25" s="67" customFormat="1" ht="11.25" customHeight="1" x14ac:dyDescent="0.2">
      <c r="A18" s="1091"/>
      <c r="B18" s="1274"/>
      <c r="C18" s="1278"/>
      <c r="D18" s="1239"/>
      <c r="E18" s="1262"/>
      <c r="F18" s="1229"/>
      <c r="G18" s="1208"/>
      <c r="H18" s="1208"/>
      <c r="I18" s="1208"/>
      <c r="J18" s="785">
        <v>-1</v>
      </c>
      <c r="K18" s="1204"/>
      <c r="L18" s="831" t="s">
        <v>720</v>
      </c>
      <c r="M18" s="1206"/>
      <c r="N18" s="1206"/>
      <c r="O18" s="1214"/>
      <c r="P18" s="1215"/>
      <c r="Q18" s="1215"/>
      <c r="R18" s="1216"/>
      <c r="S18" s="1204"/>
      <c r="T18" s="1231"/>
      <c r="U18" s="125"/>
      <c r="V18" s="125"/>
      <c r="W18" s="125"/>
    </row>
    <row r="19" spans="1:25" s="67" customFormat="1" ht="11.25" customHeight="1" x14ac:dyDescent="0.2">
      <c r="A19" s="1091"/>
      <c r="B19" s="1274"/>
      <c r="C19" s="1278"/>
      <c r="D19" s="1239"/>
      <c r="E19" s="1262" t="s">
        <v>496</v>
      </c>
      <c r="F19" s="1228">
        <f>H19+S19</f>
        <v>0</v>
      </c>
      <c r="G19" s="1207">
        <f>I19+T19</f>
        <v>0</v>
      </c>
      <c r="H19" s="1207">
        <f t="shared" ref="H19" si="8">J19+L19</f>
        <v>0</v>
      </c>
      <c r="I19" s="1207">
        <f t="shared" ref="I19" si="9">K19+N19</f>
        <v>0</v>
      </c>
      <c r="J19" s="830">
        <v>0</v>
      </c>
      <c r="K19" s="1203">
        <v>0</v>
      </c>
      <c r="L19" s="830">
        <v>0</v>
      </c>
      <c r="M19" s="1205">
        <v>0</v>
      </c>
      <c r="N19" s="1205">
        <v>0</v>
      </c>
      <c r="O19" s="1214"/>
      <c r="P19" s="1215"/>
      <c r="Q19" s="1215"/>
      <c r="R19" s="1216"/>
      <c r="S19" s="1203">
        <v>0</v>
      </c>
      <c r="T19" s="1230">
        <v>0</v>
      </c>
      <c r="U19" s="125"/>
      <c r="V19" s="125"/>
    </row>
    <row r="20" spans="1:25" s="67" customFormat="1" ht="11.25" customHeight="1" x14ac:dyDescent="0.2">
      <c r="A20" s="1091"/>
      <c r="B20" s="1274"/>
      <c r="C20" s="1278"/>
      <c r="D20" s="1239"/>
      <c r="E20" s="1262"/>
      <c r="F20" s="1229"/>
      <c r="G20" s="1208"/>
      <c r="H20" s="1208"/>
      <c r="I20" s="1208"/>
      <c r="J20" s="831" t="s">
        <v>720</v>
      </c>
      <c r="K20" s="1204"/>
      <c r="L20" s="831" t="s">
        <v>720</v>
      </c>
      <c r="M20" s="1206"/>
      <c r="N20" s="1206"/>
      <c r="O20" s="1214"/>
      <c r="P20" s="1215"/>
      <c r="Q20" s="1215"/>
      <c r="R20" s="1216"/>
      <c r="S20" s="1204"/>
      <c r="T20" s="1231"/>
      <c r="U20" s="125"/>
      <c r="V20" s="125"/>
    </row>
    <row r="21" spans="1:25" s="67" customFormat="1" ht="11.25" customHeight="1" x14ac:dyDescent="0.2">
      <c r="A21" s="1091"/>
      <c r="B21" s="1274"/>
      <c r="C21" s="1278"/>
      <c r="D21" s="1239" t="s">
        <v>706</v>
      </c>
      <c r="E21" s="1262" t="s">
        <v>495</v>
      </c>
      <c r="F21" s="1228">
        <f>H21+S21</f>
        <v>15</v>
      </c>
      <c r="G21" s="1207">
        <f>I21+T21</f>
        <v>29</v>
      </c>
      <c r="H21" s="1207">
        <f>J21+L21</f>
        <v>15</v>
      </c>
      <c r="I21" s="1207">
        <f t="shared" ref="I21" si="10">K21+N21</f>
        <v>29</v>
      </c>
      <c r="J21" s="743">
        <v>15</v>
      </c>
      <c r="K21" s="1203">
        <v>29</v>
      </c>
      <c r="L21" s="830">
        <v>0</v>
      </c>
      <c r="M21" s="1205">
        <v>0</v>
      </c>
      <c r="N21" s="1205">
        <v>0</v>
      </c>
      <c r="O21" s="1214"/>
      <c r="P21" s="1215"/>
      <c r="Q21" s="1215"/>
      <c r="R21" s="1216"/>
      <c r="S21" s="1203">
        <v>0</v>
      </c>
      <c r="T21" s="1230">
        <v>0</v>
      </c>
      <c r="U21" s="125"/>
      <c r="V21" s="125"/>
    </row>
    <row r="22" spans="1:25" s="67" customFormat="1" ht="11.25" customHeight="1" x14ac:dyDescent="0.2">
      <c r="A22" s="1091"/>
      <c r="B22" s="1274"/>
      <c r="C22" s="1278"/>
      <c r="D22" s="1239"/>
      <c r="E22" s="1262"/>
      <c r="F22" s="1229"/>
      <c r="G22" s="1208"/>
      <c r="H22" s="1208"/>
      <c r="I22" s="1208"/>
      <c r="J22" s="831" t="s">
        <v>720</v>
      </c>
      <c r="K22" s="1204"/>
      <c r="L22" s="831" t="s">
        <v>720</v>
      </c>
      <c r="M22" s="1206"/>
      <c r="N22" s="1206"/>
      <c r="O22" s="1214"/>
      <c r="P22" s="1215"/>
      <c r="Q22" s="1215"/>
      <c r="R22" s="1216"/>
      <c r="S22" s="1204"/>
      <c r="T22" s="1231"/>
      <c r="U22" s="125"/>
      <c r="V22" s="125"/>
      <c r="Y22" s="125"/>
    </row>
    <row r="23" spans="1:25" s="67" customFormat="1" ht="11.25" customHeight="1" x14ac:dyDescent="0.2">
      <c r="A23" s="1091"/>
      <c r="B23" s="1274"/>
      <c r="C23" s="1278"/>
      <c r="D23" s="1239"/>
      <c r="E23" s="1262" t="s">
        <v>496</v>
      </c>
      <c r="F23" s="1228">
        <f>H23+S23</f>
        <v>0</v>
      </c>
      <c r="G23" s="1207">
        <f>I23+T23</f>
        <v>0</v>
      </c>
      <c r="H23" s="1207">
        <f t="shared" ref="H23" si="11">J23+L23</f>
        <v>0</v>
      </c>
      <c r="I23" s="1207">
        <f t="shared" ref="I23" si="12">K23+N23</f>
        <v>0</v>
      </c>
      <c r="J23" s="830">
        <v>0</v>
      </c>
      <c r="K23" s="1203">
        <v>0</v>
      </c>
      <c r="L23" s="830">
        <v>0</v>
      </c>
      <c r="M23" s="1205">
        <v>0</v>
      </c>
      <c r="N23" s="1205">
        <v>0</v>
      </c>
      <c r="O23" s="1214"/>
      <c r="P23" s="1215"/>
      <c r="Q23" s="1215"/>
      <c r="R23" s="1216"/>
      <c r="S23" s="1203">
        <v>0</v>
      </c>
      <c r="T23" s="1230">
        <v>0</v>
      </c>
      <c r="U23" s="125"/>
      <c r="V23" s="125"/>
      <c r="X23" s="125"/>
    </row>
    <row r="24" spans="1:25" s="67" customFormat="1" ht="11.25" customHeight="1" x14ac:dyDescent="0.2">
      <c r="A24" s="1091"/>
      <c r="B24" s="1274"/>
      <c r="C24" s="1278"/>
      <c r="D24" s="1239"/>
      <c r="E24" s="1262"/>
      <c r="F24" s="1229"/>
      <c r="G24" s="1208"/>
      <c r="H24" s="1208"/>
      <c r="I24" s="1208"/>
      <c r="J24" s="831" t="s">
        <v>720</v>
      </c>
      <c r="K24" s="1204"/>
      <c r="L24" s="831" t="s">
        <v>720</v>
      </c>
      <c r="M24" s="1206"/>
      <c r="N24" s="1206"/>
      <c r="O24" s="1217"/>
      <c r="P24" s="1218"/>
      <c r="Q24" s="1218"/>
      <c r="R24" s="1219"/>
      <c r="S24" s="1204"/>
      <c r="T24" s="1231"/>
      <c r="U24" s="125"/>
      <c r="V24" s="125"/>
      <c r="X24" s="125"/>
    </row>
    <row r="25" spans="1:25" s="67" customFormat="1" ht="12" customHeight="1" x14ac:dyDescent="0.2">
      <c r="A25" s="1091"/>
      <c r="B25" s="1274"/>
      <c r="C25" s="1278"/>
      <c r="D25" s="1252" t="s">
        <v>697</v>
      </c>
      <c r="E25" s="1253"/>
      <c r="F25" s="1228">
        <f>H25+S25</f>
        <v>283</v>
      </c>
      <c r="G25" s="1207">
        <f>I25+T25</f>
        <v>273</v>
      </c>
      <c r="H25" s="1207">
        <f>J25+L25+O25+Q25</f>
        <v>133</v>
      </c>
      <c r="I25" s="1207">
        <f>K25+N25+P25+R25</f>
        <v>128</v>
      </c>
      <c r="J25" s="743">
        <v>51</v>
      </c>
      <c r="K25" s="1203">
        <v>50</v>
      </c>
      <c r="L25" s="830">
        <v>0</v>
      </c>
      <c r="M25" s="1205">
        <v>0</v>
      </c>
      <c r="N25" s="1205">
        <v>0</v>
      </c>
      <c r="O25" s="1203">
        <v>0</v>
      </c>
      <c r="P25" s="1203">
        <v>0</v>
      </c>
      <c r="Q25" s="1203">
        <v>82</v>
      </c>
      <c r="R25" s="1203">
        <v>78</v>
      </c>
      <c r="S25" s="1203">
        <v>150</v>
      </c>
      <c r="T25" s="1230">
        <v>145</v>
      </c>
      <c r="U25" s="291"/>
      <c r="V25" s="125"/>
    </row>
    <row r="26" spans="1:25" s="67" customFormat="1" ht="12" customHeight="1" x14ac:dyDescent="0.2">
      <c r="A26" s="1091"/>
      <c r="B26" s="1274"/>
      <c r="C26" s="1278"/>
      <c r="D26" s="1252"/>
      <c r="E26" s="1253"/>
      <c r="F26" s="1229"/>
      <c r="G26" s="1208"/>
      <c r="H26" s="1208"/>
      <c r="I26" s="1208"/>
      <c r="J26" s="831" t="s">
        <v>720</v>
      </c>
      <c r="K26" s="1204"/>
      <c r="L26" s="831" t="s">
        <v>720</v>
      </c>
      <c r="M26" s="1206"/>
      <c r="N26" s="1206"/>
      <c r="O26" s="1204"/>
      <c r="P26" s="1204"/>
      <c r="Q26" s="1204"/>
      <c r="R26" s="1204"/>
      <c r="S26" s="1204"/>
      <c r="T26" s="1231"/>
      <c r="U26" s="291"/>
      <c r="V26" s="125"/>
    </row>
    <row r="27" spans="1:25" s="67" customFormat="1" ht="12" customHeight="1" x14ac:dyDescent="0.2">
      <c r="A27" s="1091"/>
      <c r="B27" s="1274"/>
      <c r="C27" s="1278"/>
      <c r="D27" s="1252" t="s">
        <v>498</v>
      </c>
      <c r="E27" s="1253"/>
      <c r="F27" s="1228">
        <f>H27+S27</f>
        <v>0</v>
      </c>
      <c r="G27" s="1207">
        <f>I27+T27</f>
        <v>0</v>
      </c>
      <c r="H27" s="1207">
        <f t="shared" ref="H27" si="13">J27+L27+O27+Q27</f>
        <v>0</v>
      </c>
      <c r="I27" s="1207">
        <f t="shared" ref="I27" si="14">K27+N27+P27+R27</f>
        <v>0</v>
      </c>
      <c r="J27" s="830">
        <v>0</v>
      </c>
      <c r="K27" s="1203">
        <v>0</v>
      </c>
      <c r="L27" s="830">
        <v>0</v>
      </c>
      <c r="M27" s="1205">
        <v>0</v>
      </c>
      <c r="N27" s="1205">
        <v>0</v>
      </c>
      <c r="O27" s="1203">
        <v>0</v>
      </c>
      <c r="P27" s="1203">
        <v>0</v>
      </c>
      <c r="Q27" s="1203">
        <v>0</v>
      </c>
      <c r="R27" s="1203">
        <v>0</v>
      </c>
      <c r="S27" s="1203">
        <v>0</v>
      </c>
      <c r="T27" s="1230">
        <v>0</v>
      </c>
      <c r="U27" s="125"/>
      <c r="V27" s="125"/>
      <c r="X27" s="125"/>
    </row>
    <row r="28" spans="1:25" s="67" customFormat="1" ht="12" customHeight="1" x14ac:dyDescent="0.2">
      <c r="A28" s="1091"/>
      <c r="B28" s="1274"/>
      <c r="C28" s="1278"/>
      <c r="D28" s="1252"/>
      <c r="E28" s="1253"/>
      <c r="F28" s="1229"/>
      <c r="G28" s="1208"/>
      <c r="H28" s="1208"/>
      <c r="I28" s="1208"/>
      <c r="J28" s="831" t="s">
        <v>720</v>
      </c>
      <c r="K28" s="1204"/>
      <c r="L28" s="831" t="s">
        <v>721</v>
      </c>
      <c r="M28" s="1206"/>
      <c r="N28" s="1206"/>
      <c r="O28" s="1204"/>
      <c r="P28" s="1204"/>
      <c r="Q28" s="1204"/>
      <c r="R28" s="1204"/>
      <c r="S28" s="1204"/>
      <c r="T28" s="1231"/>
      <c r="U28" s="125"/>
      <c r="V28" s="125"/>
    </row>
    <row r="29" spans="1:25" s="67" customFormat="1" ht="10.5" customHeight="1" x14ac:dyDescent="0.2">
      <c r="A29" s="1091"/>
      <c r="B29" s="1274"/>
      <c r="C29" s="1278"/>
      <c r="D29" s="1252" t="s">
        <v>499</v>
      </c>
      <c r="E29" s="1253"/>
      <c r="F29" s="1228">
        <f>H29+S29</f>
        <v>33</v>
      </c>
      <c r="G29" s="1207">
        <f>I29+T29</f>
        <v>34</v>
      </c>
      <c r="H29" s="1207">
        <f t="shared" ref="H29" si="15">J29+L29+O29+Q29</f>
        <v>33</v>
      </c>
      <c r="I29" s="1207">
        <f t="shared" ref="I29" si="16">K29+N29+P29+R29</f>
        <v>34</v>
      </c>
      <c r="J29" s="830">
        <v>33</v>
      </c>
      <c r="K29" s="1203">
        <v>34</v>
      </c>
      <c r="L29" s="830">
        <v>0</v>
      </c>
      <c r="M29" s="1205">
        <v>0</v>
      </c>
      <c r="N29" s="1203">
        <v>0</v>
      </c>
      <c r="O29" s="1203">
        <v>0</v>
      </c>
      <c r="P29" s="1203">
        <v>0</v>
      </c>
      <c r="Q29" s="1203">
        <v>0</v>
      </c>
      <c r="R29" s="1203">
        <v>0</v>
      </c>
      <c r="S29" s="1205">
        <v>0</v>
      </c>
      <c r="T29" s="1230">
        <v>0</v>
      </c>
      <c r="U29" s="125"/>
      <c r="V29" s="125"/>
    </row>
    <row r="30" spans="1:25" s="67" customFormat="1" ht="10.5" customHeight="1" x14ac:dyDescent="0.2">
      <c r="A30" s="1091"/>
      <c r="B30" s="1274"/>
      <c r="C30" s="1279"/>
      <c r="D30" s="1252"/>
      <c r="E30" s="1253"/>
      <c r="F30" s="1229"/>
      <c r="G30" s="1208"/>
      <c r="H30" s="1208"/>
      <c r="I30" s="1208"/>
      <c r="J30" s="831" t="s">
        <v>720</v>
      </c>
      <c r="K30" s="1204"/>
      <c r="L30" s="831" t="s">
        <v>720</v>
      </c>
      <c r="M30" s="1206"/>
      <c r="N30" s="1204"/>
      <c r="O30" s="1204"/>
      <c r="P30" s="1204"/>
      <c r="Q30" s="1204"/>
      <c r="R30" s="1204"/>
      <c r="S30" s="1206"/>
      <c r="T30" s="1231"/>
      <c r="U30" s="125"/>
      <c r="V30" s="125"/>
      <c r="X30" s="128"/>
    </row>
    <row r="31" spans="1:25" s="67" customFormat="1" ht="10.5" customHeight="1" thickBot="1" x14ac:dyDescent="0.25">
      <c r="A31" s="1091"/>
      <c r="B31" s="1274"/>
      <c r="C31" s="1247" t="s">
        <v>500</v>
      </c>
      <c r="D31" s="1247"/>
      <c r="E31" s="1248"/>
      <c r="F31" s="1228">
        <f>H31+S31</f>
        <v>123</v>
      </c>
      <c r="G31" s="1207">
        <f>I31+T31</f>
        <v>60</v>
      </c>
      <c r="H31" s="1207">
        <f>J31+L31+O31+Q31</f>
        <v>71</v>
      </c>
      <c r="I31" s="1207">
        <f t="shared" ref="I31" si="17">K31+N31+P31+R31</f>
        <v>20</v>
      </c>
      <c r="J31" s="830">
        <v>59</v>
      </c>
      <c r="K31" s="1203">
        <v>19</v>
      </c>
      <c r="L31" s="830">
        <v>0</v>
      </c>
      <c r="M31" s="1205">
        <v>0</v>
      </c>
      <c r="N31" s="1311">
        <v>0</v>
      </c>
      <c r="O31" s="1203">
        <v>0</v>
      </c>
      <c r="P31" s="1203">
        <v>0</v>
      </c>
      <c r="Q31" s="1203">
        <v>12</v>
      </c>
      <c r="R31" s="1203">
        <v>1</v>
      </c>
      <c r="S31" s="1203">
        <v>52</v>
      </c>
      <c r="T31" s="1230">
        <v>40</v>
      </c>
      <c r="U31" s="125"/>
      <c r="V31" s="125"/>
    </row>
    <row r="32" spans="1:25" s="67" customFormat="1" ht="10.5" customHeight="1" x14ac:dyDescent="0.2">
      <c r="A32" s="1276"/>
      <c r="B32" s="1275"/>
      <c r="C32" s="1280"/>
      <c r="D32" s="1280"/>
      <c r="E32" s="1281"/>
      <c r="F32" s="1309"/>
      <c r="G32" s="1221"/>
      <c r="H32" s="1221"/>
      <c r="I32" s="1221"/>
      <c r="J32" s="785">
        <v>-5</v>
      </c>
      <c r="K32" s="1301"/>
      <c r="L32" s="831" t="s">
        <v>720</v>
      </c>
      <c r="M32" s="1310"/>
      <c r="N32" s="1312"/>
      <c r="O32" s="1204"/>
      <c r="P32" s="1204"/>
      <c r="Q32" s="1204"/>
      <c r="R32" s="1204"/>
      <c r="S32" s="1204"/>
      <c r="T32" s="1231"/>
      <c r="U32" s="125"/>
      <c r="V32" s="125"/>
    </row>
    <row r="33" spans="1:22" s="67" customFormat="1" ht="20.100000000000001" customHeight="1" x14ac:dyDescent="0.2">
      <c r="A33" s="1091"/>
      <c r="B33" s="1284" t="s">
        <v>501</v>
      </c>
      <c r="C33" s="1285"/>
      <c r="D33" s="1072" t="s">
        <v>492</v>
      </c>
      <c r="E33" s="1073"/>
      <c r="F33" s="742">
        <f>SUM(F34:F37)</f>
        <v>290</v>
      </c>
      <c r="G33" s="742">
        <f>SUM(G34:G37)</f>
        <v>285</v>
      </c>
      <c r="H33" s="742">
        <f>SUM(H34:H37)</f>
        <v>286</v>
      </c>
      <c r="I33" s="742">
        <f>SUM(I34:I37)</f>
        <v>281</v>
      </c>
      <c r="J33" s="1222"/>
      <c r="K33" s="1293"/>
      <c r="L33" s="1293"/>
      <c r="M33" s="1294"/>
      <c r="N33" s="1223"/>
      <c r="O33" s="282">
        <v>286</v>
      </c>
      <c r="P33" s="282">
        <v>281</v>
      </c>
      <c r="Q33" s="1222"/>
      <c r="R33" s="1223"/>
      <c r="S33" s="282">
        <v>4</v>
      </c>
      <c r="T33" s="779">
        <v>4</v>
      </c>
      <c r="U33" s="125"/>
      <c r="V33" s="125"/>
    </row>
    <row r="34" spans="1:22" s="67" customFormat="1" ht="20.100000000000001" customHeight="1" x14ac:dyDescent="0.2">
      <c r="A34" s="1091"/>
      <c r="B34" s="1286"/>
      <c r="C34" s="1287"/>
      <c r="D34" s="1282" t="s">
        <v>502</v>
      </c>
      <c r="E34" s="1283"/>
      <c r="F34" s="206">
        <f>H34+S34</f>
        <v>225</v>
      </c>
      <c r="G34" s="154">
        <f>I34+T34</f>
        <v>224</v>
      </c>
      <c r="H34" s="156">
        <f>O34</f>
        <v>221</v>
      </c>
      <c r="I34" s="281">
        <f>P34</f>
        <v>220</v>
      </c>
      <c r="J34" s="1224"/>
      <c r="K34" s="1295"/>
      <c r="L34" s="1295"/>
      <c r="M34" s="1296"/>
      <c r="N34" s="1225"/>
      <c r="O34" s="283">
        <v>221</v>
      </c>
      <c r="P34" s="281">
        <v>220</v>
      </c>
      <c r="Q34" s="1224"/>
      <c r="R34" s="1225"/>
      <c r="S34" s="283">
        <v>4</v>
      </c>
      <c r="T34" s="157">
        <v>4</v>
      </c>
      <c r="U34" s="125"/>
      <c r="V34" s="125"/>
    </row>
    <row r="35" spans="1:22" s="67" customFormat="1" ht="24" customHeight="1" x14ac:dyDescent="0.2">
      <c r="A35" s="1091"/>
      <c r="B35" s="1286"/>
      <c r="C35" s="1287"/>
      <c r="D35" s="1239" t="s">
        <v>503</v>
      </c>
      <c r="E35" s="1283"/>
      <c r="F35" s="206">
        <f>H35+S35</f>
        <v>65</v>
      </c>
      <c r="G35" s="154">
        <f>I35+T35</f>
        <v>61</v>
      </c>
      <c r="H35" s="156">
        <f t="shared" ref="H35:I40" si="18">O35</f>
        <v>65</v>
      </c>
      <c r="I35" s="281">
        <f t="shared" si="18"/>
        <v>61</v>
      </c>
      <c r="J35" s="1224"/>
      <c r="K35" s="1295"/>
      <c r="L35" s="1295"/>
      <c r="M35" s="1296"/>
      <c r="N35" s="1225"/>
      <c r="O35" s="283">
        <v>65</v>
      </c>
      <c r="P35" s="281">
        <v>61</v>
      </c>
      <c r="Q35" s="1224"/>
      <c r="R35" s="1225"/>
      <c r="S35" s="283">
        <v>0</v>
      </c>
      <c r="T35" s="157">
        <v>0</v>
      </c>
      <c r="U35" s="125"/>
      <c r="V35" s="125"/>
    </row>
    <row r="36" spans="1:22" s="67" customFormat="1" ht="20.100000000000001" customHeight="1" x14ac:dyDescent="0.2">
      <c r="A36" s="1091"/>
      <c r="B36" s="1286"/>
      <c r="C36" s="1287"/>
      <c r="D36" s="1282" t="s">
        <v>504</v>
      </c>
      <c r="E36" s="1283"/>
      <c r="F36" s="206">
        <f t="shared" ref="F36:G37" si="19">H36+S36</f>
        <v>0</v>
      </c>
      <c r="G36" s="154">
        <f t="shared" si="19"/>
        <v>0</v>
      </c>
      <c r="H36" s="156">
        <f t="shared" si="18"/>
        <v>0</v>
      </c>
      <c r="I36" s="281">
        <f t="shared" si="18"/>
        <v>0</v>
      </c>
      <c r="J36" s="1224"/>
      <c r="K36" s="1295"/>
      <c r="L36" s="1295"/>
      <c r="M36" s="1296"/>
      <c r="N36" s="1225"/>
      <c r="O36" s="283">
        <v>0</v>
      </c>
      <c r="P36" s="281">
        <v>0</v>
      </c>
      <c r="Q36" s="1224"/>
      <c r="R36" s="1225"/>
      <c r="S36" s="283">
        <v>0</v>
      </c>
      <c r="T36" s="157">
        <v>0</v>
      </c>
      <c r="U36" s="125"/>
      <c r="V36" s="125"/>
    </row>
    <row r="37" spans="1:22" s="67" customFormat="1" ht="20.100000000000001" customHeight="1" thickBot="1" x14ac:dyDescent="0.25">
      <c r="A37" s="1092"/>
      <c r="B37" s="1288"/>
      <c r="C37" s="1289"/>
      <c r="D37" s="1290" t="s">
        <v>505</v>
      </c>
      <c r="E37" s="1291"/>
      <c r="F37" s="207">
        <f t="shared" si="19"/>
        <v>0</v>
      </c>
      <c r="G37" s="155">
        <f t="shared" si="19"/>
        <v>0</v>
      </c>
      <c r="H37" s="781">
        <f t="shared" si="18"/>
        <v>0</v>
      </c>
      <c r="I37" s="868">
        <f t="shared" si="18"/>
        <v>0</v>
      </c>
      <c r="J37" s="1297"/>
      <c r="K37" s="1298"/>
      <c r="L37" s="1298"/>
      <c r="M37" s="1299"/>
      <c r="N37" s="1225"/>
      <c r="O37" s="283">
        <v>0</v>
      </c>
      <c r="P37" s="281">
        <v>0</v>
      </c>
      <c r="Q37" s="1224"/>
      <c r="R37" s="1225"/>
      <c r="S37" s="283">
        <v>0</v>
      </c>
      <c r="T37" s="157">
        <v>0</v>
      </c>
      <c r="U37" s="125"/>
      <c r="V37" s="125"/>
    </row>
    <row r="38" spans="1:22" s="67" customFormat="1" ht="20.100000000000001" customHeight="1" x14ac:dyDescent="0.2">
      <c r="A38" s="1091"/>
      <c r="B38" s="1254" t="s">
        <v>506</v>
      </c>
      <c r="C38" s="1255"/>
      <c r="D38" s="1072" t="s">
        <v>492</v>
      </c>
      <c r="E38" s="1073"/>
      <c r="F38" s="742">
        <f>SUM(F39:F40)</f>
        <v>5</v>
      </c>
      <c r="G38" s="742">
        <f>SUM(G39:G40)</f>
        <v>6</v>
      </c>
      <c r="H38" s="156">
        <f t="shared" si="18"/>
        <v>5</v>
      </c>
      <c r="I38" s="281">
        <f t="shared" si="18"/>
        <v>6</v>
      </c>
      <c r="J38" s="1224"/>
      <c r="K38" s="1295"/>
      <c r="L38" s="1295"/>
      <c r="M38" s="1295"/>
      <c r="N38" s="1225"/>
      <c r="O38" s="282">
        <v>5</v>
      </c>
      <c r="P38" s="395">
        <v>6</v>
      </c>
      <c r="Q38" s="1224"/>
      <c r="R38" s="1225"/>
      <c r="S38" s="282">
        <v>0</v>
      </c>
      <c r="T38" s="265">
        <v>0</v>
      </c>
      <c r="U38" s="125"/>
      <c r="V38" s="125"/>
    </row>
    <row r="39" spans="1:22" s="67" customFormat="1" ht="24" customHeight="1" x14ac:dyDescent="0.2">
      <c r="A39" s="1091"/>
      <c r="B39" s="1256"/>
      <c r="C39" s="1257"/>
      <c r="D39" s="1239" t="s">
        <v>507</v>
      </c>
      <c r="E39" s="1240"/>
      <c r="F39" s="206">
        <f>H39+S39</f>
        <v>5</v>
      </c>
      <c r="G39" s="154">
        <f>I39+T39</f>
        <v>6</v>
      </c>
      <c r="H39" s="156">
        <f t="shared" si="18"/>
        <v>5</v>
      </c>
      <c r="I39" s="281">
        <f t="shared" si="18"/>
        <v>6</v>
      </c>
      <c r="J39" s="1224"/>
      <c r="K39" s="1295"/>
      <c r="L39" s="1295"/>
      <c r="M39" s="1295"/>
      <c r="N39" s="1225"/>
      <c r="O39" s="283">
        <v>5</v>
      </c>
      <c r="P39" s="281">
        <v>6</v>
      </c>
      <c r="Q39" s="1224"/>
      <c r="R39" s="1225"/>
      <c r="S39" s="283">
        <v>0</v>
      </c>
      <c r="T39" s="157">
        <v>0</v>
      </c>
      <c r="U39" s="125"/>
      <c r="V39" s="125"/>
    </row>
    <row r="40" spans="1:22" s="67" customFormat="1" ht="20.100000000000001" customHeight="1" x14ac:dyDescent="0.2">
      <c r="A40" s="1091"/>
      <c r="B40" s="1258"/>
      <c r="C40" s="1259"/>
      <c r="D40" s="1252" t="s">
        <v>505</v>
      </c>
      <c r="E40" s="1253"/>
      <c r="F40" s="206">
        <f>H40+S40</f>
        <v>0</v>
      </c>
      <c r="G40" s="154">
        <f>I40+T40</f>
        <v>0</v>
      </c>
      <c r="H40" s="156">
        <f>O40</f>
        <v>0</v>
      </c>
      <c r="I40" s="281">
        <f t="shared" si="18"/>
        <v>0</v>
      </c>
      <c r="J40" s="1226"/>
      <c r="K40" s="1300"/>
      <c r="L40" s="1300"/>
      <c r="M40" s="1300"/>
      <c r="N40" s="1227"/>
      <c r="O40" s="283">
        <v>0</v>
      </c>
      <c r="P40" s="281">
        <v>0</v>
      </c>
      <c r="Q40" s="1226"/>
      <c r="R40" s="1227"/>
      <c r="S40" s="283">
        <v>0</v>
      </c>
      <c r="T40" s="157">
        <v>0</v>
      </c>
      <c r="U40" s="125"/>
      <c r="V40" s="125"/>
    </row>
    <row r="41" spans="1:22" s="67" customFormat="1" ht="24" customHeight="1" x14ac:dyDescent="0.2">
      <c r="A41" s="1091"/>
      <c r="B41" s="1236" t="s">
        <v>508</v>
      </c>
      <c r="C41" s="1237"/>
      <c r="D41" s="1237"/>
      <c r="E41" s="1238"/>
      <c r="F41" s="742">
        <v>0</v>
      </c>
      <c r="G41" s="829">
        <v>0</v>
      </c>
      <c r="H41" s="156">
        <f>J41+L41+O41+Q41</f>
        <v>0</v>
      </c>
      <c r="I41" s="158">
        <f>K41+N41+P41+R41</f>
        <v>0</v>
      </c>
      <c r="J41" s="156">
        <v>0</v>
      </c>
      <c r="K41" s="156">
        <v>0</v>
      </c>
      <c r="L41" s="440">
        <v>0</v>
      </c>
      <c r="M41" s="440">
        <v>0</v>
      </c>
      <c r="N41" s="156">
        <v>0</v>
      </c>
      <c r="O41" s="156">
        <v>0</v>
      </c>
      <c r="P41" s="156">
        <v>0</v>
      </c>
      <c r="Q41" s="156">
        <v>0</v>
      </c>
      <c r="R41" s="156">
        <v>0</v>
      </c>
      <c r="S41" s="156">
        <v>0</v>
      </c>
      <c r="T41" s="157">
        <v>0</v>
      </c>
      <c r="U41" s="125"/>
      <c r="V41" s="125"/>
    </row>
    <row r="42" spans="1:22" s="67" customFormat="1" ht="20.100000000000001" customHeight="1" x14ac:dyDescent="0.2">
      <c r="A42" s="1091"/>
      <c r="B42" s="1254" t="s">
        <v>509</v>
      </c>
      <c r="C42" s="1255"/>
      <c r="D42" s="1072" t="s">
        <v>492</v>
      </c>
      <c r="E42" s="1073"/>
      <c r="F42" s="742">
        <f t="shared" ref="F42:G46" si="20">H42+S42</f>
        <v>35</v>
      </c>
      <c r="G42" s="829">
        <f t="shared" si="20"/>
        <v>65</v>
      </c>
      <c r="H42" s="156">
        <f t="shared" ref="H42:H49" si="21">J42+L42+O42+Q42</f>
        <v>32</v>
      </c>
      <c r="I42" s="158">
        <f>K42+N42+P42+R42</f>
        <v>62</v>
      </c>
      <c r="J42" s="127">
        <v>29</v>
      </c>
      <c r="K42" s="127">
        <v>56</v>
      </c>
      <c r="L42" s="440">
        <v>0</v>
      </c>
      <c r="M42" s="440">
        <v>0</v>
      </c>
      <c r="N42" s="127">
        <v>0</v>
      </c>
      <c r="O42" s="127">
        <v>2</v>
      </c>
      <c r="P42" s="127">
        <v>5</v>
      </c>
      <c r="Q42" s="127">
        <v>1</v>
      </c>
      <c r="R42" s="127">
        <v>1</v>
      </c>
      <c r="S42" s="127">
        <v>3</v>
      </c>
      <c r="T42" s="265">
        <v>3</v>
      </c>
      <c r="U42" s="125"/>
      <c r="V42" s="125"/>
    </row>
    <row r="43" spans="1:22" s="67" customFormat="1" ht="20.100000000000001" customHeight="1" x14ac:dyDescent="0.2">
      <c r="A43" s="1091"/>
      <c r="B43" s="1256"/>
      <c r="C43" s="1257"/>
      <c r="D43" s="1239" t="s">
        <v>728</v>
      </c>
      <c r="E43" s="1240"/>
      <c r="F43" s="742">
        <f t="shared" si="20"/>
        <v>1</v>
      </c>
      <c r="G43" s="829">
        <f t="shared" si="20"/>
        <v>3</v>
      </c>
      <c r="H43" s="156">
        <f t="shared" si="21"/>
        <v>1</v>
      </c>
      <c r="I43" s="158">
        <f t="shared" ref="I43:I49" si="22">K43+N43+P43+R43</f>
        <v>3</v>
      </c>
      <c r="J43" s="156">
        <v>1</v>
      </c>
      <c r="K43" s="156">
        <v>3</v>
      </c>
      <c r="L43" s="440">
        <v>0</v>
      </c>
      <c r="M43" s="440">
        <v>0</v>
      </c>
      <c r="N43" s="156">
        <v>0</v>
      </c>
      <c r="O43" s="156">
        <v>0</v>
      </c>
      <c r="P43" s="156">
        <v>0</v>
      </c>
      <c r="Q43" s="156">
        <v>0</v>
      </c>
      <c r="R43" s="156">
        <v>0</v>
      </c>
      <c r="S43" s="156">
        <v>0</v>
      </c>
      <c r="T43" s="157">
        <v>0</v>
      </c>
      <c r="U43" s="125"/>
      <c r="V43" s="125"/>
    </row>
    <row r="44" spans="1:22" s="67" customFormat="1" ht="20.100000000000001" customHeight="1" x14ac:dyDescent="0.2">
      <c r="A44" s="1091"/>
      <c r="B44" s="1258"/>
      <c r="C44" s="1259"/>
      <c r="D44" s="1239" t="s">
        <v>729</v>
      </c>
      <c r="E44" s="1240"/>
      <c r="F44" s="742">
        <f t="shared" si="20"/>
        <v>34</v>
      </c>
      <c r="G44" s="829">
        <f t="shared" si="20"/>
        <v>62</v>
      </c>
      <c r="H44" s="156">
        <f t="shared" si="21"/>
        <v>31</v>
      </c>
      <c r="I44" s="158">
        <f t="shared" si="22"/>
        <v>59</v>
      </c>
      <c r="J44" s="156">
        <v>28</v>
      </c>
      <c r="K44" s="156">
        <v>53</v>
      </c>
      <c r="L44" s="440">
        <v>0</v>
      </c>
      <c r="M44" s="440">
        <v>0</v>
      </c>
      <c r="N44" s="156">
        <v>0</v>
      </c>
      <c r="O44" s="156">
        <v>2</v>
      </c>
      <c r="P44" s="156">
        <v>5</v>
      </c>
      <c r="Q44" s="156">
        <v>1</v>
      </c>
      <c r="R44" s="156">
        <v>1</v>
      </c>
      <c r="S44" s="156">
        <v>3</v>
      </c>
      <c r="T44" s="157">
        <v>3</v>
      </c>
      <c r="U44" s="125"/>
      <c r="V44" s="125"/>
    </row>
    <row r="45" spans="1:22" s="67" customFormat="1" ht="24" customHeight="1" x14ac:dyDescent="0.2">
      <c r="A45" s="1091"/>
      <c r="B45" s="1239" t="s">
        <v>510</v>
      </c>
      <c r="C45" s="1239"/>
      <c r="D45" s="1239"/>
      <c r="E45" s="1240"/>
      <c r="F45" s="206">
        <f t="shared" si="20"/>
        <v>0</v>
      </c>
      <c r="G45" s="154">
        <f t="shared" si="20"/>
        <v>0</v>
      </c>
      <c r="H45" s="156">
        <f t="shared" si="21"/>
        <v>0</v>
      </c>
      <c r="I45" s="158">
        <f t="shared" si="22"/>
        <v>0</v>
      </c>
      <c r="J45" s="156">
        <v>0</v>
      </c>
      <c r="K45" s="156">
        <v>0</v>
      </c>
      <c r="L45" s="440">
        <v>0</v>
      </c>
      <c r="M45" s="440">
        <v>0</v>
      </c>
      <c r="N45" s="156">
        <v>0</v>
      </c>
      <c r="O45" s="156">
        <v>0</v>
      </c>
      <c r="P45" s="156">
        <v>0</v>
      </c>
      <c r="Q45" s="156">
        <v>0</v>
      </c>
      <c r="R45" s="156">
        <v>0</v>
      </c>
      <c r="S45" s="156">
        <v>0</v>
      </c>
      <c r="T45" s="157">
        <v>0</v>
      </c>
      <c r="U45" s="125"/>
      <c r="V45" s="125"/>
    </row>
    <row r="46" spans="1:22" s="67" customFormat="1" ht="20.100000000000001" customHeight="1" x14ac:dyDescent="0.2">
      <c r="A46" s="1091"/>
      <c r="B46" s="1252" t="s">
        <v>511</v>
      </c>
      <c r="C46" s="1252"/>
      <c r="D46" s="1252"/>
      <c r="E46" s="1253"/>
      <c r="F46" s="206">
        <f t="shared" si="20"/>
        <v>0</v>
      </c>
      <c r="G46" s="154">
        <f t="shared" si="20"/>
        <v>0</v>
      </c>
      <c r="H46" s="156">
        <f t="shared" si="21"/>
        <v>0</v>
      </c>
      <c r="I46" s="158">
        <f t="shared" si="22"/>
        <v>0</v>
      </c>
      <c r="J46" s="158">
        <v>0</v>
      </c>
      <c r="K46" s="158">
        <v>0</v>
      </c>
      <c r="L46" s="440">
        <v>0</v>
      </c>
      <c r="M46" s="440">
        <v>0</v>
      </c>
      <c r="N46" s="158">
        <v>0</v>
      </c>
      <c r="O46" s="158">
        <v>0</v>
      </c>
      <c r="P46" s="158">
        <v>0</v>
      </c>
      <c r="Q46" s="158">
        <v>0</v>
      </c>
      <c r="R46" s="158">
        <v>0</v>
      </c>
      <c r="S46" s="156">
        <v>0</v>
      </c>
      <c r="T46" s="157">
        <v>0</v>
      </c>
      <c r="U46" s="125"/>
      <c r="V46" s="125"/>
    </row>
    <row r="47" spans="1:22" s="67" customFormat="1" ht="20.100000000000001" customHeight="1" x14ac:dyDescent="0.2">
      <c r="A47" s="1091"/>
      <c r="B47" s="1254" t="s">
        <v>512</v>
      </c>
      <c r="C47" s="1255"/>
      <c r="D47" s="1072" t="s">
        <v>492</v>
      </c>
      <c r="E47" s="1073"/>
      <c r="F47" s="153">
        <f>SUM(F48:F49)</f>
        <v>9</v>
      </c>
      <c r="G47" s="153">
        <f>SUM(G48:G49)</f>
        <v>8</v>
      </c>
      <c r="H47" s="156">
        <f>J47+L47+O47+Q47</f>
        <v>8</v>
      </c>
      <c r="I47" s="158">
        <f t="shared" si="22"/>
        <v>7</v>
      </c>
      <c r="J47" s="153">
        <v>6</v>
      </c>
      <c r="K47" s="153">
        <v>5</v>
      </c>
      <c r="L47" s="153">
        <v>0</v>
      </c>
      <c r="M47" s="153">
        <v>0</v>
      </c>
      <c r="N47" s="153">
        <v>0</v>
      </c>
      <c r="O47" s="153">
        <v>0</v>
      </c>
      <c r="P47" s="153">
        <v>0</v>
      </c>
      <c r="Q47" s="153">
        <v>2</v>
      </c>
      <c r="R47" s="153">
        <v>2</v>
      </c>
      <c r="S47" s="153">
        <v>1</v>
      </c>
      <c r="T47" s="568">
        <v>1</v>
      </c>
      <c r="U47" s="125"/>
      <c r="V47" s="125"/>
    </row>
    <row r="48" spans="1:22" s="67" customFormat="1" ht="20.100000000000001" customHeight="1" x14ac:dyDescent="0.2">
      <c r="A48" s="1091"/>
      <c r="B48" s="1256"/>
      <c r="C48" s="1257"/>
      <c r="D48" s="1247" t="s">
        <v>513</v>
      </c>
      <c r="E48" s="1248"/>
      <c r="F48" s="206">
        <f>H48+S48</f>
        <v>9</v>
      </c>
      <c r="G48" s="154">
        <f>I48+T48</f>
        <v>8</v>
      </c>
      <c r="H48" s="156">
        <f t="shared" si="21"/>
        <v>8</v>
      </c>
      <c r="I48" s="158">
        <f t="shared" si="22"/>
        <v>7</v>
      </c>
      <c r="J48" s="158">
        <v>6</v>
      </c>
      <c r="K48" s="158">
        <v>5</v>
      </c>
      <c r="L48" s="440">
        <v>0</v>
      </c>
      <c r="M48" s="440">
        <v>0</v>
      </c>
      <c r="N48" s="158">
        <v>0</v>
      </c>
      <c r="O48" s="158">
        <v>0</v>
      </c>
      <c r="P48" s="158">
        <v>0</v>
      </c>
      <c r="Q48" s="158">
        <v>2</v>
      </c>
      <c r="R48" s="158">
        <v>2</v>
      </c>
      <c r="S48" s="156">
        <v>1</v>
      </c>
      <c r="T48" s="157">
        <v>1</v>
      </c>
      <c r="U48" s="125"/>
      <c r="V48" s="125"/>
    </row>
    <row r="49" spans="1:22" s="67" customFormat="1" ht="20.100000000000001" customHeight="1" x14ac:dyDescent="0.2">
      <c r="A49" s="1093"/>
      <c r="B49" s="1258"/>
      <c r="C49" s="1259"/>
      <c r="D49" s="1260" t="s">
        <v>514</v>
      </c>
      <c r="E49" s="1261"/>
      <c r="F49" s="206">
        <f>H49+S49</f>
        <v>0</v>
      </c>
      <c r="G49" s="154">
        <f>I49+T49</f>
        <v>0</v>
      </c>
      <c r="H49" s="156">
        <f t="shared" si="21"/>
        <v>0</v>
      </c>
      <c r="I49" s="158">
        <f t="shared" si="22"/>
        <v>0</v>
      </c>
      <c r="J49" s="158">
        <v>0</v>
      </c>
      <c r="K49" s="158">
        <v>0</v>
      </c>
      <c r="L49" s="440">
        <v>0</v>
      </c>
      <c r="M49" s="440">
        <v>0</v>
      </c>
      <c r="N49" s="158">
        <v>0</v>
      </c>
      <c r="O49" s="158">
        <v>0</v>
      </c>
      <c r="P49" s="158">
        <v>0</v>
      </c>
      <c r="Q49" s="158">
        <v>0</v>
      </c>
      <c r="R49" s="158">
        <v>0</v>
      </c>
      <c r="S49" s="156">
        <v>0</v>
      </c>
      <c r="T49" s="157">
        <v>0</v>
      </c>
      <c r="U49" s="125"/>
      <c r="V49" s="125"/>
    </row>
    <row r="50" spans="1:22" s="67" customFormat="1" ht="20.100000000000001" customHeight="1" x14ac:dyDescent="0.2">
      <c r="A50" s="1304" t="s">
        <v>515</v>
      </c>
      <c r="B50" s="1072" t="s">
        <v>516</v>
      </c>
      <c r="C50" s="1072"/>
      <c r="D50" s="1072"/>
      <c r="E50" s="1073"/>
      <c r="F50" s="206">
        <f t="shared" ref="F50:G50" si="23">SUM(F51:F56)</f>
        <v>1</v>
      </c>
      <c r="G50" s="153">
        <f t="shared" si="23"/>
        <v>1</v>
      </c>
      <c r="H50" s="153">
        <v>1</v>
      </c>
      <c r="I50" s="153">
        <v>1</v>
      </c>
      <c r="J50" s="153">
        <v>0</v>
      </c>
      <c r="K50" s="158">
        <v>0</v>
      </c>
      <c r="L50" s="440">
        <v>0</v>
      </c>
      <c r="M50" s="440">
        <v>0</v>
      </c>
      <c r="N50" s="158">
        <v>0</v>
      </c>
      <c r="O50" s="158">
        <v>0</v>
      </c>
      <c r="P50" s="158">
        <v>0</v>
      </c>
      <c r="Q50" s="158">
        <v>1</v>
      </c>
      <c r="R50" s="158">
        <v>1</v>
      </c>
      <c r="S50" s="156">
        <v>0</v>
      </c>
      <c r="T50" s="157">
        <v>0</v>
      </c>
      <c r="U50" s="125"/>
      <c r="V50" s="125"/>
    </row>
    <row r="51" spans="1:22" s="67" customFormat="1" ht="20.100000000000001" customHeight="1" x14ac:dyDescent="0.2">
      <c r="A51" s="1305"/>
      <c r="B51" s="1247" t="s">
        <v>517</v>
      </c>
      <c r="C51" s="1247"/>
      <c r="D51" s="1247"/>
      <c r="E51" s="1248"/>
      <c r="F51" s="206">
        <f t="shared" ref="F51:G56" si="24">H51+S51</f>
        <v>1</v>
      </c>
      <c r="G51" s="154">
        <f t="shared" si="24"/>
        <v>1</v>
      </c>
      <c r="H51" s="154">
        <v>1</v>
      </c>
      <c r="I51" s="154">
        <v>1</v>
      </c>
      <c r="J51" s="158">
        <v>0</v>
      </c>
      <c r="K51" s="158">
        <v>0</v>
      </c>
      <c r="L51" s="440">
        <v>0</v>
      </c>
      <c r="M51" s="440">
        <v>0</v>
      </c>
      <c r="N51" s="158">
        <v>0</v>
      </c>
      <c r="O51" s="158">
        <v>0</v>
      </c>
      <c r="P51" s="158">
        <v>0</v>
      </c>
      <c r="Q51" s="158">
        <v>1</v>
      </c>
      <c r="R51" s="158">
        <v>1</v>
      </c>
      <c r="S51" s="156">
        <v>0</v>
      </c>
      <c r="T51" s="157">
        <v>0</v>
      </c>
      <c r="U51" s="125"/>
      <c r="V51" s="125"/>
    </row>
    <row r="52" spans="1:22" s="67" customFormat="1" ht="20.100000000000001" customHeight="1" x14ac:dyDescent="0.2">
      <c r="A52" s="1305"/>
      <c r="B52" s="1247" t="s">
        <v>518</v>
      </c>
      <c r="C52" s="1247"/>
      <c r="D52" s="1247"/>
      <c r="E52" s="1248"/>
      <c r="F52" s="206">
        <f t="shared" si="24"/>
        <v>0</v>
      </c>
      <c r="G52" s="154">
        <f t="shared" si="24"/>
        <v>0</v>
      </c>
      <c r="H52" s="154">
        <v>0</v>
      </c>
      <c r="I52" s="154">
        <v>0</v>
      </c>
      <c r="J52" s="158">
        <v>0</v>
      </c>
      <c r="K52" s="158">
        <v>0</v>
      </c>
      <c r="L52" s="440">
        <v>0</v>
      </c>
      <c r="M52" s="440">
        <v>0</v>
      </c>
      <c r="N52" s="158">
        <v>0</v>
      </c>
      <c r="O52" s="158">
        <v>0</v>
      </c>
      <c r="P52" s="158">
        <v>0</v>
      </c>
      <c r="Q52" s="158">
        <v>0</v>
      </c>
      <c r="R52" s="158">
        <v>0</v>
      </c>
      <c r="S52" s="156">
        <v>0</v>
      </c>
      <c r="T52" s="157">
        <v>0</v>
      </c>
      <c r="U52" s="125"/>
      <c r="V52" s="125"/>
    </row>
    <row r="53" spans="1:22" s="67" customFormat="1" ht="24" customHeight="1" x14ac:dyDescent="0.2">
      <c r="A53" s="1305"/>
      <c r="B53" s="1244" t="s">
        <v>519</v>
      </c>
      <c r="C53" s="1245"/>
      <c r="D53" s="1245"/>
      <c r="E53" s="1246"/>
      <c r="F53" s="206">
        <f t="shared" si="24"/>
        <v>0</v>
      </c>
      <c r="G53" s="154">
        <f t="shared" si="24"/>
        <v>0</v>
      </c>
      <c r="H53" s="154">
        <v>0</v>
      </c>
      <c r="I53" s="154">
        <v>0</v>
      </c>
      <c r="J53" s="158">
        <v>0</v>
      </c>
      <c r="K53" s="158">
        <v>0</v>
      </c>
      <c r="L53" s="440">
        <v>0</v>
      </c>
      <c r="M53" s="440">
        <v>0</v>
      </c>
      <c r="N53" s="158">
        <v>0</v>
      </c>
      <c r="O53" s="158">
        <v>0</v>
      </c>
      <c r="P53" s="158">
        <v>0</v>
      </c>
      <c r="Q53" s="158">
        <v>0</v>
      </c>
      <c r="R53" s="158">
        <v>0</v>
      </c>
      <c r="S53" s="156">
        <v>0</v>
      </c>
      <c r="T53" s="157">
        <v>0</v>
      </c>
      <c r="U53" s="125"/>
      <c r="V53" s="125"/>
    </row>
    <row r="54" spans="1:22" s="67" customFormat="1" ht="20.100000000000001" customHeight="1" x14ac:dyDescent="0.2">
      <c r="A54" s="1305"/>
      <c r="B54" s="1249" t="s">
        <v>520</v>
      </c>
      <c r="C54" s="1250"/>
      <c r="D54" s="1250"/>
      <c r="E54" s="1251"/>
      <c r="F54" s="206">
        <f t="shared" si="24"/>
        <v>0</v>
      </c>
      <c r="G54" s="154">
        <f t="shared" si="24"/>
        <v>0</v>
      </c>
      <c r="H54" s="154">
        <v>0</v>
      </c>
      <c r="I54" s="154">
        <v>0</v>
      </c>
      <c r="J54" s="158">
        <v>0</v>
      </c>
      <c r="K54" s="158">
        <v>0</v>
      </c>
      <c r="L54" s="440">
        <v>0</v>
      </c>
      <c r="M54" s="440">
        <v>0</v>
      </c>
      <c r="N54" s="158">
        <v>0</v>
      </c>
      <c r="O54" s="158">
        <v>0</v>
      </c>
      <c r="P54" s="158">
        <v>0</v>
      </c>
      <c r="Q54" s="158">
        <v>0</v>
      </c>
      <c r="R54" s="158">
        <v>0</v>
      </c>
      <c r="S54" s="156">
        <v>0</v>
      </c>
      <c r="T54" s="157">
        <v>0</v>
      </c>
      <c r="U54" s="125"/>
      <c r="V54" s="125"/>
    </row>
    <row r="55" spans="1:22" s="67" customFormat="1" ht="24" customHeight="1" x14ac:dyDescent="0.2">
      <c r="A55" s="1305"/>
      <c r="B55" s="1236" t="s">
        <v>521</v>
      </c>
      <c r="C55" s="1307"/>
      <c r="D55" s="1307"/>
      <c r="E55" s="1308"/>
      <c r="F55" s="206">
        <f t="shared" si="24"/>
        <v>0</v>
      </c>
      <c r="G55" s="154">
        <f t="shared" si="24"/>
        <v>0</v>
      </c>
      <c r="H55" s="154">
        <v>0</v>
      </c>
      <c r="I55" s="154">
        <v>0</v>
      </c>
      <c r="J55" s="158">
        <v>0</v>
      </c>
      <c r="K55" s="158">
        <v>0</v>
      </c>
      <c r="L55" s="440">
        <v>0</v>
      </c>
      <c r="M55" s="440">
        <v>0</v>
      </c>
      <c r="N55" s="158">
        <v>0</v>
      </c>
      <c r="O55" s="158">
        <v>0</v>
      </c>
      <c r="P55" s="158">
        <v>0</v>
      </c>
      <c r="Q55" s="158">
        <v>0</v>
      </c>
      <c r="R55" s="158">
        <v>0</v>
      </c>
      <c r="S55" s="156">
        <v>0</v>
      </c>
      <c r="T55" s="157">
        <v>0</v>
      </c>
      <c r="U55" s="125"/>
      <c r="V55" s="125"/>
    </row>
    <row r="56" spans="1:22" s="67" customFormat="1" ht="20.100000000000001" customHeight="1" thickBot="1" x14ac:dyDescent="0.25">
      <c r="A56" s="1306"/>
      <c r="B56" s="1241" t="s">
        <v>522</v>
      </c>
      <c r="C56" s="1242"/>
      <c r="D56" s="1242"/>
      <c r="E56" s="1243"/>
      <c r="F56" s="207">
        <f t="shared" si="24"/>
        <v>0</v>
      </c>
      <c r="G56" s="155">
        <f t="shared" si="24"/>
        <v>0</v>
      </c>
      <c r="H56" s="155">
        <v>0</v>
      </c>
      <c r="I56" s="155">
        <v>0</v>
      </c>
      <c r="J56" s="780">
        <v>0</v>
      </c>
      <c r="K56" s="780">
        <v>0</v>
      </c>
      <c r="L56" s="648">
        <v>0</v>
      </c>
      <c r="M56" s="648">
        <v>0</v>
      </c>
      <c r="N56" s="780">
        <v>0</v>
      </c>
      <c r="O56" s="780">
        <v>0</v>
      </c>
      <c r="P56" s="780">
        <v>0</v>
      </c>
      <c r="Q56" s="780">
        <v>0</v>
      </c>
      <c r="R56" s="780">
        <v>0</v>
      </c>
      <c r="S56" s="781">
        <v>0</v>
      </c>
      <c r="T56" s="782">
        <v>0</v>
      </c>
      <c r="U56" s="125"/>
      <c r="V56" s="125"/>
    </row>
    <row r="57" spans="1:22" s="67" customFormat="1" ht="18.75" customHeight="1" x14ac:dyDescent="0.2">
      <c r="A57" s="27" t="s">
        <v>523</v>
      </c>
      <c r="B57" s="1303" t="s">
        <v>615</v>
      </c>
      <c r="C57" s="1303"/>
      <c r="D57" s="1303"/>
      <c r="E57" s="1303"/>
      <c r="F57" s="1303"/>
      <c r="G57" s="1303"/>
      <c r="H57" s="1303"/>
      <c r="I57" s="28"/>
      <c r="J57" s="28"/>
      <c r="K57" s="28"/>
      <c r="L57" s="28"/>
      <c r="M57" s="28"/>
      <c r="N57" s="28"/>
      <c r="O57" s="28"/>
      <c r="P57" s="28"/>
      <c r="Q57" s="28"/>
      <c r="R57" s="28"/>
      <c r="S57" s="28"/>
      <c r="T57" s="28"/>
    </row>
    <row r="58" spans="1:22" s="67" customFormat="1" ht="18.75" customHeight="1" x14ac:dyDescent="0.2">
      <c r="A58" s="28"/>
      <c r="B58" s="28" t="s">
        <v>524</v>
      </c>
      <c r="C58" s="28"/>
      <c r="D58" s="28"/>
      <c r="E58" s="28"/>
      <c r="F58" s="28"/>
      <c r="G58" s="28"/>
      <c r="H58" s="28"/>
      <c r="I58" s="28"/>
      <c r="J58" s="28"/>
      <c r="K58" s="28"/>
      <c r="L58" s="28"/>
      <c r="M58" s="28"/>
      <c r="N58" s="28"/>
      <c r="O58" s="28"/>
      <c r="P58" s="28"/>
      <c r="Q58" s="28"/>
      <c r="R58" s="28"/>
      <c r="S58" s="28"/>
      <c r="T58" s="28"/>
    </row>
    <row r="59" spans="1:22" ht="18.75" customHeight="1" x14ac:dyDescent="0.2">
      <c r="A59" s="28"/>
      <c r="B59" s="28" t="s">
        <v>525</v>
      </c>
      <c r="C59" s="28"/>
      <c r="D59" s="28"/>
      <c r="E59" s="28"/>
      <c r="F59" s="28"/>
      <c r="G59" s="28"/>
      <c r="H59" s="28"/>
      <c r="I59" s="28"/>
      <c r="J59" s="28"/>
      <c r="K59" s="28"/>
      <c r="L59" s="28"/>
      <c r="M59" s="28"/>
      <c r="N59" s="28"/>
      <c r="O59" s="28"/>
      <c r="P59" s="28"/>
      <c r="Q59" s="28"/>
      <c r="R59" s="28"/>
      <c r="S59" s="28"/>
      <c r="T59" s="28"/>
    </row>
    <row r="60" spans="1:22" ht="18.75" customHeight="1" x14ac:dyDescent="0.2">
      <c r="A60" s="28"/>
      <c r="B60" s="28" t="s">
        <v>526</v>
      </c>
      <c r="C60" s="28"/>
      <c r="D60" s="28"/>
      <c r="E60" s="28"/>
      <c r="F60" s="28"/>
      <c r="G60" s="28"/>
      <c r="H60" s="28"/>
      <c r="I60" s="28"/>
      <c r="J60" s="28"/>
      <c r="K60" s="28"/>
      <c r="L60" s="28"/>
      <c r="M60" s="28"/>
      <c r="N60" s="28"/>
      <c r="O60" s="28"/>
      <c r="P60" s="28"/>
      <c r="Q60" s="28"/>
      <c r="R60" s="28"/>
      <c r="S60" s="28"/>
      <c r="T60" s="28"/>
    </row>
    <row r="61" spans="1:22" ht="20.100000000000001" customHeight="1" x14ac:dyDescent="0.2"/>
    <row r="62" spans="1:22" ht="20.100000000000001" customHeight="1" x14ac:dyDescent="0.2">
      <c r="A62" s="77"/>
      <c r="B62" s="77"/>
      <c r="C62" s="29"/>
      <c r="D62" s="29"/>
      <c r="E62" s="29"/>
      <c r="F62" s="29"/>
      <c r="G62" s="29"/>
      <c r="H62" s="29"/>
      <c r="I62" s="29"/>
      <c r="J62" s="29"/>
      <c r="K62" s="29"/>
      <c r="L62" s="29"/>
      <c r="M62" s="29"/>
      <c r="N62" s="29"/>
      <c r="O62" s="29"/>
      <c r="P62" s="29"/>
      <c r="Q62" s="29"/>
      <c r="R62" s="29"/>
      <c r="S62" s="29"/>
      <c r="T62" s="29"/>
      <c r="U62" s="69"/>
    </row>
    <row r="63" spans="1:22" ht="20.100000000000001" customHeight="1" x14ac:dyDescent="0.2">
      <c r="A63" s="61"/>
      <c r="B63" s="61"/>
      <c r="C63" s="61"/>
      <c r="D63" s="1292"/>
      <c r="E63" s="1292"/>
      <c r="F63" s="997"/>
      <c r="G63" s="997"/>
      <c r="H63" s="997"/>
      <c r="I63" s="997"/>
      <c r="J63" s="997"/>
      <c r="K63" s="997"/>
      <c r="L63" s="997"/>
      <c r="M63" s="997"/>
      <c r="N63" s="997"/>
      <c r="O63" s="997"/>
      <c r="P63" s="997"/>
      <c r="Q63" s="997"/>
      <c r="R63" s="997"/>
      <c r="S63" s="997"/>
      <c r="T63" s="997"/>
      <c r="U63" s="69"/>
    </row>
    <row r="64" spans="1:22" ht="20.100000000000001" customHeight="1" x14ac:dyDescent="0.2">
      <c r="A64" s="19"/>
      <c r="B64" s="997"/>
      <c r="C64" s="997"/>
      <c r="D64" s="19"/>
      <c r="E64" s="4"/>
      <c r="F64" s="997"/>
      <c r="G64" s="997"/>
      <c r="H64" s="997"/>
      <c r="I64" s="997"/>
      <c r="J64" s="997"/>
      <c r="K64" s="997"/>
      <c r="L64" s="997"/>
      <c r="M64" s="997"/>
      <c r="N64" s="997"/>
      <c r="O64" s="997"/>
      <c r="P64" s="997"/>
      <c r="Q64" s="997"/>
      <c r="R64" s="997"/>
      <c r="S64" s="997"/>
      <c r="T64" s="997"/>
      <c r="U64" s="69"/>
    </row>
    <row r="65" spans="1:22" ht="20.100000000000001" customHeight="1" x14ac:dyDescent="0.2">
      <c r="A65" s="61"/>
      <c r="B65" s="61"/>
      <c r="C65" s="61"/>
      <c r="D65" s="1265"/>
      <c r="E65" s="1265"/>
      <c r="F65" s="997"/>
      <c r="G65" s="997"/>
      <c r="H65" s="997"/>
      <c r="I65" s="997"/>
      <c r="J65" s="997"/>
      <c r="K65" s="997"/>
      <c r="L65" s="997"/>
      <c r="M65" s="997"/>
      <c r="N65" s="997"/>
      <c r="O65" s="997"/>
      <c r="P65" s="997"/>
      <c r="Q65" s="997"/>
      <c r="R65" s="997"/>
      <c r="S65" s="997"/>
      <c r="T65" s="997"/>
      <c r="U65" s="69"/>
    </row>
    <row r="66" spans="1:22" ht="24.9" customHeight="1" x14ac:dyDescent="0.2">
      <c r="A66" s="1302"/>
      <c r="B66" s="1302"/>
      <c r="C66" s="1302"/>
      <c r="D66" s="1265"/>
      <c r="E66" s="1265"/>
      <c r="F66" s="997"/>
      <c r="G66" s="997"/>
      <c r="H66" s="997"/>
      <c r="I66" s="997"/>
      <c r="J66" s="997"/>
      <c r="K66" s="997"/>
      <c r="L66" s="29"/>
      <c r="M66" s="78"/>
      <c r="N66" s="29"/>
      <c r="O66" s="997"/>
      <c r="P66" s="997"/>
      <c r="Q66" s="997"/>
      <c r="R66" s="997"/>
      <c r="S66" s="997"/>
      <c r="T66" s="997"/>
      <c r="U66" s="69"/>
    </row>
    <row r="67" spans="1:22" ht="20.100000000000001" customHeight="1" x14ac:dyDescent="0.2">
      <c r="A67" s="997"/>
      <c r="B67" s="997"/>
      <c r="C67" s="997"/>
      <c r="D67" s="997"/>
      <c r="E67" s="997"/>
      <c r="F67" s="4"/>
      <c r="G67" s="4"/>
      <c r="H67" s="4"/>
      <c r="I67" s="4"/>
      <c r="J67" s="4"/>
      <c r="K67" s="4"/>
      <c r="L67" s="4"/>
      <c r="M67" s="4"/>
      <c r="N67" s="4"/>
      <c r="O67" s="4"/>
      <c r="P67" s="4"/>
      <c r="Q67" s="4"/>
      <c r="R67" s="4"/>
      <c r="S67" s="4"/>
      <c r="T67" s="4"/>
      <c r="U67" s="69"/>
    </row>
    <row r="68" spans="1:22" ht="20.100000000000001" customHeight="1" x14ac:dyDescent="0.2">
      <c r="A68" s="997"/>
      <c r="B68" s="997"/>
      <c r="C68" s="997"/>
      <c r="D68" s="997"/>
      <c r="E68" s="997"/>
      <c r="F68" s="72"/>
      <c r="G68" s="72"/>
      <c r="H68" s="72"/>
      <c r="I68" s="72"/>
      <c r="J68" s="72"/>
      <c r="K68" s="72"/>
      <c r="L68" s="72"/>
      <c r="M68" s="72"/>
      <c r="N68" s="72"/>
      <c r="O68" s="72"/>
      <c r="P68" s="72"/>
      <c r="Q68" s="72"/>
      <c r="R68" s="72"/>
      <c r="S68" s="72"/>
      <c r="T68" s="72"/>
      <c r="U68" s="70"/>
      <c r="V68" s="12">
        <f>T68+T129+T190+T251+T312+T373+T434+T495+T556+T617+T678</f>
        <v>0</v>
      </c>
    </row>
    <row r="69" spans="1:22" ht="20.100000000000001" customHeight="1" x14ac:dyDescent="0.2">
      <c r="A69" s="997"/>
      <c r="B69" s="997"/>
      <c r="C69" s="997"/>
      <c r="D69" s="997"/>
      <c r="E69" s="997"/>
      <c r="F69" s="72"/>
      <c r="G69" s="72"/>
      <c r="H69" s="73"/>
      <c r="I69" s="73"/>
      <c r="J69" s="73"/>
      <c r="K69" s="73"/>
      <c r="L69" s="73"/>
      <c r="M69" s="73"/>
      <c r="N69" s="73"/>
      <c r="O69" s="73"/>
      <c r="P69" s="73"/>
      <c r="Q69" s="73"/>
      <c r="R69" s="73"/>
      <c r="S69" s="73"/>
      <c r="T69" s="73"/>
      <c r="U69" s="69"/>
    </row>
    <row r="70" spans="1:22" ht="20.100000000000001" customHeight="1" x14ac:dyDescent="0.2">
      <c r="A70" s="997"/>
      <c r="B70" s="997"/>
      <c r="C70" s="997"/>
      <c r="D70" s="997"/>
      <c r="E70" s="997"/>
      <c r="F70" s="72"/>
      <c r="G70" s="72"/>
      <c r="H70" s="73"/>
      <c r="I70" s="73"/>
      <c r="J70" s="73"/>
      <c r="K70" s="73"/>
      <c r="L70" s="73"/>
      <c r="M70" s="73"/>
      <c r="N70" s="73"/>
      <c r="O70" s="73"/>
      <c r="P70" s="73"/>
      <c r="Q70" s="73"/>
      <c r="R70" s="73"/>
      <c r="S70" s="73"/>
      <c r="T70" s="73"/>
      <c r="U70" s="69"/>
    </row>
    <row r="71" spans="1:22" ht="20.100000000000001" customHeight="1" x14ac:dyDescent="0.2">
      <c r="A71" s="1313"/>
      <c r="B71" s="997"/>
      <c r="C71" s="997"/>
      <c r="D71" s="997"/>
      <c r="E71" s="997"/>
      <c r="F71" s="72"/>
      <c r="G71" s="72"/>
      <c r="H71" s="73"/>
      <c r="I71" s="73"/>
      <c r="J71" s="73"/>
      <c r="K71" s="73"/>
      <c r="L71" s="73"/>
      <c r="M71" s="73"/>
      <c r="N71" s="73"/>
      <c r="O71" s="73"/>
      <c r="P71" s="73"/>
      <c r="Q71" s="73"/>
      <c r="R71" s="73"/>
      <c r="S71" s="73"/>
      <c r="T71" s="73"/>
      <c r="U71" s="69"/>
    </row>
    <row r="72" spans="1:22" ht="12" customHeight="1" x14ac:dyDescent="0.2">
      <c r="A72" s="1313"/>
      <c r="B72" s="1313"/>
      <c r="C72" s="997"/>
      <c r="D72" s="997"/>
      <c r="E72" s="997"/>
      <c r="F72" s="1315"/>
      <c r="G72" s="1315"/>
      <c r="H72" s="1316"/>
      <c r="I72" s="1316"/>
      <c r="J72" s="74"/>
      <c r="K72" s="1317"/>
      <c r="L72" s="74"/>
      <c r="M72" s="79"/>
      <c r="N72" s="1317"/>
      <c r="O72" s="1318"/>
      <c r="P72" s="1318"/>
      <c r="Q72" s="1318"/>
      <c r="R72" s="1318"/>
      <c r="S72" s="1318"/>
      <c r="T72" s="1318"/>
      <c r="U72" s="69"/>
    </row>
    <row r="73" spans="1:22" ht="12" customHeight="1" x14ac:dyDescent="0.2">
      <c r="A73" s="1313"/>
      <c r="B73" s="1313"/>
      <c r="C73" s="997"/>
      <c r="D73" s="997"/>
      <c r="E73" s="997"/>
      <c r="F73" s="1315"/>
      <c r="G73" s="1315"/>
      <c r="H73" s="1316"/>
      <c r="I73" s="1316"/>
      <c r="J73" s="80"/>
      <c r="K73" s="1317"/>
      <c r="L73" s="80"/>
      <c r="M73" s="80"/>
      <c r="N73" s="1317"/>
      <c r="O73" s="1318"/>
      <c r="P73" s="1318"/>
      <c r="Q73" s="1318"/>
      <c r="R73" s="1318"/>
      <c r="S73" s="1318"/>
      <c r="T73" s="1318"/>
      <c r="U73" s="69"/>
    </row>
    <row r="74" spans="1:22" ht="12" customHeight="1" x14ac:dyDescent="0.2">
      <c r="A74" s="1313"/>
      <c r="B74" s="1313"/>
      <c r="C74" s="1313"/>
      <c r="D74" s="1314"/>
      <c r="E74" s="997"/>
      <c r="F74" s="1315"/>
      <c r="G74" s="1315"/>
      <c r="H74" s="1316"/>
      <c r="I74" s="1316"/>
      <c r="J74" s="74"/>
      <c r="K74" s="1317"/>
      <c r="L74" s="74"/>
      <c r="M74" s="74"/>
      <c r="N74" s="1317"/>
      <c r="O74" s="1319"/>
      <c r="P74" s="1319"/>
      <c r="Q74" s="1319"/>
      <c r="R74" s="1319"/>
      <c r="S74" s="1318"/>
      <c r="T74" s="1318"/>
      <c r="U74" s="69"/>
    </row>
    <row r="75" spans="1:22" ht="12" customHeight="1" x14ac:dyDescent="0.2">
      <c r="A75" s="1313"/>
      <c r="B75" s="1313"/>
      <c r="C75" s="1313"/>
      <c r="D75" s="1314"/>
      <c r="E75" s="997"/>
      <c r="F75" s="1315"/>
      <c r="G75" s="1315"/>
      <c r="H75" s="1316"/>
      <c r="I75" s="1316"/>
      <c r="J75" s="80"/>
      <c r="K75" s="1317"/>
      <c r="L75" s="80"/>
      <c r="M75" s="80"/>
      <c r="N75" s="1317"/>
      <c r="O75" s="1319"/>
      <c r="P75" s="1319"/>
      <c r="Q75" s="1319"/>
      <c r="R75" s="1319"/>
      <c r="S75" s="1318"/>
      <c r="T75" s="1318"/>
      <c r="U75" s="69"/>
    </row>
    <row r="76" spans="1:22" ht="12" customHeight="1" x14ac:dyDescent="0.2">
      <c r="A76" s="1313"/>
      <c r="B76" s="1313"/>
      <c r="C76" s="1313"/>
      <c r="D76" s="1314"/>
      <c r="E76" s="997"/>
      <c r="F76" s="1315"/>
      <c r="G76" s="1315"/>
      <c r="H76" s="1316"/>
      <c r="I76" s="1316"/>
      <c r="J76" s="74"/>
      <c r="K76" s="1317"/>
      <c r="L76" s="74"/>
      <c r="M76" s="74"/>
      <c r="N76" s="1317"/>
      <c r="O76" s="1319"/>
      <c r="P76" s="1319"/>
      <c r="Q76" s="1319"/>
      <c r="R76" s="1319"/>
      <c r="S76" s="1318"/>
      <c r="T76" s="1318"/>
      <c r="U76" s="69"/>
    </row>
    <row r="77" spans="1:22" ht="12" customHeight="1" x14ac:dyDescent="0.2">
      <c r="A77" s="1313"/>
      <c r="B77" s="1313"/>
      <c r="C77" s="1313"/>
      <c r="D77" s="1314"/>
      <c r="E77" s="997"/>
      <c r="F77" s="1315"/>
      <c r="G77" s="1315"/>
      <c r="H77" s="1316"/>
      <c r="I77" s="1316"/>
      <c r="J77" s="80"/>
      <c r="K77" s="1317"/>
      <c r="L77" s="80"/>
      <c r="M77" s="80"/>
      <c r="N77" s="1317"/>
      <c r="O77" s="1319"/>
      <c r="P77" s="1319"/>
      <c r="Q77" s="1319"/>
      <c r="R77" s="1319"/>
      <c r="S77" s="1318"/>
      <c r="T77" s="1318"/>
      <c r="U77" s="69"/>
    </row>
    <row r="78" spans="1:22" ht="12" customHeight="1" x14ac:dyDescent="0.2">
      <c r="A78" s="1313"/>
      <c r="B78" s="1313"/>
      <c r="C78" s="1313"/>
      <c r="D78" s="1314"/>
      <c r="E78" s="997"/>
      <c r="F78" s="1315"/>
      <c r="G78" s="1315"/>
      <c r="H78" s="1316"/>
      <c r="I78" s="1316"/>
      <c r="J78" s="74"/>
      <c r="K78" s="1317"/>
      <c r="L78" s="74"/>
      <c r="M78" s="79"/>
      <c r="N78" s="1317"/>
      <c r="O78" s="1319"/>
      <c r="P78" s="1319"/>
      <c r="Q78" s="1319"/>
      <c r="R78" s="1319"/>
      <c r="S78" s="1318"/>
      <c r="T78" s="1318"/>
      <c r="U78" s="69"/>
    </row>
    <row r="79" spans="1:22" ht="12" customHeight="1" x14ac:dyDescent="0.2">
      <c r="A79" s="1313"/>
      <c r="B79" s="1313"/>
      <c r="C79" s="1313"/>
      <c r="D79" s="1314"/>
      <c r="E79" s="997"/>
      <c r="F79" s="1315"/>
      <c r="G79" s="1315"/>
      <c r="H79" s="1316"/>
      <c r="I79" s="1316"/>
      <c r="J79" s="80"/>
      <c r="K79" s="1317"/>
      <c r="L79" s="80"/>
      <c r="M79" s="81"/>
      <c r="N79" s="1317"/>
      <c r="O79" s="1319"/>
      <c r="P79" s="1319"/>
      <c r="Q79" s="1319"/>
      <c r="R79" s="1319"/>
      <c r="S79" s="1318"/>
      <c r="T79" s="1318"/>
      <c r="U79" s="69"/>
    </row>
    <row r="80" spans="1:22" ht="12" customHeight="1" x14ac:dyDescent="0.2">
      <c r="A80" s="1313"/>
      <c r="B80" s="1313"/>
      <c r="C80" s="1313"/>
      <c r="D80" s="1314"/>
      <c r="E80" s="997"/>
      <c r="F80" s="1315"/>
      <c r="G80" s="1315"/>
      <c r="H80" s="1316"/>
      <c r="I80" s="1316"/>
      <c r="J80" s="74"/>
      <c r="K80" s="1317"/>
      <c r="L80" s="74"/>
      <c r="M80" s="79"/>
      <c r="N80" s="1317"/>
      <c r="O80" s="1319"/>
      <c r="P80" s="1319"/>
      <c r="Q80" s="1319"/>
      <c r="R80" s="1319"/>
      <c r="S80" s="1318"/>
      <c r="T80" s="1318"/>
      <c r="U80" s="69"/>
    </row>
    <row r="81" spans="1:21" ht="12" customHeight="1" x14ac:dyDescent="0.2">
      <c r="A81" s="1313"/>
      <c r="B81" s="1313"/>
      <c r="C81" s="1313"/>
      <c r="D81" s="1314"/>
      <c r="E81" s="997"/>
      <c r="F81" s="1315"/>
      <c r="G81" s="1315"/>
      <c r="H81" s="1316"/>
      <c r="I81" s="1316"/>
      <c r="J81" s="80"/>
      <c r="K81" s="1317"/>
      <c r="L81" s="80"/>
      <c r="M81" s="81"/>
      <c r="N81" s="1317"/>
      <c r="O81" s="1319"/>
      <c r="P81" s="1319"/>
      <c r="Q81" s="1319"/>
      <c r="R81" s="1319"/>
      <c r="S81" s="1318"/>
      <c r="T81" s="1318"/>
      <c r="U81" s="69"/>
    </row>
    <row r="82" spans="1:21" ht="12" customHeight="1" x14ac:dyDescent="0.2">
      <c r="A82" s="1313"/>
      <c r="B82" s="1313"/>
      <c r="C82" s="1313"/>
      <c r="D82" s="1314"/>
      <c r="E82" s="997"/>
      <c r="F82" s="1315"/>
      <c r="G82" s="1315"/>
      <c r="H82" s="1316"/>
      <c r="I82" s="1316"/>
      <c r="J82" s="74"/>
      <c r="K82" s="1317"/>
      <c r="L82" s="74"/>
      <c r="M82" s="79"/>
      <c r="N82" s="1317"/>
      <c r="O82" s="1319"/>
      <c r="P82" s="1319"/>
      <c r="Q82" s="1319"/>
      <c r="R82" s="1319"/>
      <c r="S82" s="1318"/>
      <c r="T82" s="1318"/>
      <c r="U82" s="69"/>
    </row>
    <row r="83" spans="1:21" ht="12" customHeight="1" x14ac:dyDescent="0.2">
      <c r="A83" s="1313"/>
      <c r="B83" s="1313"/>
      <c r="C83" s="1313"/>
      <c r="D83" s="1314"/>
      <c r="E83" s="997"/>
      <c r="F83" s="1315"/>
      <c r="G83" s="1315"/>
      <c r="H83" s="1316"/>
      <c r="I83" s="1316"/>
      <c r="J83" s="80"/>
      <c r="K83" s="1317"/>
      <c r="L83" s="80"/>
      <c r="M83" s="81"/>
      <c r="N83" s="1317"/>
      <c r="O83" s="1319"/>
      <c r="P83" s="1319"/>
      <c r="Q83" s="1319"/>
      <c r="R83" s="1319"/>
      <c r="S83" s="1318"/>
      <c r="T83" s="1318"/>
      <c r="U83" s="69"/>
    </row>
    <row r="84" spans="1:21" ht="12" customHeight="1" x14ac:dyDescent="0.2">
      <c r="A84" s="1313"/>
      <c r="B84" s="1313"/>
      <c r="C84" s="1313"/>
      <c r="D84" s="1314"/>
      <c r="E84" s="997"/>
      <c r="F84" s="1315"/>
      <c r="G84" s="1315"/>
      <c r="H84" s="1316"/>
      <c r="I84" s="1316"/>
      <c r="J84" s="74"/>
      <c r="K84" s="1317"/>
      <c r="L84" s="74"/>
      <c r="M84" s="79"/>
      <c r="N84" s="1317"/>
      <c r="O84" s="1319"/>
      <c r="P84" s="1319"/>
      <c r="Q84" s="1319"/>
      <c r="R84" s="1319"/>
      <c r="S84" s="1318"/>
      <c r="T84" s="1318"/>
      <c r="U84" s="69"/>
    </row>
    <row r="85" spans="1:21" ht="12" customHeight="1" x14ac:dyDescent="0.2">
      <c r="A85" s="1313"/>
      <c r="B85" s="1313"/>
      <c r="C85" s="1313"/>
      <c r="D85" s="1314"/>
      <c r="E85" s="997"/>
      <c r="F85" s="1315"/>
      <c r="G85" s="1315"/>
      <c r="H85" s="1316"/>
      <c r="I85" s="1316"/>
      <c r="J85" s="80"/>
      <c r="K85" s="1317"/>
      <c r="L85" s="80"/>
      <c r="M85" s="81"/>
      <c r="N85" s="1317"/>
      <c r="O85" s="1319"/>
      <c r="P85" s="1319"/>
      <c r="Q85" s="1319"/>
      <c r="R85" s="1319"/>
      <c r="S85" s="1318"/>
      <c r="T85" s="1318"/>
      <c r="U85" s="69"/>
    </row>
    <row r="86" spans="1:21" ht="12" customHeight="1" x14ac:dyDescent="0.2">
      <c r="A86" s="1313"/>
      <c r="B86" s="1313"/>
      <c r="C86" s="1313"/>
      <c r="D86" s="993"/>
      <c r="E86" s="993"/>
      <c r="F86" s="1315"/>
      <c r="G86" s="1315"/>
      <c r="H86" s="1316"/>
      <c r="I86" s="1316"/>
      <c r="J86" s="74"/>
      <c r="K86" s="1317"/>
      <c r="L86" s="74"/>
      <c r="M86" s="79"/>
      <c r="N86" s="1317"/>
      <c r="O86" s="1318"/>
      <c r="P86" s="1318"/>
      <c r="Q86" s="1318"/>
      <c r="R86" s="1318"/>
      <c r="S86" s="1318"/>
      <c r="T86" s="1318"/>
      <c r="U86" s="69"/>
    </row>
    <row r="87" spans="1:21" ht="12" customHeight="1" x14ac:dyDescent="0.2">
      <c r="A87" s="1313"/>
      <c r="B87" s="1313"/>
      <c r="C87" s="1313"/>
      <c r="D87" s="993"/>
      <c r="E87" s="993"/>
      <c r="F87" s="1315"/>
      <c r="G87" s="1315"/>
      <c r="H87" s="1316"/>
      <c r="I87" s="1316"/>
      <c r="J87" s="80"/>
      <c r="K87" s="1317"/>
      <c r="L87" s="80"/>
      <c r="M87" s="80"/>
      <c r="N87" s="1317"/>
      <c r="O87" s="1318"/>
      <c r="P87" s="1318"/>
      <c r="Q87" s="1318"/>
      <c r="R87" s="1318"/>
      <c r="S87" s="1318"/>
      <c r="T87" s="1318"/>
      <c r="U87" s="69"/>
    </row>
    <row r="88" spans="1:21" ht="12" customHeight="1" x14ac:dyDescent="0.2">
      <c r="A88" s="1313"/>
      <c r="B88" s="1313"/>
      <c r="C88" s="1313"/>
      <c r="D88" s="993"/>
      <c r="E88" s="993"/>
      <c r="F88" s="1315"/>
      <c r="G88" s="1315"/>
      <c r="H88" s="1316"/>
      <c r="I88" s="1316"/>
      <c r="J88" s="74"/>
      <c r="K88" s="1317"/>
      <c r="L88" s="74"/>
      <c r="M88" s="79"/>
      <c r="N88" s="1317"/>
      <c r="O88" s="1318"/>
      <c r="P88" s="1318"/>
      <c r="Q88" s="1318"/>
      <c r="R88" s="1318"/>
      <c r="S88" s="1318"/>
      <c r="T88" s="1318"/>
      <c r="U88" s="69"/>
    </row>
    <row r="89" spans="1:21" ht="12" customHeight="1" x14ac:dyDescent="0.2">
      <c r="A89" s="1313"/>
      <c r="B89" s="1313"/>
      <c r="C89" s="1313"/>
      <c r="D89" s="993"/>
      <c r="E89" s="993"/>
      <c r="F89" s="1315"/>
      <c r="G89" s="1315"/>
      <c r="H89" s="1316"/>
      <c r="I89" s="1316"/>
      <c r="J89" s="80"/>
      <c r="K89" s="1317"/>
      <c r="L89" s="80"/>
      <c r="M89" s="81"/>
      <c r="N89" s="1317"/>
      <c r="O89" s="1318"/>
      <c r="P89" s="1318"/>
      <c r="Q89" s="1318"/>
      <c r="R89" s="1318"/>
      <c r="S89" s="1318"/>
      <c r="T89" s="1318"/>
      <c r="U89" s="69"/>
    </row>
    <row r="90" spans="1:21" ht="12" customHeight="1" x14ac:dyDescent="0.2">
      <c r="A90" s="1313"/>
      <c r="B90" s="1313"/>
      <c r="C90" s="1313"/>
      <c r="D90" s="993"/>
      <c r="E90" s="993"/>
      <c r="F90" s="1315"/>
      <c r="G90" s="1315"/>
      <c r="H90" s="1316"/>
      <c r="I90" s="1316"/>
      <c r="J90" s="74"/>
      <c r="K90" s="1317"/>
      <c r="L90" s="74"/>
      <c r="M90" s="79"/>
      <c r="N90" s="1317"/>
      <c r="O90" s="1318"/>
      <c r="P90" s="1318"/>
      <c r="Q90" s="1318"/>
      <c r="R90" s="1318"/>
      <c r="S90" s="1318"/>
      <c r="T90" s="1318"/>
      <c r="U90" s="69"/>
    </row>
    <row r="91" spans="1:21" ht="12" customHeight="1" x14ac:dyDescent="0.2">
      <c r="A91" s="1313"/>
      <c r="B91" s="1313"/>
      <c r="C91" s="1313"/>
      <c r="D91" s="993"/>
      <c r="E91" s="993"/>
      <c r="F91" s="1315"/>
      <c r="G91" s="1315"/>
      <c r="H91" s="1316"/>
      <c r="I91" s="1316"/>
      <c r="J91" s="80"/>
      <c r="K91" s="1317"/>
      <c r="L91" s="80"/>
      <c r="M91" s="81"/>
      <c r="N91" s="1317"/>
      <c r="O91" s="1318"/>
      <c r="P91" s="1318"/>
      <c r="Q91" s="1318"/>
      <c r="R91" s="1318"/>
      <c r="S91" s="1318"/>
      <c r="T91" s="1318"/>
      <c r="U91" s="69"/>
    </row>
    <row r="92" spans="1:21" ht="12" customHeight="1" x14ac:dyDescent="0.2">
      <c r="A92" s="1313"/>
      <c r="B92" s="1313"/>
      <c r="C92" s="995"/>
      <c r="D92" s="995"/>
      <c r="E92" s="995"/>
      <c r="F92" s="1315"/>
      <c r="G92" s="1315"/>
      <c r="H92" s="1316"/>
      <c r="I92" s="1316"/>
      <c r="J92" s="74"/>
      <c r="K92" s="1317"/>
      <c r="L92" s="74"/>
      <c r="M92" s="79"/>
      <c r="N92" s="1317"/>
      <c r="O92" s="1318"/>
      <c r="P92" s="1318"/>
      <c r="Q92" s="1318"/>
      <c r="R92" s="1318"/>
      <c r="S92" s="1318"/>
      <c r="T92" s="1318"/>
      <c r="U92" s="69"/>
    </row>
    <row r="93" spans="1:21" ht="12" customHeight="1" x14ac:dyDescent="0.2">
      <c r="A93" s="1313"/>
      <c r="B93" s="1313"/>
      <c r="C93" s="995"/>
      <c r="D93" s="995"/>
      <c r="E93" s="995"/>
      <c r="F93" s="1315"/>
      <c r="G93" s="1315"/>
      <c r="H93" s="1316"/>
      <c r="I93" s="1316"/>
      <c r="J93" s="80"/>
      <c r="K93" s="1317"/>
      <c r="L93" s="80"/>
      <c r="M93" s="80"/>
      <c r="N93" s="1317"/>
      <c r="O93" s="1318"/>
      <c r="P93" s="1318"/>
      <c r="Q93" s="1318"/>
      <c r="R93" s="1318"/>
      <c r="S93" s="1318"/>
      <c r="T93" s="1318"/>
      <c r="U93" s="69"/>
    </row>
    <row r="94" spans="1:21" ht="20.100000000000001" customHeight="1" x14ac:dyDescent="0.2">
      <c r="A94" s="1313"/>
      <c r="B94" s="1287"/>
      <c r="C94" s="1287"/>
      <c r="D94" s="997"/>
      <c r="E94" s="997"/>
      <c r="F94" s="72"/>
      <c r="G94" s="72"/>
      <c r="H94" s="73"/>
      <c r="I94" s="73"/>
      <c r="J94" s="1320"/>
      <c r="K94" s="1320"/>
      <c r="L94" s="1320"/>
      <c r="M94" s="1320"/>
      <c r="N94" s="1320"/>
      <c r="O94" s="73"/>
      <c r="P94" s="73"/>
      <c r="Q94" s="1320"/>
      <c r="R94" s="1320"/>
      <c r="S94" s="73"/>
      <c r="T94" s="73"/>
      <c r="U94" s="69"/>
    </row>
    <row r="95" spans="1:21" ht="20.100000000000001" customHeight="1" x14ac:dyDescent="0.2">
      <c r="A95" s="1313"/>
      <c r="B95" s="1287"/>
      <c r="C95" s="1287"/>
      <c r="D95" s="1321"/>
      <c r="E95" s="1321"/>
      <c r="F95" s="72"/>
      <c r="G95" s="72"/>
      <c r="H95" s="73"/>
      <c r="I95" s="73"/>
      <c r="J95" s="1320"/>
      <c r="K95" s="1320"/>
      <c r="L95" s="1320"/>
      <c r="M95" s="1320"/>
      <c r="N95" s="1320"/>
      <c r="O95" s="74"/>
      <c r="P95" s="74"/>
      <c r="Q95" s="1320"/>
      <c r="R95" s="1320"/>
      <c r="S95" s="74"/>
      <c r="T95" s="74"/>
      <c r="U95" s="69"/>
    </row>
    <row r="96" spans="1:21" ht="20.100000000000001" customHeight="1" x14ac:dyDescent="0.2">
      <c r="A96" s="1313"/>
      <c r="B96" s="1287"/>
      <c r="C96" s="1287"/>
      <c r="D96" s="1314"/>
      <c r="E96" s="1314"/>
      <c r="F96" s="72"/>
      <c r="G96" s="72"/>
      <c r="H96" s="73"/>
      <c r="I96" s="73"/>
      <c r="J96" s="1320"/>
      <c r="K96" s="1320"/>
      <c r="L96" s="1320"/>
      <c r="M96" s="1320"/>
      <c r="N96" s="1320"/>
      <c r="O96" s="74"/>
      <c r="P96" s="74"/>
      <c r="Q96" s="1320"/>
      <c r="R96" s="1320"/>
      <c r="S96" s="74"/>
      <c r="T96" s="74"/>
      <c r="U96" s="69"/>
    </row>
    <row r="97" spans="1:21" ht="20.100000000000001" customHeight="1" x14ac:dyDescent="0.2">
      <c r="A97" s="1313"/>
      <c r="B97" s="1287"/>
      <c r="C97" s="1287"/>
      <c r="D97" s="1321"/>
      <c r="E97" s="1321"/>
      <c r="F97" s="72"/>
      <c r="G97" s="72"/>
      <c r="H97" s="73"/>
      <c r="I97" s="73"/>
      <c r="J97" s="1320"/>
      <c r="K97" s="1320"/>
      <c r="L97" s="1320"/>
      <c r="M97" s="1320"/>
      <c r="N97" s="1320"/>
      <c r="O97" s="74"/>
      <c r="P97" s="74"/>
      <c r="Q97" s="1320"/>
      <c r="R97" s="1320"/>
      <c r="S97" s="74"/>
      <c r="T97" s="74"/>
      <c r="U97" s="69"/>
    </row>
    <row r="98" spans="1:21" ht="20.100000000000001" customHeight="1" x14ac:dyDescent="0.2">
      <c r="A98" s="1313"/>
      <c r="B98" s="1287"/>
      <c r="C98" s="1287"/>
      <c r="D98" s="995"/>
      <c r="E98" s="995"/>
      <c r="F98" s="72"/>
      <c r="G98" s="72"/>
      <c r="H98" s="73"/>
      <c r="I98" s="73"/>
      <c r="J98" s="1320"/>
      <c r="K98" s="1320"/>
      <c r="L98" s="1320"/>
      <c r="M98" s="1320"/>
      <c r="N98" s="1320"/>
      <c r="O98" s="74"/>
      <c r="P98" s="74"/>
      <c r="Q98" s="1320"/>
      <c r="R98" s="1320"/>
      <c r="S98" s="74"/>
      <c r="T98" s="74"/>
      <c r="U98" s="69"/>
    </row>
    <row r="99" spans="1:21" ht="20.100000000000001" customHeight="1" x14ac:dyDescent="0.2">
      <c r="A99" s="1313"/>
      <c r="B99" s="1257"/>
      <c r="C99" s="1257"/>
      <c r="D99" s="997"/>
      <c r="E99" s="997"/>
      <c r="F99" s="72"/>
      <c r="G99" s="72"/>
      <c r="H99" s="73"/>
      <c r="I99" s="73"/>
      <c r="J99" s="1320"/>
      <c r="K99" s="1320"/>
      <c r="L99" s="1320"/>
      <c r="M99" s="1320"/>
      <c r="N99" s="1320"/>
      <c r="O99" s="73"/>
      <c r="P99" s="73"/>
      <c r="Q99" s="1320"/>
      <c r="R99" s="1320"/>
      <c r="S99" s="73"/>
      <c r="T99" s="73"/>
      <c r="U99" s="69"/>
    </row>
    <row r="100" spans="1:21" ht="20.100000000000001" customHeight="1" x14ac:dyDescent="0.2">
      <c r="A100" s="1313"/>
      <c r="B100" s="1257"/>
      <c r="C100" s="1257"/>
      <c r="D100" s="1314"/>
      <c r="E100" s="1314"/>
      <c r="F100" s="72"/>
      <c r="G100" s="72"/>
      <c r="H100" s="73"/>
      <c r="I100" s="73"/>
      <c r="J100" s="1320"/>
      <c r="K100" s="1320"/>
      <c r="L100" s="1320"/>
      <c r="M100" s="1320"/>
      <c r="N100" s="1320"/>
      <c r="O100" s="74"/>
      <c r="P100" s="74"/>
      <c r="Q100" s="1320"/>
      <c r="R100" s="1320"/>
      <c r="S100" s="74"/>
      <c r="T100" s="74"/>
      <c r="U100" s="69"/>
    </row>
    <row r="101" spans="1:21" ht="20.100000000000001" customHeight="1" x14ac:dyDescent="0.2">
      <c r="A101" s="1313"/>
      <c r="B101" s="1257"/>
      <c r="C101" s="1257"/>
      <c r="D101" s="993"/>
      <c r="E101" s="993"/>
      <c r="F101" s="72"/>
      <c r="G101" s="72"/>
      <c r="H101" s="73"/>
      <c r="I101" s="73"/>
      <c r="J101" s="1320"/>
      <c r="K101" s="1320"/>
      <c r="L101" s="1320"/>
      <c r="M101" s="1320"/>
      <c r="N101" s="1320"/>
      <c r="O101" s="74"/>
      <c r="P101" s="74"/>
      <c r="Q101" s="1320"/>
      <c r="R101" s="1320"/>
      <c r="S101" s="74"/>
      <c r="T101" s="74"/>
      <c r="U101" s="69"/>
    </row>
    <row r="102" spans="1:21" ht="20.100000000000001" customHeight="1" x14ac:dyDescent="0.2">
      <c r="A102" s="1313"/>
      <c r="B102" s="1314"/>
      <c r="C102" s="1314"/>
      <c r="D102" s="1314"/>
      <c r="E102" s="1314"/>
      <c r="F102" s="72"/>
      <c r="G102" s="72"/>
      <c r="H102" s="73"/>
      <c r="I102" s="73"/>
      <c r="J102" s="74"/>
      <c r="K102" s="74"/>
      <c r="L102" s="1319"/>
      <c r="M102" s="1319"/>
      <c r="N102" s="74"/>
      <c r="O102" s="74"/>
      <c r="P102" s="74"/>
      <c r="Q102" s="74"/>
      <c r="R102" s="74"/>
      <c r="S102" s="74"/>
      <c r="T102" s="74"/>
      <c r="U102" s="69"/>
    </row>
    <row r="103" spans="1:21" ht="20.100000000000001" customHeight="1" x14ac:dyDescent="0.2">
      <c r="A103" s="1313"/>
      <c r="B103" s="1257"/>
      <c r="C103" s="1257"/>
      <c r="D103" s="997"/>
      <c r="E103" s="997"/>
      <c r="F103" s="72"/>
      <c r="G103" s="72"/>
      <c r="H103" s="73"/>
      <c r="I103" s="73"/>
      <c r="J103" s="73"/>
      <c r="K103" s="73"/>
      <c r="L103" s="82"/>
      <c r="M103" s="82"/>
      <c r="N103" s="73"/>
      <c r="O103" s="73"/>
      <c r="P103" s="73"/>
      <c r="Q103" s="73"/>
      <c r="R103" s="73"/>
      <c r="S103" s="73"/>
      <c r="T103" s="73"/>
      <c r="U103" s="69"/>
    </row>
    <row r="104" spans="1:21" ht="20.100000000000001" customHeight="1" x14ac:dyDescent="0.2">
      <c r="A104" s="1313"/>
      <c r="B104" s="1257"/>
      <c r="C104" s="1257"/>
      <c r="D104" s="1314"/>
      <c r="E104" s="1314"/>
      <c r="F104" s="72"/>
      <c r="G104" s="72"/>
      <c r="H104" s="73"/>
      <c r="I104" s="73"/>
      <c r="J104" s="74"/>
      <c r="K104" s="74"/>
      <c r="L104" s="1319"/>
      <c r="M104" s="1319"/>
      <c r="N104" s="74"/>
      <c r="O104" s="74"/>
      <c r="P104" s="74"/>
      <c r="Q104" s="74"/>
      <c r="R104" s="74"/>
      <c r="S104" s="74"/>
      <c r="T104" s="74"/>
      <c r="U104" s="69"/>
    </row>
    <row r="105" spans="1:21" ht="20.100000000000001" customHeight="1" x14ac:dyDescent="0.2">
      <c r="A105" s="1313"/>
      <c r="B105" s="1257"/>
      <c r="C105" s="1257"/>
      <c r="D105" s="1314"/>
      <c r="E105" s="1314"/>
      <c r="F105" s="72"/>
      <c r="G105" s="72"/>
      <c r="H105" s="73"/>
      <c r="I105" s="73"/>
      <c r="J105" s="74"/>
      <c r="K105" s="74"/>
      <c r="L105" s="1319"/>
      <c r="M105" s="1319"/>
      <c r="N105" s="74"/>
      <c r="O105" s="74"/>
      <c r="P105" s="74"/>
      <c r="Q105" s="74"/>
      <c r="R105" s="74"/>
      <c r="S105" s="74"/>
      <c r="T105" s="74"/>
      <c r="U105" s="69"/>
    </row>
    <row r="106" spans="1:21" ht="20.100000000000001" customHeight="1" x14ac:dyDescent="0.2">
      <c r="A106" s="1313"/>
      <c r="B106" s="1314"/>
      <c r="C106" s="1314"/>
      <c r="D106" s="1314"/>
      <c r="E106" s="1314"/>
      <c r="F106" s="72"/>
      <c r="G106" s="72"/>
      <c r="H106" s="73"/>
      <c r="I106" s="73"/>
      <c r="J106" s="74"/>
      <c r="K106" s="74"/>
      <c r="L106" s="1319"/>
      <c r="M106" s="1319"/>
      <c r="N106" s="74"/>
      <c r="O106" s="74"/>
      <c r="P106" s="74"/>
      <c r="Q106" s="74"/>
      <c r="R106" s="74"/>
      <c r="S106" s="74"/>
      <c r="T106" s="74"/>
      <c r="U106" s="69"/>
    </row>
    <row r="107" spans="1:21" ht="20.100000000000001" customHeight="1" x14ac:dyDescent="0.2">
      <c r="A107" s="1313"/>
      <c r="B107" s="993"/>
      <c r="C107" s="993"/>
      <c r="D107" s="993"/>
      <c r="E107" s="993"/>
      <c r="F107" s="72"/>
      <c r="G107" s="72"/>
      <c r="H107" s="73"/>
      <c r="I107" s="73"/>
      <c r="J107" s="74"/>
      <c r="K107" s="74"/>
      <c r="L107" s="1319"/>
      <c r="M107" s="1319"/>
      <c r="N107" s="74"/>
      <c r="O107" s="74"/>
      <c r="P107" s="74"/>
      <c r="Q107" s="74"/>
      <c r="R107" s="74"/>
      <c r="S107" s="74"/>
      <c r="T107" s="74"/>
      <c r="U107" s="69"/>
    </row>
    <row r="108" spans="1:21" ht="20.100000000000001" customHeight="1" x14ac:dyDescent="0.2">
      <c r="A108" s="1313"/>
      <c r="B108" s="1257"/>
      <c r="C108" s="1257"/>
      <c r="D108" s="997"/>
      <c r="E108" s="997"/>
      <c r="F108" s="72"/>
      <c r="G108" s="72"/>
      <c r="H108" s="73"/>
      <c r="I108" s="73"/>
      <c r="J108" s="73"/>
      <c r="K108" s="73"/>
      <c r="L108" s="82"/>
      <c r="M108" s="82"/>
      <c r="N108" s="73"/>
      <c r="O108" s="73"/>
      <c r="P108" s="73"/>
      <c r="Q108" s="73"/>
      <c r="R108" s="73"/>
      <c r="S108" s="73"/>
      <c r="T108" s="73"/>
      <c r="U108" s="69"/>
    </row>
    <row r="109" spans="1:21" ht="20.100000000000001" customHeight="1" x14ac:dyDescent="0.2">
      <c r="A109" s="1313"/>
      <c r="B109" s="1257"/>
      <c r="C109" s="1257"/>
      <c r="D109" s="995"/>
      <c r="E109" s="995"/>
      <c r="F109" s="72"/>
      <c r="G109" s="72"/>
      <c r="H109" s="73"/>
      <c r="I109" s="73"/>
      <c r="J109" s="74"/>
      <c r="K109" s="74"/>
      <c r="L109" s="1319"/>
      <c r="M109" s="1319"/>
      <c r="N109" s="74"/>
      <c r="O109" s="74"/>
      <c r="P109" s="74"/>
      <c r="Q109" s="74"/>
      <c r="R109" s="74"/>
      <c r="S109" s="74"/>
      <c r="T109" s="74"/>
      <c r="U109" s="69"/>
    </row>
    <row r="110" spans="1:21" ht="20.100000000000001" customHeight="1" x14ac:dyDescent="0.2">
      <c r="A110" s="1313"/>
      <c r="B110" s="1257"/>
      <c r="C110" s="1257"/>
      <c r="D110" s="995"/>
      <c r="E110" s="995"/>
      <c r="F110" s="72"/>
      <c r="G110" s="72"/>
      <c r="H110" s="73"/>
      <c r="I110" s="73"/>
      <c r="J110" s="74"/>
      <c r="K110" s="74"/>
      <c r="L110" s="1319"/>
      <c r="M110" s="1319"/>
      <c r="N110" s="74"/>
      <c r="O110" s="74"/>
      <c r="P110" s="74"/>
      <c r="Q110" s="74"/>
      <c r="R110" s="74"/>
      <c r="S110" s="74"/>
      <c r="T110" s="74"/>
      <c r="U110" s="69"/>
    </row>
    <row r="111" spans="1:21" ht="20.100000000000001" customHeight="1" x14ac:dyDescent="0.2">
      <c r="A111" s="1322"/>
      <c r="B111" s="997"/>
      <c r="C111" s="997"/>
      <c r="D111" s="997"/>
      <c r="E111" s="997"/>
      <c r="F111" s="72"/>
      <c r="G111" s="72"/>
      <c r="H111" s="73"/>
      <c r="I111" s="73"/>
      <c r="J111" s="73"/>
      <c r="K111" s="73"/>
      <c r="L111" s="82"/>
      <c r="M111" s="82"/>
      <c r="N111" s="73"/>
      <c r="O111" s="73"/>
      <c r="P111" s="73"/>
      <c r="Q111" s="73"/>
      <c r="R111" s="73"/>
      <c r="S111" s="73"/>
      <c r="T111" s="73"/>
      <c r="U111" s="69"/>
    </row>
    <row r="112" spans="1:21" ht="20.100000000000001" customHeight="1" x14ac:dyDescent="0.2">
      <c r="A112" s="1322"/>
      <c r="B112" s="995"/>
      <c r="C112" s="995"/>
      <c r="D112" s="995"/>
      <c r="E112" s="995"/>
      <c r="F112" s="72"/>
      <c r="G112" s="72"/>
      <c r="H112" s="73"/>
      <c r="I112" s="73"/>
      <c r="J112" s="74"/>
      <c r="K112" s="74"/>
      <c r="L112" s="1319"/>
      <c r="M112" s="1319"/>
      <c r="N112" s="74"/>
      <c r="O112" s="74"/>
      <c r="P112" s="74"/>
      <c r="Q112" s="74"/>
      <c r="R112" s="74"/>
      <c r="S112" s="74"/>
      <c r="T112" s="74"/>
      <c r="U112" s="69"/>
    </row>
    <row r="113" spans="1:21" ht="20.100000000000001" customHeight="1" x14ac:dyDescent="0.2">
      <c r="A113" s="1322"/>
      <c r="B113" s="995"/>
      <c r="C113" s="995"/>
      <c r="D113" s="995"/>
      <c r="E113" s="995"/>
      <c r="F113" s="72"/>
      <c r="G113" s="72"/>
      <c r="H113" s="73"/>
      <c r="I113" s="73"/>
      <c r="J113" s="74"/>
      <c r="K113" s="74"/>
      <c r="L113" s="1319"/>
      <c r="M113" s="1319"/>
      <c r="N113" s="74"/>
      <c r="O113" s="74"/>
      <c r="P113" s="74"/>
      <c r="Q113" s="74"/>
      <c r="R113" s="74"/>
      <c r="S113" s="74"/>
      <c r="T113" s="74"/>
      <c r="U113" s="69"/>
    </row>
    <row r="114" spans="1:21" ht="20.100000000000001" customHeight="1" x14ac:dyDescent="0.2">
      <c r="A114" s="1322"/>
      <c r="B114" s="1323"/>
      <c r="C114" s="1323"/>
      <c r="D114" s="1323"/>
      <c r="E114" s="1323"/>
      <c r="F114" s="72"/>
      <c r="G114" s="72"/>
      <c r="H114" s="73"/>
      <c r="I114" s="73"/>
      <c r="J114" s="74"/>
      <c r="K114" s="74"/>
      <c r="L114" s="1319"/>
      <c r="M114" s="1319"/>
      <c r="N114" s="74"/>
      <c r="O114" s="74"/>
      <c r="P114" s="74"/>
      <c r="Q114" s="74"/>
      <c r="R114" s="74"/>
      <c r="S114" s="74"/>
      <c r="T114" s="74"/>
      <c r="U114" s="69"/>
    </row>
    <row r="115" spans="1:21" ht="20.100000000000001" customHeight="1" x14ac:dyDescent="0.2">
      <c r="A115" s="1322"/>
      <c r="B115" s="1324"/>
      <c r="C115" s="1324"/>
      <c r="D115" s="1324"/>
      <c r="E115" s="1324"/>
      <c r="F115" s="72"/>
      <c r="G115" s="72"/>
      <c r="H115" s="73"/>
      <c r="I115" s="73"/>
      <c r="J115" s="74"/>
      <c r="K115" s="74"/>
      <c r="L115" s="1319"/>
      <c r="M115" s="1319"/>
      <c r="N115" s="74"/>
      <c r="O115" s="74"/>
      <c r="P115" s="74"/>
      <c r="Q115" s="74"/>
      <c r="R115" s="74"/>
      <c r="S115" s="74"/>
      <c r="T115" s="74"/>
      <c r="U115" s="69"/>
    </row>
    <row r="116" spans="1:21" ht="20.100000000000001" customHeight="1" x14ac:dyDescent="0.2">
      <c r="A116" s="1322"/>
      <c r="B116" s="1314"/>
      <c r="C116" s="1314"/>
      <c r="D116" s="1314"/>
      <c r="E116" s="1314"/>
      <c r="F116" s="72"/>
      <c r="G116" s="72"/>
      <c r="H116" s="73"/>
      <c r="I116" s="73"/>
      <c r="J116" s="74"/>
      <c r="K116" s="74"/>
      <c r="L116" s="1319"/>
      <c r="M116" s="1319"/>
      <c r="N116" s="74"/>
      <c r="O116" s="74"/>
      <c r="P116" s="74"/>
      <c r="Q116" s="74"/>
      <c r="R116" s="74"/>
      <c r="S116" s="74"/>
      <c r="T116" s="74"/>
      <c r="U116" s="69"/>
    </row>
    <row r="117" spans="1:21" ht="20.100000000000001" customHeight="1" x14ac:dyDescent="0.2">
      <c r="A117" s="1322"/>
      <c r="B117" s="1325"/>
      <c r="C117" s="1325"/>
      <c r="D117" s="1325"/>
      <c r="E117" s="1325"/>
      <c r="F117" s="72"/>
      <c r="G117" s="72"/>
      <c r="H117" s="73"/>
      <c r="I117" s="73"/>
      <c r="J117" s="74"/>
      <c r="K117" s="74"/>
      <c r="L117" s="1319"/>
      <c r="M117" s="1319"/>
      <c r="N117" s="74"/>
      <c r="O117" s="74"/>
      <c r="P117" s="74"/>
      <c r="Q117" s="74"/>
      <c r="R117" s="74"/>
      <c r="S117" s="74"/>
      <c r="T117" s="74"/>
      <c r="U117" s="69"/>
    </row>
    <row r="118" spans="1:21" ht="20.100000000000001" customHeight="1" x14ac:dyDescent="0.2">
      <c r="A118" s="4"/>
      <c r="B118" s="29"/>
      <c r="C118" s="29"/>
      <c r="D118" s="29"/>
      <c r="E118" s="29"/>
      <c r="F118" s="29"/>
      <c r="G118" s="29"/>
      <c r="H118" s="29"/>
      <c r="I118" s="29"/>
      <c r="J118" s="29"/>
      <c r="K118" s="29"/>
      <c r="L118" s="29"/>
      <c r="M118" s="29"/>
      <c r="N118" s="29"/>
      <c r="O118" s="29"/>
      <c r="P118" s="29"/>
      <c r="Q118" s="29"/>
      <c r="R118" s="29"/>
      <c r="S118" s="29"/>
      <c r="T118" s="29"/>
      <c r="U118" s="69"/>
    </row>
    <row r="119" spans="1:21" ht="20.100000000000001"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69"/>
    </row>
    <row r="120" spans="1:21" ht="20.100000000000001"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69"/>
    </row>
    <row r="121" spans="1:21" ht="20.100000000000001"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69"/>
    </row>
    <row r="122" spans="1:21" ht="20.100000000000001" customHeight="1" x14ac:dyDescent="0.2">
      <c r="A122" s="69"/>
      <c r="B122" s="69"/>
      <c r="C122" s="69"/>
      <c r="D122" s="69"/>
      <c r="E122" s="69"/>
      <c r="F122" s="69"/>
      <c r="G122" s="69"/>
      <c r="H122" s="69"/>
      <c r="I122" s="69"/>
      <c r="J122" s="69"/>
      <c r="K122" s="69"/>
      <c r="L122" s="69"/>
      <c r="M122" s="69"/>
      <c r="N122" s="69"/>
      <c r="O122" s="69"/>
      <c r="P122" s="69"/>
      <c r="Q122" s="69"/>
      <c r="R122" s="69"/>
      <c r="S122" s="69"/>
      <c r="T122" s="69"/>
      <c r="U122" s="69"/>
    </row>
    <row r="123" spans="1:21" ht="20.100000000000001" customHeight="1" x14ac:dyDescent="0.2">
      <c r="A123" s="77"/>
      <c r="B123" s="77"/>
      <c r="C123" s="29"/>
      <c r="D123" s="29"/>
      <c r="E123" s="29"/>
      <c r="F123" s="29"/>
      <c r="G123" s="29"/>
      <c r="H123" s="29"/>
      <c r="I123" s="29"/>
      <c r="J123" s="29"/>
      <c r="K123" s="29"/>
      <c r="L123" s="29"/>
      <c r="M123" s="29"/>
      <c r="N123" s="29"/>
      <c r="O123" s="29"/>
      <c r="P123" s="29"/>
      <c r="Q123" s="29"/>
      <c r="R123" s="29"/>
      <c r="S123" s="29"/>
      <c r="T123" s="29"/>
      <c r="U123" s="69"/>
    </row>
    <row r="124" spans="1:21" ht="20.100000000000001" customHeight="1" x14ac:dyDescent="0.2">
      <c r="A124" s="61"/>
      <c r="B124" s="61"/>
      <c r="C124" s="61"/>
      <c r="D124" s="1292"/>
      <c r="E124" s="1292"/>
      <c r="F124" s="997"/>
      <c r="G124" s="997"/>
      <c r="H124" s="997"/>
      <c r="I124" s="997"/>
      <c r="J124" s="997"/>
      <c r="K124" s="997"/>
      <c r="L124" s="997"/>
      <c r="M124" s="997"/>
      <c r="N124" s="997"/>
      <c r="O124" s="997"/>
      <c r="P124" s="997"/>
      <c r="Q124" s="997"/>
      <c r="R124" s="997"/>
      <c r="S124" s="997"/>
      <c r="T124" s="997"/>
      <c r="U124" s="69"/>
    </row>
    <row r="125" spans="1:21" ht="20.100000000000001" customHeight="1" x14ac:dyDescent="0.2">
      <c r="A125" s="19"/>
      <c r="B125" s="997"/>
      <c r="C125" s="997"/>
      <c r="D125" s="19"/>
      <c r="E125" s="4"/>
      <c r="F125" s="997"/>
      <c r="G125" s="997"/>
      <c r="H125" s="997"/>
      <c r="I125" s="997"/>
      <c r="J125" s="997"/>
      <c r="K125" s="997"/>
      <c r="L125" s="997"/>
      <c r="M125" s="997"/>
      <c r="N125" s="997"/>
      <c r="O125" s="997"/>
      <c r="P125" s="997"/>
      <c r="Q125" s="997"/>
      <c r="R125" s="997"/>
      <c r="S125" s="997"/>
      <c r="T125" s="997"/>
      <c r="U125" s="69"/>
    </row>
    <row r="126" spans="1:21" ht="20.100000000000001" customHeight="1" x14ac:dyDescent="0.2">
      <c r="A126" s="61"/>
      <c r="B126" s="61"/>
      <c r="C126" s="61"/>
      <c r="D126" s="1265"/>
      <c r="E126" s="1265"/>
      <c r="F126" s="997"/>
      <c r="G126" s="997"/>
      <c r="H126" s="997"/>
      <c r="I126" s="997"/>
      <c r="J126" s="997"/>
      <c r="K126" s="997"/>
      <c r="L126" s="997"/>
      <c r="M126" s="997"/>
      <c r="N126" s="997"/>
      <c r="O126" s="997"/>
      <c r="P126" s="997"/>
      <c r="Q126" s="997"/>
      <c r="R126" s="997"/>
      <c r="S126" s="997"/>
      <c r="T126" s="997"/>
      <c r="U126" s="69"/>
    </row>
    <row r="127" spans="1:21" ht="24.9" customHeight="1" x14ac:dyDescent="0.2">
      <c r="A127" s="1302"/>
      <c r="B127" s="1302"/>
      <c r="C127" s="1302"/>
      <c r="D127" s="1265"/>
      <c r="E127" s="1265"/>
      <c r="F127" s="997"/>
      <c r="G127" s="997"/>
      <c r="H127" s="997"/>
      <c r="I127" s="997"/>
      <c r="J127" s="997"/>
      <c r="K127" s="997"/>
      <c r="L127" s="29"/>
      <c r="M127" s="78"/>
      <c r="N127" s="29"/>
      <c r="O127" s="997"/>
      <c r="P127" s="997"/>
      <c r="Q127" s="997"/>
      <c r="R127" s="997"/>
      <c r="S127" s="997"/>
      <c r="T127" s="997"/>
      <c r="U127" s="69"/>
    </row>
    <row r="128" spans="1:21" ht="20.100000000000001" customHeight="1" x14ac:dyDescent="0.2">
      <c r="A128" s="997"/>
      <c r="B128" s="997"/>
      <c r="C128" s="997"/>
      <c r="D128" s="997"/>
      <c r="E128" s="997"/>
      <c r="F128" s="4"/>
      <c r="G128" s="4"/>
      <c r="H128" s="4"/>
      <c r="I128" s="4"/>
      <c r="J128" s="4"/>
      <c r="K128" s="4"/>
      <c r="L128" s="4"/>
      <c r="M128" s="4"/>
      <c r="N128" s="4"/>
      <c r="O128" s="4"/>
      <c r="P128" s="4"/>
      <c r="Q128" s="4"/>
      <c r="R128" s="4"/>
      <c r="S128" s="4"/>
      <c r="T128" s="4"/>
      <c r="U128" s="69"/>
    </row>
    <row r="129" spans="1:21" ht="20.100000000000001" customHeight="1" x14ac:dyDescent="0.2">
      <c r="A129" s="997"/>
      <c r="B129" s="997"/>
      <c r="C129" s="997"/>
      <c r="D129" s="997"/>
      <c r="E129" s="997"/>
      <c r="F129" s="72"/>
      <c r="G129" s="72"/>
      <c r="H129" s="72"/>
      <c r="I129" s="72"/>
      <c r="J129" s="72"/>
      <c r="K129" s="72"/>
      <c r="L129" s="72"/>
      <c r="M129" s="72"/>
      <c r="N129" s="72"/>
      <c r="O129" s="72"/>
      <c r="P129" s="72"/>
      <c r="Q129" s="72"/>
      <c r="R129" s="72"/>
      <c r="S129" s="72"/>
      <c r="T129" s="72"/>
      <c r="U129" s="69"/>
    </row>
    <row r="130" spans="1:21" ht="20.100000000000001" customHeight="1" x14ac:dyDescent="0.2">
      <c r="A130" s="997"/>
      <c r="B130" s="997"/>
      <c r="C130" s="997"/>
      <c r="D130" s="997"/>
      <c r="E130" s="997"/>
      <c r="F130" s="72"/>
      <c r="G130" s="72"/>
      <c r="H130" s="73"/>
      <c r="I130" s="73"/>
      <c r="J130" s="73"/>
      <c r="K130" s="73"/>
      <c r="L130" s="73"/>
      <c r="M130" s="73"/>
      <c r="N130" s="73"/>
      <c r="O130" s="73"/>
      <c r="P130" s="73"/>
      <c r="Q130" s="73"/>
      <c r="R130" s="73"/>
      <c r="S130" s="73"/>
      <c r="T130" s="73"/>
      <c r="U130" s="69"/>
    </row>
    <row r="131" spans="1:21" ht="20.100000000000001" customHeight="1" x14ac:dyDescent="0.2">
      <c r="A131" s="997"/>
      <c r="B131" s="997"/>
      <c r="C131" s="997"/>
      <c r="D131" s="997"/>
      <c r="E131" s="997"/>
      <c r="F131" s="72"/>
      <c r="G131" s="72"/>
      <c r="H131" s="73"/>
      <c r="I131" s="73"/>
      <c r="J131" s="73"/>
      <c r="K131" s="73"/>
      <c r="L131" s="73"/>
      <c r="M131" s="73"/>
      <c r="N131" s="73"/>
      <c r="O131" s="73"/>
      <c r="P131" s="73"/>
      <c r="Q131" s="73"/>
      <c r="R131" s="73"/>
      <c r="S131" s="73"/>
      <c r="T131" s="73"/>
      <c r="U131" s="69"/>
    </row>
    <row r="132" spans="1:21" ht="20.100000000000001" customHeight="1" x14ac:dyDescent="0.2">
      <c r="A132" s="1313"/>
      <c r="B132" s="997"/>
      <c r="C132" s="997"/>
      <c r="D132" s="997"/>
      <c r="E132" s="997"/>
      <c r="F132" s="72"/>
      <c r="G132" s="72"/>
      <c r="H132" s="73"/>
      <c r="I132" s="73"/>
      <c r="J132" s="73"/>
      <c r="K132" s="73"/>
      <c r="L132" s="73"/>
      <c r="M132" s="73"/>
      <c r="N132" s="73"/>
      <c r="O132" s="73"/>
      <c r="P132" s="73"/>
      <c r="Q132" s="73"/>
      <c r="R132" s="73"/>
      <c r="S132" s="73"/>
      <c r="T132" s="73"/>
      <c r="U132" s="69"/>
    </row>
    <row r="133" spans="1:21" ht="12" customHeight="1" x14ac:dyDescent="0.2">
      <c r="A133" s="1313"/>
      <c r="B133" s="1313"/>
      <c r="C133" s="997"/>
      <c r="D133" s="997"/>
      <c r="E133" s="997"/>
      <c r="F133" s="1315"/>
      <c r="G133" s="1315"/>
      <c r="H133" s="1316"/>
      <c r="I133" s="1316"/>
      <c r="J133" s="74"/>
      <c r="K133" s="1317"/>
      <c r="L133" s="74"/>
      <c r="M133" s="79"/>
      <c r="N133" s="1317"/>
      <c r="O133" s="1318"/>
      <c r="P133" s="1318"/>
      <c r="Q133" s="1318"/>
      <c r="R133" s="1318"/>
      <c r="S133" s="1318"/>
      <c r="T133" s="1318"/>
      <c r="U133" s="69"/>
    </row>
    <row r="134" spans="1:21" ht="12" customHeight="1" x14ac:dyDescent="0.2">
      <c r="A134" s="1313"/>
      <c r="B134" s="1313"/>
      <c r="C134" s="997"/>
      <c r="D134" s="997"/>
      <c r="E134" s="997"/>
      <c r="F134" s="1315"/>
      <c r="G134" s="1315"/>
      <c r="H134" s="1316"/>
      <c r="I134" s="1316"/>
      <c r="J134" s="80"/>
      <c r="K134" s="1317"/>
      <c r="L134" s="80"/>
      <c r="M134" s="80"/>
      <c r="N134" s="1317"/>
      <c r="O134" s="1318"/>
      <c r="P134" s="1318"/>
      <c r="Q134" s="1318"/>
      <c r="R134" s="1318"/>
      <c r="S134" s="1318"/>
      <c r="T134" s="1318"/>
      <c r="U134" s="69"/>
    </row>
    <row r="135" spans="1:21" ht="12" customHeight="1" x14ac:dyDescent="0.2">
      <c r="A135" s="1313"/>
      <c r="B135" s="1313"/>
      <c r="C135" s="1313"/>
      <c r="D135" s="1314"/>
      <c r="E135" s="997"/>
      <c r="F135" s="1315"/>
      <c r="G135" s="1315"/>
      <c r="H135" s="1316"/>
      <c r="I135" s="1316"/>
      <c r="J135" s="74"/>
      <c r="K135" s="1317"/>
      <c r="L135" s="74"/>
      <c r="M135" s="74"/>
      <c r="N135" s="1317"/>
      <c r="O135" s="1319"/>
      <c r="P135" s="1319"/>
      <c r="Q135" s="1319"/>
      <c r="R135" s="1319"/>
      <c r="S135" s="1318"/>
      <c r="T135" s="1318"/>
      <c r="U135" s="69"/>
    </row>
    <row r="136" spans="1:21" ht="12" customHeight="1" x14ac:dyDescent="0.2">
      <c r="A136" s="1313"/>
      <c r="B136" s="1313"/>
      <c r="C136" s="1313"/>
      <c r="D136" s="1314"/>
      <c r="E136" s="997"/>
      <c r="F136" s="1315"/>
      <c r="G136" s="1315"/>
      <c r="H136" s="1316"/>
      <c r="I136" s="1316"/>
      <c r="J136" s="80"/>
      <c r="K136" s="1317"/>
      <c r="L136" s="80"/>
      <c r="M136" s="80"/>
      <c r="N136" s="1317"/>
      <c r="O136" s="1319"/>
      <c r="P136" s="1319"/>
      <c r="Q136" s="1319"/>
      <c r="R136" s="1319"/>
      <c r="S136" s="1318"/>
      <c r="T136" s="1318"/>
      <c r="U136" s="69"/>
    </row>
    <row r="137" spans="1:21" ht="12" customHeight="1" x14ac:dyDescent="0.2">
      <c r="A137" s="1313"/>
      <c r="B137" s="1313"/>
      <c r="C137" s="1313"/>
      <c r="D137" s="1314"/>
      <c r="E137" s="997"/>
      <c r="F137" s="1315"/>
      <c r="G137" s="1315"/>
      <c r="H137" s="1316"/>
      <c r="I137" s="1316"/>
      <c r="J137" s="74"/>
      <c r="K137" s="1317"/>
      <c r="L137" s="74"/>
      <c r="M137" s="74"/>
      <c r="N137" s="1317"/>
      <c r="O137" s="1319"/>
      <c r="P137" s="1319"/>
      <c r="Q137" s="1319"/>
      <c r="R137" s="1319"/>
      <c r="S137" s="1318"/>
      <c r="T137" s="1318"/>
      <c r="U137" s="69"/>
    </row>
    <row r="138" spans="1:21" ht="12" customHeight="1" x14ac:dyDescent="0.2">
      <c r="A138" s="1313"/>
      <c r="B138" s="1313"/>
      <c r="C138" s="1313"/>
      <c r="D138" s="1314"/>
      <c r="E138" s="997"/>
      <c r="F138" s="1315"/>
      <c r="G138" s="1315"/>
      <c r="H138" s="1316"/>
      <c r="I138" s="1316"/>
      <c r="J138" s="80"/>
      <c r="K138" s="1317"/>
      <c r="L138" s="80"/>
      <c r="M138" s="80"/>
      <c r="N138" s="1317"/>
      <c r="O138" s="1319"/>
      <c r="P138" s="1319"/>
      <c r="Q138" s="1319"/>
      <c r="R138" s="1319"/>
      <c r="S138" s="1318"/>
      <c r="T138" s="1318"/>
      <c r="U138" s="69"/>
    </row>
    <row r="139" spans="1:21" ht="12" customHeight="1" x14ac:dyDescent="0.2">
      <c r="A139" s="1313"/>
      <c r="B139" s="1313"/>
      <c r="C139" s="1313"/>
      <c r="D139" s="1314"/>
      <c r="E139" s="997"/>
      <c r="F139" s="1315"/>
      <c r="G139" s="1315"/>
      <c r="H139" s="1316"/>
      <c r="I139" s="1316"/>
      <c r="J139" s="74"/>
      <c r="K139" s="1317"/>
      <c r="L139" s="74"/>
      <c r="M139" s="79"/>
      <c r="N139" s="1317"/>
      <c r="O139" s="1319"/>
      <c r="P139" s="1319"/>
      <c r="Q139" s="1319"/>
      <c r="R139" s="1319"/>
      <c r="S139" s="1318"/>
      <c r="T139" s="1318"/>
      <c r="U139" s="69"/>
    </row>
    <row r="140" spans="1:21" ht="12" customHeight="1" x14ac:dyDescent="0.2">
      <c r="A140" s="1313"/>
      <c r="B140" s="1313"/>
      <c r="C140" s="1313"/>
      <c r="D140" s="1314"/>
      <c r="E140" s="997"/>
      <c r="F140" s="1315"/>
      <c r="G140" s="1315"/>
      <c r="H140" s="1316"/>
      <c r="I140" s="1316"/>
      <c r="J140" s="80"/>
      <c r="K140" s="1317"/>
      <c r="L140" s="80"/>
      <c r="M140" s="81"/>
      <c r="N140" s="1317"/>
      <c r="O140" s="1319"/>
      <c r="P140" s="1319"/>
      <c r="Q140" s="1319"/>
      <c r="R140" s="1319"/>
      <c r="S140" s="1318"/>
      <c r="T140" s="1318"/>
      <c r="U140" s="69"/>
    </row>
    <row r="141" spans="1:21" ht="12" customHeight="1" x14ac:dyDescent="0.2">
      <c r="A141" s="1313"/>
      <c r="B141" s="1313"/>
      <c r="C141" s="1313"/>
      <c r="D141" s="1314"/>
      <c r="E141" s="997"/>
      <c r="F141" s="1315"/>
      <c r="G141" s="1315"/>
      <c r="H141" s="1316"/>
      <c r="I141" s="1316"/>
      <c r="J141" s="74"/>
      <c r="K141" s="1317"/>
      <c r="L141" s="74"/>
      <c r="M141" s="79"/>
      <c r="N141" s="1317"/>
      <c r="O141" s="1319"/>
      <c r="P141" s="1319"/>
      <c r="Q141" s="1319"/>
      <c r="R141" s="1319"/>
      <c r="S141" s="1318"/>
      <c r="T141" s="1318"/>
      <c r="U141" s="69"/>
    </row>
    <row r="142" spans="1:21" ht="12" customHeight="1" x14ac:dyDescent="0.2">
      <c r="A142" s="1313"/>
      <c r="B142" s="1313"/>
      <c r="C142" s="1313"/>
      <c r="D142" s="1314"/>
      <c r="E142" s="997"/>
      <c r="F142" s="1315"/>
      <c r="G142" s="1315"/>
      <c r="H142" s="1316"/>
      <c r="I142" s="1316"/>
      <c r="J142" s="80"/>
      <c r="K142" s="1317"/>
      <c r="L142" s="80"/>
      <c r="M142" s="81"/>
      <c r="N142" s="1317"/>
      <c r="O142" s="1319"/>
      <c r="P142" s="1319"/>
      <c r="Q142" s="1319"/>
      <c r="R142" s="1319"/>
      <c r="S142" s="1318"/>
      <c r="T142" s="1318"/>
      <c r="U142" s="69"/>
    </row>
    <row r="143" spans="1:21" ht="12" customHeight="1" x14ac:dyDescent="0.2">
      <c r="A143" s="1313"/>
      <c r="B143" s="1313"/>
      <c r="C143" s="1313"/>
      <c r="D143" s="1314"/>
      <c r="E143" s="997"/>
      <c r="F143" s="1315"/>
      <c r="G143" s="1315"/>
      <c r="H143" s="1316"/>
      <c r="I143" s="1316"/>
      <c r="J143" s="74"/>
      <c r="K143" s="1317"/>
      <c r="L143" s="74"/>
      <c r="M143" s="79"/>
      <c r="N143" s="1317"/>
      <c r="O143" s="1319"/>
      <c r="P143" s="1319"/>
      <c r="Q143" s="1319"/>
      <c r="R143" s="1319"/>
      <c r="S143" s="1318"/>
      <c r="T143" s="1318"/>
      <c r="U143" s="69"/>
    </row>
    <row r="144" spans="1:21" ht="12" customHeight="1" x14ac:dyDescent="0.2">
      <c r="A144" s="1313"/>
      <c r="B144" s="1313"/>
      <c r="C144" s="1313"/>
      <c r="D144" s="1314"/>
      <c r="E144" s="997"/>
      <c r="F144" s="1315"/>
      <c r="G144" s="1315"/>
      <c r="H144" s="1316"/>
      <c r="I144" s="1316"/>
      <c r="J144" s="80"/>
      <c r="K144" s="1317"/>
      <c r="L144" s="80"/>
      <c r="M144" s="81"/>
      <c r="N144" s="1317"/>
      <c r="O144" s="1319"/>
      <c r="P144" s="1319"/>
      <c r="Q144" s="1319"/>
      <c r="R144" s="1319"/>
      <c r="S144" s="1318"/>
      <c r="T144" s="1318"/>
      <c r="U144" s="69"/>
    </row>
    <row r="145" spans="1:21" ht="12" customHeight="1" x14ac:dyDescent="0.2">
      <c r="A145" s="1313"/>
      <c r="B145" s="1313"/>
      <c r="C145" s="1313"/>
      <c r="D145" s="1314"/>
      <c r="E145" s="997"/>
      <c r="F145" s="1315"/>
      <c r="G145" s="1315"/>
      <c r="H145" s="1316"/>
      <c r="I145" s="1316"/>
      <c r="J145" s="74"/>
      <c r="K145" s="1317"/>
      <c r="L145" s="74"/>
      <c r="M145" s="79"/>
      <c r="N145" s="1317"/>
      <c r="O145" s="1319"/>
      <c r="P145" s="1319"/>
      <c r="Q145" s="1319"/>
      <c r="R145" s="1319"/>
      <c r="S145" s="1318"/>
      <c r="T145" s="1318"/>
      <c r="U145" s="69"/>
    </row>
    <row r="146" spans="1:21" ht="12" customHeight="1" x14ac:dyDescent="0.2">
      <c r="A146" s="1313"/>
      <c r="B146" s="1313"/>
      <c r="C146" s="1313"/>
      <c r="D146" s="1314"/>
      <c r="E146" s="997"/>
      <c r="F146" s="1315"/>
      <c r="G146" s="1315"/>
      <c r="H146" s="1316"/>
      <c r="I146" s="1316"/>
      <c r="J146" s="80"/>
      <c r="K146" s="1317"/>
      <c r="L146" s="80"/>
      <c r="M146" s="81"/>
      <c r="N146" s="1317"/>
      <c r="O146" s="1319"/>
      <c r="P146" s="1319"/>
      <c r="Q146" s="1319"/>
      <c r="R146" s="1319"/>
      <c r="S146" s="1318"/>
      <c r="T146" s="1318"/>
      <c r="U146" s="69"/>
    </row>
    <row r="147" spans="1:21" ht="12" customHeight="1" x14ac:dyDescent="0.2">
      <c r="A147" s="1313"/>
      <c r="B147" s="1313"/>
      <c r="C147" s="1313"/>
      <c r="D147" s="993"/>
      <c r="E147" s="993"/>
      <c r="F147" s="1315"/>
      <c r="G147" s="1315"/>
      <c r="H147" s="1316"/>
      <c r="I147" s="1316"/>
      <c r="J147" s="74"/>
      <c r="K147" s="1317"/>
      <c r="L147" s="74"/>
      <c r="M147" s="79"/>
      <c r="N147" s="1317"/>
      <c r="O147" s="1318"/>
      <c r="P147" s="1318"/>
      <c r="Q147" s="1318"/>
      <c r="R147" s="1318"/>
      <c r="S147" s="1318"/>
      <c r="T147" s="1318"/>
      <c r="U147" s="69"/>
    </row>
    <row r="148" spans="1:21" ht="12" customHeight="1" x14ac:dyDescent="0.2">
      <c r="A148" s="1313"/>
      <c r="B148" s="1313"/>
      <c r="C148" s="1313"/>
      <c r="D148" s="993"/>
      <c r="E148" s="993"/>
      <c r="F148" s="1315"/>
      <c r="G148" s="1315"/>
      <c r="H148" s="1316"/>
      <c r="I148" s="1316"/>
      <c r="J148" s="80"/>
      <c r="K148" s="1317"/>
      <c r="L148" s="80"/>
      <c r="M148" s="80"/>
      <c r="N148" s="1317"/>
      <c r="O148" s="1318"/>
      <c r="P148" s="1318"/>
      <c r="Q148" s="1318"/>
      <c r="R148" s="1318"/>
      <c r="S148" s="1318"/>
      <c r="T148" s="1318"/>
      <c r="U148" s="69"/>
    </row>
    <row r="149" spans="1:21" ht="12" customHeight="1" x14ac:dyDescent="0.2">
      <c r="A149" s="1313"/>
      <c r="B149" s="1313"/>
      <c r="C149" s="1313"/>
      <c r="D149" s="993"/>
      <c r="E149" s="993"/>
      <c r="F149" s="1315"/>
      <c r="G149" s="1315"/>
      <c r="H149" s="1316"/>
      <c r="I149" s="1316"/>
      <c r="J149" s="74"/>
      <c r="K149" s="1317"/>
      <c r="L149" s="74"/>
      <c r="M149" s="79"/>
      <c r="N149" s="1317"/>
      <c r="O149" s="1318"/>
      <c r="P149" s="1318"/>
      <c r="Q149" s="1318"/>
      <c r="R149" s="1318"/>
      <c r="S149" s="1318"/>
      <c r="T149" s="1318"/>
      <c r="U149" s="69"/>
    </row>
    <row r="150" spans="1:21" ht="12" customHeight="1" x14ac:dyDescent="0.2">
      <c r="A150" s="1313"/>
      <c r="B150" s="1313"/>
      <c r="C150" s="1313"/>
      <c r="D150" s="993"/>
      <c r="E150" s="993"/>
      <c r="F150" s="1315"/>
      <c r="G150" s="1315"/>
      <c r="H150" s="1316"/>
      <c r="I150" s="1316"/>
      <c r="J150" s="80"/>
      <c r="K150" s="1317"/>
      <c r="L150" s="80"/>
      <c r="M150" s="81"/>
      <c r="N150" s="1317"/>
      <c r="O150" s="1318"/>
      <c r="P150" s="1318"/>
      <c r="Q150" s="1318"/>
      <c r="R150" s="1318"/>
      <c r="S150" s="1318"/>
      <c r="T150" s="1318"/>
      <c r="U150" s="69"/>
    </row>
    <row r="151" spans="1:21" ht="12" customHeight="1" x14ac:dyDescent="0.2">
      <c r="A151" s="1313"/>
      <c r="B151" s="1313"/>
      <c r="C151" s="1313"/>
      <c r="D151" s="993"/>
      <c r="E151" s="993"/>
      <c r="F151" s="1315"/>
      <c r="G151" s="1315"/>
      <c r="H151" s="1316"/>
      <c r="I151" s="1316"/>
      <c r="J151" s="74"/>
      <c r="K151" s="1317"/>
      <c r="L151" s="74"/>
      <c r="M151" s="79"/>
      <c r="N151" s="1317"/>
      <c r="O151" s="1318"/>
      <c r="P151" s="1318"/>
      <c r="Q151" s="1318"/>
      <c r="R151" s="1318"/>
      <c r="S151" s="1318"/>
      <c r="T151" s="1318"/>
      <c r="U151" s="69"/>
    </row>
    <row r="152" spans="1:21" ht="12" customHeight="1" x14ac:dyDescent="0.2">
      <c r="A152" s="1313"/>
      <c r="B152" s="1313"/>
      <c r="C152" s="1313"/>
      <c r="D152" s="993"/>
      <c r="E152" s="993"/>
      <c r="F152" s="1315"/>
      <c r="G152" s="1315"/>
      <c r="H152" s="1316"/>
      <c r="I152" s="1316"/>
      <c r="J152" s="80"/>
      <c r="K152" s="1317"/>
      <c r="L152" s="80"/>
      <c r="M152" s="81"/>
      <c r="N152" s="1317"/>
      <c r="O152" s="1318"/>
      <c r="P152" s="1318"/>
      <c r="Q152" s="1318"/>
      <c r="R152" s="1318"/>
      <c r="S152" s="1318"/>
      <c r="T152" s="1318"/>
      <c r="U152" s="69"/>
    </row>
    <row r="153" spans="1:21" ht="12" customHeight="1" x14ac:dyDescent="0.2">
      <c r="A153" s="1313"/>
      <c r="B153" s="1313"/>
      <c r="C153" s="995"/>
      <c r="D153" s="995"/>
      <c r="E153" s="995"/>
      <c r="F153" s="1315"/>
      <c r="G153" s="1315"/>
      <c r="H153" s="1316"/>
      <c r="I153" s="1316"/>
      <c r="J153" s="74"/>
      <c r="K153" s="1317"/>
      <c r="L153" s="74"/>
      <c r="M153" s="79"/>
      <c r="N153" s="1317"/>
      <c r="O153" s="1318"/>
      <c r="P153" s="1318"/>
      <c r="Q153" s="1318"/>
      <c r="R153" s="1318"/>
      <c r="S153" s="1318"/>
      <c r="T153" s="1318"/>
      <c r="U153" s="69"/>
    </row>
    <row r="154" spans="1:21" ht="12" customHeight="1" x14ac:dyDescent="0.2">
      <c r="A154" s="1313"/>
      <c r="B154" s="1313"/>
      <c r="C154" s="995"/>
      <c r="D154" s="995"/>
      <c r="E154" s="995"/>
      <c r="F154" s="1315"/>
      <c r="G154" s="1315"/>
      <c r="H154" s="1316"/>
      <c r="I154" s="1316"/>
      <c r="J154" s="80"/>
      <c r="K154" s="1317"/>
      <c r="L154" s="80"/>
      <c r="M154" s="80"/>
      <c r="N154" s="1317"/>
      <c r="O154" s="1318"/>
      <c r="P154" s="1318"/>
      <c r="Q154" s="1318"/>
      <c r="R154" s="1318"/>
      <c r="S154" s="1318"/>
      <c r="T154" s="1318"/>
      <c r="U154" s="69"/>
    </row>
    <row r="155" spans="1:21" ht="20.100000000000001" customHeight="1" x14ac:dyDescent="0.2">
      <c r="A155" s="1313"/>
      <c r="B155" s="1287"/>
      <c r="C155" s="1287"/>
      <c r="D155" s="997"/>
      <c r="E155" s="997"/>
      <c r="F155" s="72"/>
      <c r="G155" s="72"/>
      <c r="H155" s="73"/>
      <c r="I155" s="73"/>
      <c r="J155" s="1320"/>
      <c r="K155" s="1320"/>
      <c r="L155" s="1320"/>
      <c r="M155" s="1320"/>
      <c r="N155" s="1320"/>
      <c r="O155" s="73"/>
      <c r="P155" s="73"/>
      <c r="Q155" s="1320"/>
      <c r="R155" s="1320"/>
      <c r="S155" s="73"/>
      <c r="T155" s="73"/>
      <c r="U155" s="69"/>
    </row>
    <row r="156" spans="1:21" ht="20.100000000000001" customHeight="1" x14ac:dyDescent="0.2">
      <c r="A156" s="1313"/>
      <c r="B156" s="1287"/>
      <c r="C156" s="1287"/>
      <c r="D156" s="1321"/>
      <c r="E156" s="1321"/>
      <c r="F156" s="72"/>
      <c r="G156" s="72"/>
      <c r="H156" s="73"/>
      <c r="I156" s="73"/>
      <c r="J156" s="1320"/>
      <c r="K156" s="1320"/>
      <c r="L156" s="1320"/>
      <c r="M156" s="1320"/>
      <c r="N156" s="1320"/>
      <c r="O156" s="74"/>
      <c r="P156" s="74"/>
      <c r="Q156" s="1320"/>
      <c r="R156" s="1320"/>
      <c r="S156" s="74"/>
      <c r="T156" s="74"/>
      <c r="U156" s="69"/>
    </row>
    <row r="157" spans="1:21" ht="20.100000000000001" customHeight="1" x14ac:dyDescent="0.2">
      <c r="A157" s="1313"/>
      <c r="B157" s="1287"/>
      <c r="C157" s="1287"/>
      <c r="D157" s="1314"/>
      <c r="E157" s="1314"/>
      <c r="F157" s="72"/>
      <c r="G157" s="72"/>
      <c r="H157" s="73"/>
      <c r="I157" s="73"/>
      <c r="J157" s="1320"/>
      <c r="K157" s="1320"/>
      <c r="L157" s="1320"/>
      <c r="M157" s="1320"/>
      <c r="N157" s="1320"/>
      <c r="O157" s="74"/>
      <c r="P157" s="74"/>
      <c r="Q157" s="1320"/>
      <c r="R157" s="1320"/>
      <c r="S157" s="74"/>
      <c r="T157" s="74"/>
      <c r="U157" s="69"/>
    </row>
    <row r="158" spans="1:21" ht="20.100000000000001" customHeight="1" x14ac:dyDescent="0.2">
      <c r="A158" s="1313"/>
      <c r="B158" s="1287"/>
      <c r="C158" s="1287"/>
      <c r="D158" s="1321"/>
      <c r="E158" s="1321"/>
      <c r="F158" s="72"/>
      <c r="G158" s="72"/>
      <c r="H158" s="73"/>
      <c r="I158" s="73"/>
      <c r="J158" s="1320"/>
      <c r="K158" s="1320"/>
      <c r="L158" s="1320"/>
      <c r="M158" s="1320"/>
      <c r="N158" s="1320"/>
      <c r="O158" s="74"/>
      <c r="P158" s="74"/>
      <c r="Q158" s="1320"/>
      <c r="R158" s="1320"/>
      <c r="S158" s="74"/>
      <c r="T158" s="74"/>
      <c r="U158" s="69"/>
    </row>
    <row r="159" spans="1:21" ht="20.100000000000001" customHeight="1" x14ac:dyDescent="0.2">
      <c r="A159" s="1313"/>
      <c r="B159" s="1287"/>
      <c r="C159" s="1287"/>
      <c r="D159" s="995"/>
      <c r="E159" s="995"/>
      <c r="F159" s="72"/>
      <c r="G159" s="72"/>
      <c r="H159" s="73"/>
      <c r="I159" s="73"/>
      <c r="J159" s="1320"/>
      <c r="K159" s="1320"/>
      <c r="L159" s="1320"/>
      <c r="M159" s="1320"/>
      <c r="N159" s="1320"/>
      <c r="O159" s="74"/>
      <c r="P159" s="74"/>
      <c r="Q159" s="1320"/>
      <c r="R159" s="1320"/>
      <c r="S159" s="74"/>
      <c r="T159" s="74"/>
      <c r="U159" s="69"/>
    </row>
    <row r="160" spans="1:21" ht="20.100000000000001" customHeight="1" x14ac:dyDescent="0.2">
      <c r="A160" s="1313"/>
      <c r="B160" s="1257"/>
      <c r="C160" s="1257"/>
      <c r="D160" s="997"/>
      <c r="E160" s="997"/>
      <c r="F160" s="72"/>
      <c r="G160" s="72"/>
      <c r="H160" s="73"/>
      <c r="I160" s="73"/>
      <c r="J160" s="1320"/>
      <c r="K160" s="1320"/>
      <c r="L160" s="1320"/>
      <c r="M160" s="1320"/>
      <c r="N160" s="1320"/>
      <c r="O160" s="73"/>
      <c r="P160" s="73"/>
      <c r="Q160" s="1320"/>
      <c r="R160" s="1320"/>
      <c r="S160" s="73"/>
      <c r="T160" s="73"/>
      <c r="U160" s="69"/>
    </row>
    <row r="161" spans="1:21" ht="20.100000000000001" customHeight="1" x14ac:dyDescent="0.2">
      <c r="A161" s="1313"/>
      <c r="B161" s="1257"/>
      <c r="C161" s="1257"/>
      <c r="D161" s="1314"/>
      <c r="E161" s="1314"/>
      <c r="F161" s="72"/>
      <c r="G161" s="72"/>
      <c r="H161" s="73"/>
      <c r="I161" s="73"/>
      <c r="J161" s="1320"/>
      <c r="K161" s="1320"/>
      <c r="L161" s="1320"/>
      <c r="M161" s="1320"/>
      <c r="N161" s="1320"/>
      <c r="O161" s="74"/>
      <c r="P161" s="74"/>
      <c r="Q161" s="1320"/>
      <c r="R161" s="1320"/>
      <c r="S161" s="74"/>
      <c r="T161" s="74"/>
      <c r="U161" s="69"/>
    </row>
    <row r="162" spans="1:21" ht="20.100000000000001" customHeight="1" x14ac:dyDescent="0.2">
      <c r="A162" s="1313"/>
      <c r="B162" s="1257"/>
      <c r="C162" s="1257"/>
      <c r="D162" s="993"/>
      <c r="E162" s="993"/>
      <c r="F162" s="72"/>
      <c r="G162" s="72"/>
      <c r="H162" s="73"/>
      <c r="I162" s="73"/>
      <c r="J162" s="1320"/>
      <c r="K162" s="1320"/>
      <c r="L162" s="1320"/>
      <c r="M162" s="1320"/>
      <c r="N162" s="1320"/>
      <c r="O162" s="74"/>
      <c r="P162" s="74"/>
      <c r="Q162" s="1320"/>
      <c r="R162" s="1320"/>
      <c r="S162" s="74"/>
      <c r="T162" s="74"/>
      <c r="U162" s="69"/>
    </row>
    <row r="163" spans="1:21" ht="20.100000000000001" customHeight="1" x14ac:dyDescent="0.2">
      <c r="A163" s="1313"/>
      <c r="B163" s="1314"/>
      <c r="C163" s="1314"/>
      <c r="D163" s="1314"/>
      <c r="E163" s="1314"/>
      <c r="F163" s="72"/>
      <c r="G163" s="72"/>
      <c r="H163" s="73"/>
      <c r="I163" s="73"/>
      <c r="J163" s="74"/>
      <c r="K163" s="74"/>
      <c r="L163" s="1319"/>
      <c r="M163" s="1319"/>
      <c r="N163" s="74"/>
      <c r="O163" s="74"/>
      <c r="P163" s="74"/>
      <c r="Q163" s="74"/>
      <c r="R163" s="74"/>
      <c r="S163" s="74"/>
      <c r="T163" s="74"/>
      <c r="U163" s="69"/>
    </row>
    <row r="164" spans="1:21" ht="20.100000000000001" customHeight="1" x14ac:dyDescent="0.2">
      <c r="A164" s="1313"/>
      <c r="B164" s="1257"/>
      <c r="C164" s="1257"/>
      <c r="D164" s="997"/>
      <c r="E164" s="997"/>
      <c r="F164" s="72"/>
      <c r="G164" s="72"/>
      <c r="H164" s="73"/>
      <c r="I164" s="73"/>
      <c r="J164" s="73"/>
      <c r="K164" s="73"/>
      <c r="L164" s="82"/>
      <c r="M164" s="82"/>
      <c r="N164" s="73"/>
      <c r="O164" s="73"/>
      <c r="P164" s="73"/>
      <c r="Q164" s="73"/>
      <c r="R164" s="73"/>
      <c r="S164" s="73"/>
      <c r="T164" s="73"/>
      <c r="U164" s="69"/>
    </row>
    <row r="165" spans="1:21" ht="20.100000000000001" customHeight="1" x14ac:dyDescent="0.2">
      <c r="A165" s="1313"/>
      <c r="B165" s="1257"/>
      <c r="C165" s="1257"/>
      <c r="D165" s="1314"/>
      <c r="E165" s="1314"/>
      <c r="F165" s="72"/>
      <c r="G165" s="72"/>
      <c r="H165" s="73"/>
      <c r="I165" s="73"/>
      <c r="J165" s="74"/>
      <c r="K165" s="74"/>
      <c r="L165" s="1319"/>
      <c r="M165" s="1319"/>
      <c r="N165" s="74"/>
      <c r="O165" s="74"/>
      <c r="P165" s="74"/>
      <c r="Q165" s="74"/>
      <c r="R165" s="74"/>
      <c r="S165" s="74"/>
      <c r="T165" s="74"/>
      <c r="U165" s="69"/>
    </row>
    <row r="166" spans="1:21" ht="20.100000000000001" customHeight="1" x14ac:dyDescent="0.2">
      <c r="A166" s="1313"/>
      <c r="B166" s="1257"/>
      <c r="C166" s="1257"/>
      <c r="D166" s="1314"/>
      <c r="E166" s="1314"/>
      <c r="F166" s="72"/>
      <c r="G166" s="72"/>
      <c r="H166" s="73"/>
      <c r="I166" s="73"/>
      <c r="J166" s="74"/>
      <c r="K166" s="74"/>
      <c r="L166" s="1319"/>
      <c r="M166" s="1319"/>
      <c r="N166" s="74"/>
      <c r="O166" s="74"/>
      <c r="P166" s="74"/>
      <c r="Q166" s="74"/>
      <c r="R166" s="74"/>
      <c r="S166" s="74"/>
      <c r="T166" s="74"/>
      <c r="U166" s="69"/>
    </row>
    <row r="167" spans="1:21" ht="20.100000000000001" customHeight="1" x14ac:dyDescent="0.2">
      <c r="A167" s="1313"/>
      <c r="B167" s="1314"/>
      <c r="C167" s="1314"/>
      <c r="D167" s="1314"/>
      <c r="E167" s="1314"/>
      <c r="F167" s="72"/>
      <c r="G167" s="72"/>
      <c r="H167" s="73"/>
      <c r="I167" s="73"/>
      <c r="J167" s="74"/>
      <c r="K167" s="74"/>
      <c r="L167" s="1319"/>
      <c r="M167" s="1319"/>
      <c r="N167" s="74"/>
      <c r="O167" s="74"/>
      <c r="P167" s="74"/>
      <c r="Q167" s="74"/>
      <c r="R167" s="74"/>
      <c r="S167" s="74"/>
      <c r="T167" s="74"/>
      <c r="U167" s="69"/>
    </row>
    <row r="168" spans="1:21" ht="20.100000000000001" customHeight="1" x14ac:dyDescent="0.2">
      <c r="A168" s="1313"/>
      <c r="B168" s="993"/>
      <c r="C168" s="993"/>
      <c r="D168" s="993"/>
      <c r="E168" s="993"/>
      <c r="F168" s="72"/>
      <c r="G168" s="72"/>
      <c r="H168" s="73"/>
      <c r="I168" s="73"/>
      <c r="J168" s="74"/>
      <c r="K168" s="74"/>
      <c r="L168" s="1319"/>
      <c r="M168" s="1319"/>
      <c r="N168" s="74"/>
      <c r="O168" s="74"/>
      <c r="P168" s="74"/>
      <c r="Q168" s="74"/>
      <c r="R168" s="74"/>
      <c r="S168" s="74"/>
      <c r="T168" s="74"/>
      <c r="U168" s="69"/>
    </row>
    <row r="169" spans="1:21" ht="20.100000000000001" customHeight="1" x14ac:dyDescent="0.2">
      <c r="A169" s="1313"/>
      <c r="B169" s="1257"/>
      <c r="C169" s="1257"/>
      <c r="D169" s="997"/>
      <c r="E169" s="997"/>
      <c r="F169" s="72"/>
      <c r="G169" s="72"/>
      <c r="H169" s="73"/>
      <c r="I169" s="73"/>
      <c r="J169" s="73"/>
      <c r="K169" s="73"/>
      <c r="L169" s="82"/>
      <c r="M169" s="82"/>
      <c r="N169" s="73"/>
      <c r="O169" s="73"/>
      <c r="P169" s="73"/>
      <c r="Q169" s="73"/>
      <c r="R169" s="73"/>
      <c r="S169" s="73"/>
      <c r="T169" s="73"/>
      <c r="U169" s="69"/>
    </row>
    <row r="170" spans="1:21" ht="20.100000000000001" customHeight="1" x14ac:dyDescent="0.2">
      <c r="A170" s="1313"/>
      <c r="B170" s="1257"/>
      <c r="C170" s="1257"/>
      <c r="D170" s="995"/>
      <c r="E170" s="995"/>
      <c r="F170" s="72"/>
      <c r="G170" s="72"/>
      <c r="H170" s="73"/>
      <c r="I170" s="73"/>
      <c r="J170" s="74"/>
      <c r="K170" s="74"/>
      <c r="L170" s="1319"/>
      <c r="M170" s="1319"/>
      <c r="N170" s="74"/>
      <c r="O170" s="74"/>
      <c r="P170" s="74"/>
      <c r="Q170" s="74"/>
      <c r="R170" s="74"/>
      <c r="S170" s="74"/>
      <c r="T170" s="74"/>
      <c r="U170" s="69"/>
    </row>
    <row r="171" spans="1:21" ht="20.100000000000001" customHeight="1" x14ac:dyDescent="0.2">
      <c r="A171" s="1313"/>
      <c r="B171" s="1257"/>
      <c r="C171" s="1257"/>
      <c r="D171" s="995"/>
      <c r="E171" s="995"/>
      <c r="F171" s="72"/>
      <c r="G171" s="72"/>
      <c r="H171" s="73"/>
      <c r="I171" s="73"/>
      <c r="J171" s="74"/>
      <c r="K171" s="74"/>
      <c r="L171" s="1319"/>
      <c r="M171" s="1319"/>
      <c r="N171" s="74"/>
      <c r="O171" s="74"/>
      <c r="P171" s="74"/>
      <c r="Q171" s="74"/>
      <c r="R171" s="74"/>
      <c r="S171" s="74"/>
      <c r="T171" s="74"/>
      <c r="U171" s="69"/>
    </row>
    <row r="172" spans="1:21" ht="20.100000000000001" customHeight="1" x14ac:dyDescent="0.2">
      <c r="A172" s="1322"/>
      <c r="B172" s="997"/>
      <c r="C172" s="997"/>
      <c r="D172" s="997"/>
      <c r="E172" s="997"/>
      <c r="F172" s="72"/>
      <c r="G172" s="72"/>
      <c r="H172" s="73"/>
      <c r="I172" s="73"/>
      <c r="J172" s="73"/>
      <c r="K172" s="73"/>
      <c r="L172" s="82"/>
      <c r="M172" s="82"/>
      <c r="N172" s="73"/>
      <c r="O172" s="73"/>
      <c r="P172" s="73"/>
      <c r="Q172" s="73"/>
      <c r="R172" s="73"/>
      <c r="S172" s="73"/>
      <c r="T172" s="73"/>
      <c r="U172" s="69"/>
    </row>
    <row r="173" spans="1:21" ht="20.100000000000001" customHeight="1" x14ac:dyDescent="0.2">
      <c r="A173" s="1322"/>
      <c r="B173" s="995"/>
      <c r="C173" s="995"/>
      <c r="D173" s="995"/>
      <c r="E173" s="995"/>
      <c r="F173" s="72"/>
      <c r="G173" s="72"/>
      <c r="H173" s="73"/>
      <c r="I173" s="73"/>
      <c r="J173" s="74"/>
      <c r="K173" s="74"/>
      <c r="L173" s="1319"/>
      <c r="M173" s="1319"/>
      <c r="N173" s="74"/>
      <c r="O173" s="74"/>
      <c r="P173" s="74"/>
      <c r="Q173" s="74"/>
      <c r="R173" s="74"/>
      <c r="S173" s="74"/>
      <c r="T173" s="74"/>
      <c r="U173" s="69"/>
    </row>
    <row r="174" spans="1:21" ht="20.100000000000001" customHeight="1" x14ac:dyDescent="0.2">
      <c r="A174" s="1322"/>
      <c r="B174" s="995"/>
      <c r="C174" s="995"/>
      <c r="D174" s="995"/>
      <c r="E174" s="995"/>
      <c r="F174" s="72"/>
      <c r="G174" s="72"/>
      <c r="H174" s="73"/>
      <c r="I174" s="73"/>
      <c r="J174" s="74"/>
      <c r="K174" s="74"/>
      <c r="L174" s="1319"/>
      <c r="M174" s="1319"/>
      <c r="N174" s="74"/>
      <c r="O174" s="74"/>
      <c r="P174" s="74"/>
      <c r="Q174" s="74"/>
      <c r="R174" s="74"/>
      <c r="S174" s="74"/>
      <c r="T174" s="74"/>
      <c r="U174" s="69"/>
    </row>
    <row r="175" spans="1:21" ht="20.100000000000001" customHeight="1" x14ac:dyDescent="0.2">
      <c r="A175" s="1322"/>
      <c r="B175" s="1323"/>
      <c r="C175" s="1323"/>
      <c r="D175" s="1323"/>
      <c r="E175" s="1323"/>
      <c r="F175" s="72"/>
      <c r="G175" s="72"/>
      <c r="H175" s="73"/>
      <c r="I175" s="73"/>
      <c r="J175" s="74"/>
      <c r="K175" s="74"/>
      <c r="L175" s="1319"/>
      <c r="M175" s="1319"/>
      <c r="N175" s="74"/>
      <c r="O175" s="74"/>
      <c r="P175" s="74"/>
      <c r="Q175" s="74"/>
      <c r="R175" s="74"/>
      <c r="S175" s="74"/>
      <c r="T175" s="74"/>
      <c r="U175" s="69"/>
    </row>
    <row r="176" spans="1:21" ht="20.100000000000001" customHeight="1" x14ac:dyDescent="0.2">
      <c r="A176" s="1322"/>
      <c r="B176" s="1324"/>
      <c r="C176" s="1324"/>
      <c r="D176" s="1324"/>
      <c r="E176" s="1324"/>
      <c r="F176" s="72"/>
      <c r="G176" s="72"/>
      <c r="H176" s="73"/>
      <c r="I176" s="73"/>
      <c r="J176" s="74"/>
      <c r="K176" s="74"/>
      <c r="L176" s="1319"/>
      <c r="M176" s="1319"/>
      <c r="N176" s="74"/>
      <c r="O176" s="74"/>
      <c r="P176" s="74"/>
      <c r="Q176" s="74"/>
      <c r="R176" s="74"/>
      <c r="S176" s="74"/>
      <c r="T176" s="74"/>
      <c r="U176" s="69"/>
    </row>
    <row r="177" spans="1:21" ht="20.100000000000001" customHeight="1" x14ac:dyDescent="0.2">
      <c r="A177" s="1322"/>
      <c r="B177" s="1314"/>
      <c r="C177" s="1314"/>
      <c r="D177" s="1314"/>
      <c r="E177" s="1314"/>
      <c r="F177" s="72"/>
      <c r="G177" s="72"/>
      <c r="H177" s="73"/>
      <c r="I177" s="73"/>
      <c r="J177" s="74"/>
      <c r="K177" s="74"/>
      <c r="L177" s="1319"/>
      <c r="M177" s="1319"/>
      <c r="N177" s="74"/>
      <c r="O177" s="74"/>
      <c r="P177" s="74"/>
      <c r="Q177" s="74"/>
      <c r="R177" s="74"/>
      <c r="S177" s="74"/>
      <c r="T177" s="74"/>
      <c r="U177" s="69"/>
    </row>
    <row r="178" spans="1:21" ht="20.100000000000001" customHeight="1" x14ac:dyDescent="0.2">
      <c r="A178" s="1322"/>
      <c r="B178" s="1325"/>
      <c r="C178" s="1325"/>
      <c r="D178" s="1325"/>
      <c r="E178" s="1325"/>
      <c r="F178" s="72"/>
      <c r="G178" s="72"/>
      <c r="H178" s="73"/>
      <c r="I178" s="73"/>
      <c r="J178" s="74"/>
      <c r="K178" s="74"/>
      <c r="L178" s="1319"/>
      <c r="M178" s="1319"/>
      <c r="N178" s="74"/>
      <c r="O178" s="74"/>
      <c r="P178" s="74"/>
      <c r="Q178" s="74"/>
      <c r="R178" s="74"/>
      <c r="S178" s="74"/>
      <c r="T178" s="74"/>
      <c r="U178" s="69"/>
    </row>
    <row r="179" spans="1:21" ht="20.100000000000001" customHeight="1" x14ac:dyDescent="0.2">
      <c r="A179" s="4"/>
      <c r="B179" s="29"/>
      <c r="C179" s="29"/>
      <c r="D179" s="29"/>
      <c r="E179" s="29"/>
      <c r="F179" s="29"/>
      <c r="G179" s="29"/>
      <c r="H179" s="29"/>
      <c r="I179" s="29"/>
      <c r="J179" s="29"/>
      <c r="K179" s="29"/>
      <c r="L179" s="29"/>
      <c r="M179" s="29"/>
      <c r="N179" s="29"/>
      <c r="O179" s="29"/>
      <c r="P179" s="29"/>
      <c r="Q179" s="29"/>
      <c r="R179" s="29"/>
      <c r="S179" s="29"/>
      <c r="T179" s="29"/>
      <c r="U179" s="69"/>
    </row>
    <row r="180" spans="1:21" ht="20.100000000000001"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69"/>
    </row>
    <row r="181" spans="1:21" ht="20.100000000000001"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69"/>
    </row>
    <row r="182" spans="1:21" ht="20.100000000000001"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69"/>
    </row>
    <row r="183" spans="1:21" ht="20.100000000000001" customHeight="1" x14ac:dyDescent="0.2">
      <c r="A183" s="69"/>
      <c r="B183" s="69"/>
      <c r="C183" s="69"/>
      <c r="D183" s="69"/>
      <c r="E183" s="69"/>
      <c r="F183" s="69"/>
      <c r="G183" s="69"/>
      <c r="H183" s="69"/>
      <c r="I183" s="69"/>
      <c r="J183" s="69"/>
      <c r="K183" s="69"/>
      <c r="L183" s="69"/>
      <c r="M183" s="69"/>
      <c r="N183" s="69"/>
      <c r="O183" s="69"/>
      <c r="P183" s="69"/>
      <c r="Q183" s="69"/>
      <c r="R183" s="69"/>
      <c r="S183" s="69"/>
      <c r="T183" s="69"/>
      <c r="U183" s="69"/>
    </row>
    <row r="184" spans="1:21" ht="20.100000000000001" customHeight="1" x14ac:dyDescent="0.2">
      <c r="A184" s="77"/>
      <c r="B184" s="77"/>
      <c r="C184" s="29"/>
      <c r="D184" s="29"/>
      <c r="E184" s="29"/>
      <c r="F184" s="29"/>
      <c r="G184" s="29"/>
      <c r="H184" s="29"/>
      <c r="I184" s="29"/>
      <c r="J184" s="29"/>
      <c r="K184" s="29"/>
      <c r="L184" s="29"/>
      <c r="M184" s="29"/>
      <c r="N184" s="29"/>
      <c r="O184" s="29"/>
      <c r="P184" s="29"/>
      <c r="Q184" s="29"/>
      <c r="R184" s="29"/>
      <c r="S184" s="29"/>
      <c r="T184" s="29"/>
      <c r="U184" s="69"/>
    </row>
    <row r="185" spans="1:21" ht="20.100000000000001" customHeight="1" x14ac:dyDescent="0.2">
      <c r="A185" s="61"/>
      <c r="B185" s="61"/>
      <c r="C185" s="61"/>
      <c r="D185" s="1292"/>
      <c r="E185" s="1292"/>
      <c r="F185" s="997"/>
      <c r="G185" s="997"/>
      <c r="H185" s="997"/>
      <c r="I185" s="997"/>
      <c r="J185" s="997"/>
      <c r="K185" s="997"/>
      <c r="L185" s="997"/>
      <c r="M185" s="997"/>
      <c r="N185" s="997"/>
      <c r="O185" s="997"/>
      <c r="P185" s="997"/>
      <c r="Q185" s="997"/>
      <c r="R185" s="997"/>
      <c r="S185" s="997"/>
      <c r="T185" s="997"/>
      <c r="U185" s="69"/>
    </row>
    <row r="186" spans="1:21" ht="20.100000000000001" customHeight="1" x14ac:dyDescent="0.2">
      <c r="A186" s="19"/>
      <c r="B186" s="997"/>
      <c r="C186" s="997"/>
      <c r="D186" s="19"/>
      <c r="E186" s="4"/>
      <c r="F186" s="997"/>
      <c r="G186" s="997"/>
      <c r="H186" s="997"/>
      <c r="I186" s="997"/>
      <c r="J186" s="997"/>
      <c r="K186" s="997"/>
      <c r="L186" s="997"/>
      <c r="M186" s="997"/>
      <c r="N186" s="997"/>
      <c r="O186" s="997"/>
      <c r="P186" s="997"/>
      <c r="Q186" s="997"/>
      <c r="R186" s="997"/>
      <c r="S186" s="997"/>
      <c r="T186" s="997"/>
      <c r="U186" s="69"/>
    </row>
    <row r="187" spans="1:21" ht="20.100000000000001" customHeight="1" x14ac:dyDescent="0.2">
      <c r="A187" s="61"/>
      <c r="B187" s="61"/>
      <c r="C187" s="61"/>
      <c r="D187" s="1265"/>
      <c r="E187" s="1265"/>
      <c r="F187" s="997"/>
      <c r="G187" s="997"/>
      <c r="H187" s="997"/>
      <c r="I187" s="997"/>
      <c r="J187" s="997"/>
      <c r="K187" s="997"/>
      <c r="L187" s="997"/>
      <c r="M187" s="997"/>
      <c r="N187" s="997"/>
      <c r="O187" s="997"/>
      <c r="P187" s="997"/>
      <c r="Q187" s="997"/>
      <c r="R187" s="997"/>
      <c r="S187" s="997"/>
      <c r="T187" s="997"/>
      <c r="U187" s="69"/>
    </row>
    <row r="188" spans="1:21" ht="24.9" customHeight="1" x14ac:dyDescent="0.2">
      <c r="A188" s="1302"/>
      <c r="B188" s="1302"/>
      <c r="C188" s="1302"/>
      <c r="D188" s="1265"/>
      <c r="E188" s="1265"/>
      <c r="F188" s="997"/>
      <c r="G188" s="997"/>
      <c r="H188" s="997"/>
      <c r="I188" s="997"/>
      <c r="J188" s="997"/>
      <c r="K188" s="997"/>
      <c r="L188" s="29"/>
      <c r="M188" s="78"/>
      <c r="N188" s="29"/>
      <c r="O188" s="997"/>
      <c r="P188" s="997"/>
      <c r="Q188" s="997"/>
      <c r="R188" s="997"/>
      <c r="S188" s="997"/>
      <c r="T188" s="997"/>
      <c r="U188" s="69"/>
    </row>
    <row r="189" spans="1:21" ht="20.100000000000001" customHeight="1" x14ac:dyDescent="0.2">
      <c r="A189" s="997"/>
      <c r="B189" s="997"/>
      <c r="C189" s="997"/>
      <c r="D189" s="997"/>
      <c r="E189" s="997"/>
      <c r="F189" s="4"/>
      <c r="G189" s="4"/>
      <c r="H189" s="4"/>
      <c r="I189" s="4"/>
      <c r="J189" s="4"/>
      <c r="K189" s="4"/>
      <c r="L189" s="4"/>
      <c r="M189" s="4"/>
      <c r="N189" s="4"/>
      <c r="O189" s="4"/>
      <c r="P189" s="4"/>
      <c r="Q189" s="4"/>
      <c r="R189" s="4"/>
      <c r="S189" s="4"/>
      <c r="T189" s="4"/>
      <c r="U189" s="69"/>
    </row>
    <row r="190" spans="1:21" ht="20.100000000000001" customHeight="1" x14ac:dyDescent="0.2">
      <c r="A190" s="997"/>
      <c r="B190" s="997"/>
      <c r="C190" s="997"/>
      <c r="D190" s="997"/>
      <c r="E190" s="997"/>
      <c r="F190" s="72"/>
      <c r="G190" s="72"/>
      <c r="H190" s="72"/>
      <c r="I190" s="72"/>
      <c r="J190" s="72"/>
      <c r="K190" s="72"/>
      <c r="L190" s="72"/>
      <c r="M190" s="72"/>
      <c r="N190" s="72"/>
      <c r="O190" s="72"/>
      <c r="P190" s="72"/>
      <c r="Q190" s="72"/>
      <c r="R190" s="72"/>
      <c r="S190" s="72"/>
      <c r="T190" s="72"/>
      <c r="U190" s="69"/>
    </row>
    <row r="191" spans="1:21" ht="20.100000000000001" customHeight="1" x14ac:dyDescent="0.2">
      <c r="A191" s="997"/>
      <c r="B191" s="997"/>
      <c r="C191" s="997"/>
      <c r="D191" s="997"/>
      <c r="E191" s="997"/>
      <c r="F191" s="72"/>
      <c r="G191" s="72"/>
      <c r="H191" s="73"/>
      <c r="I191" s="73"/>
      <c r="J191" s="73"/>
      <c r="K191" s="73"/>
      <c r="L191" s="73"/>
      <c r="M191" s="73"/>
      <c r="N191" s="73"/>
      <c r="O191" s="73"/>
      <c r="P191" s="73"/>
      <c r="Q191" s="73"/>
      <c r="R191" s="73"/>
      <c r="S191" s="73"/>
      <c r="T191" s="73"/>
      <c r="U191" s="69"/>
    </row>
    <row r="192" spans="1:21" ht="20.100000000000001" customHeight="1" x14ac:dyDescent="0.2">
      <c r="A192" s="997"/>
      <c r="B192" s="997"/>
      <c r="C192" s="997"/>
      <c r="D192" s="997"/>
      <c r="E192" s="997"/>
      <c r="F192" s="72"/>
      <c r="G192" s="72"/>
      <c r="H192" s="73"/>
      <c r="I192" s="73"/>
      <c r="J192" s="73"/>
      <c r="K192" s="73"/>
      <c r="L192" s="73"/>
      <c r="M192" s="73"/>
      <c r="N192" s="73"/>
      <c r="O192" s="73"/>
      <c r="P192" s="73"/>
      <c r="Q192" s="73"/>
      <c r="R192" s="73"/>
      <c r="S192" s="73"/>
      <c r="T192" s="73"/>
      <c r="U192" s="69"/>
    </row>
    <row r="193" spans="1:21" ht="20.100000000000001" customHeight="1" x14ac:dyDescent="0.2">
      <c r="A193" s="1313"/>
      <c r="B193" s="997"/>
      <c r="C193" s="997"/>
      <c r="D193" s="997"/>
      <c r="E193" s="997"/>
      <c r="F193" s="72"/>
      <c r="G193" s="72"/>
      <c r="H193" s="73"/>
      <c r="I193" s="73"/>
      <c r="J193" s="73"/>
      <c r="K193" s="73"/>
      <c r="L193" s="73"/>
      <c r="M193" s="73"/>
      <c r="N193" s="73"/>
      <c r="O193" s="73"/>
      <c r="P193" s="73"/>
      <c r="Q193" s="73"/>
      <c r="R193" s="73"/>
      <c r="S193" s="73"/>
      <c r="T193" s="73"/>
      <c r="U193" s="69"/>
    </row>
    <row r="194" spans="1:21" ht="12" customHeight="1" x14ac:dyDescent="0.2">
      <c r="A194" s="1313"/>
      <c r="B194" s="1313"/>
      <c r="C194" s="997"/>
      <c r="D194" s="997"/>
      <c r="E194" s="997"/>
      <c r="F194" s="1315"/>
      <c r="G194" s="1315"/>
      <c r="H194" s="1316"/>
      <c r="I194" s="1316"/>
      <c r="J194" s="74"/>
      <c r="K194" s="1317"/>
      <c r="L194" s="74"/>
      <c r="M194" s="79"/>
      <c r="N194" s="1317"/>
      <c r="O194" s="1318"/>
      <c r="P194" s="1318"/>
      <c r="Q194" s="1318"/>
      <c r="R194" s="1318"/>
      <c r="S194" s="1318"/>
      <c r="T194" s="1318"/>
      <c r="U194" s="69"/>
    </row>
    <row r="195" spans="1:21" ht="12" customHeight="1" x14ac:dyDescent="0.2">
      <c r="A195" s="1313"/>
      <c r="B195" s="1313"/>
      <c r="C195" s="997"/>
      <c r="D195" s="997"/>
      <c r="E195" s="997"/>
      <c r="F195" s="1315"/>
      <c r="G195" s="1315"/>
      <c r="H195" s="1316"/>
      <c r="I195" s="1316"/>
      <c r="J195" s="80"/>
      <c r="K195" s="1317"/>
      <c r="L195" s="80"/>
      <c r="M195" s="80"/>
      <c r="N195" s="1317"/>
      <c r="O195" s="1318"/>
      <c r="P195" s="1318"/>
      <c r="Q195" s="1318"/>
      <c r="R195" s="1318"/>
      <c r="S195" s="1318"/>
      <c r="T195" s="1318"/>
      <c r="U195" s="69"/>
    </row>
    <row r="196" spans="1:21" ht="12" customHeight="1" x14ac:dyDescent="0.2">
      <c r="A196" s="1313"/>
      <c r="B196" s="1313"/>
      <c r="C196" s="1313"/>
      <c r="D196" s="1314"/>
      <c r="E196" s="997"/>
      <c r="F196" s="1315"/>
      <c r="G196" s="1315"/>
      <c r="H196" s="1316"/>
      <c r="I196" s="1316"/>
      <c r="J196" s="74"/>
      <c r="K196" s="1317"/>
      <c r="L196" s="74"/>
      <c r="M196" s="74"/>
      <c r="N196" s="1317"/>
      <c r="O196" s="1319"/>
      <c r="P196" s="1319"/>
      <c r="Q196" s="1319"/>
      <c r="R196" s="1319"/>
      <c r="S196" s="1318"/>
      <c r="T196" s="1318"/>
      <c r="U196" s="69"/>
    </row>
    <row r="197" spans="1:21" ht="12" customHeight="1" x14ac:dyDescent="0.2">
      <c r="A197" s="1313"/>
      <c r="B197" s="1313"/>
      <c r="C197" s="1313"/>
      <c r="D197" s="1314"/>
      <c r="E197" s="997"/>
      <c r="F197" s="1315"/>
      <c r="G197" s="1315"/>
      <c r="H197" s="1316"/>
      <c r="I197" s="1316"/>
      <c r="J197" s="80"/>
      <c r="K197" s="1317"/>
      <c r="L197" s="80"/>
      <c r="M197" s="80"/>
      <c r="N197" s="1317"/>
      <c r="O197" s="1319"/>
      <c r="P197" s="1319"/>
      <c r="Q197" s="1319"/>
      <c r="R197" s="1319"/>
      <c r="S197" s="1318"/>
      <c r="T197" s="1318"/>
      <c r="U197" s="69"/>
    </row>
    <row r="198" spans="1:21" ht="12" customHeight="1" x14ac:dyDescent="0.2">
      <c r="A198" s="1313"/>
      <c r="B198" s="1313"/>
      <c r="C198" s="1313"/>
      <c r="D198" s="1314"/>
      <c r="E198" s="997"/>
      <c r="F198" s="1315"/>
      <c r="G198" s="1315"/>
      <c r="H198" s="1316"/>
      <c r="I198" s="1316"/>
      <c r="J198" s="74"/>
      <c r="K198" s="1317"/>
      <c r="L198" s="74"/>
      <c r="M198" s="74"/>
      <c r="N198" s="1317"/>
      <c r="O198" s="1319"/>
      <c r="P198" s="1319"/>
      <c r="Q198" s="1319"/>
      <c r="R198" s="1319"/>
      <c r="S198" s="1318"/>
      <c r="T198" s="1318"/>
      <c r="U198" s="69"/>
    </row>
    <row r="199" spans="1:21" ht="12" customHeight="1" x14ac:dyDescent="0.2">
      <c r="A199" s="1313"/>
      <c r="B199" s="1313"/>
      <c r="C199" s="1313"/>
      <c r="D199" s="1314"/>
      <c r="E199" s="997"/>
      <c r="F199" s="1315"/>
      <c r="G199" s="1315"/>
      <c r="H199" s="1316"/>
      <c r="I199" s="1316"/>
      <c r="J199" s="80"/>
      <c r="K199" s="1317"/>
      <c r="L199" s="80"/>
      <c r="M199" s="80"/>
      <c r="N199" s="1317"/>
      <c r="O199" s="1319"/>
      <c r="P199" s="1319"/>
      <c r="Q199" s="1319"/>
      <c r="R199" s="1319"/>
      <c r="S199" s="1318"/>
      <c r="T199" s="1318"/>
      <c r="U199" s="69"/>
    </row>
    <row r="200" spans="1:21" ht="12" customHeight="1" x14ac:dyDescent="0.2">
      <c r="A200" s="1313"/>
      <c r="B200" s="1313"/>
      <c r="C200" s="1313"/>
      <c r="D200" s="1314"/>
      <c r="E200" s="997"/>
      <c r="F200" s="1315"/>
      <c r="G200" s="1315"/>
      <c r="H200" s="1316"/>
      <c r="I200" s="1316"/>
      <c r="J200" s="74"/>
      <c r="K200" s="1317"/>
      <c r="L200" s="74"/>
      <c r="M200" s="79"/>
      <c r="N200" s="1317"/>
      <c r="O200" s="1319"/>
      <c r="P200" s="1319"/>
      <c r="Q200" s="1319"/>
      <c r="R200" s="1319"/>
      <c r="S200" s="1318"/>
      <c r="T200" s="1318"/>
      <c r="U200" s="69"/>
    </row>
    <row r="201" spans="1:21" ht="12" customHeight="1" x14ac:dyDescent="0.2">
      <c r="A201" s="1313"/>
      <c r="B201" s="1313"/>
      <c r="C201" s="1313"/>
      <c r="D201" s="1314"/>
      <c r="E201" s="997"/>
      <c r="F201" s="1315"/>
      <c r="G201" s="1315"/>
      <c r="H201" s="1316"/>
      <c r="I201" s="1316"/>
      <c r="J201" s="80"/>
      <c r="K201" s="1317"/>
      <c r="L201" s="80"/>
      <c r="M201" s="81"/>
      <c r="N201" s="1317"/>
      <c r="O201" s="1319"/>
      <c r="P201" s="1319"/>
      <c r="Q201" s="1319"/>
      <c r="R201" s="1319"/>
      <c r="S201" s="1318"/>
      <c r="T201" s="1318"/>
      <c r="U201" s="69"/>
    </row>
    <row r="202" spans="1:21" ht="12" customHeight="1" x14ac:dyDescent="0.2">
      <c r="A202" s="1313"/>
      <c r="B202" s="1313"/>
      <c r="C202" s="1313"/>
      <c r="D202" s="1314"/>
      <c r="E202" s="997"/>
      <c r="F202" s="1315"/>
      <c r="G202" s="1315"/>
      <c r="H202" s="1316"/>
      <c r="I202" s="1316"/>
      <c r="J202" s="74"/>
      <c r="K202" s="1317"/>
      <c r="L202" s="74"/>
      <c r="M202" s="79"/>
      <c r="N202" s="1317"/>
      <c r="O202" s="1319"/>
      <c r="P202" s="1319"/>
      <c r="Q202" s="1319"/>
      <c r="R202" s="1319"/>
      <c r="S202" s="1318"/>
      <c r="T202" s="1318"/>
      <c r="U202" s="69"/>
    </row>
    <row r="203" spans="1:21" ht="12" customHeight="1" x14ac:dyDescent="0.2">
      <c r="A203" s="1313"/>
      <c r="B203" s="1313"/>
      <c r="C203" s="1313"/>
      <c r="D203" s="1314"/>
      <c r="E203" s="997"/>
      <c r="F203" s="1315"/>
      <c r="G203" s="1315"/>
      <c r="H203" s="1316"/>
      <c r="I203" s="1316"/>
      <c r="J203" s="80"/>
      <c r="K203" s="1317"/>
      <c r="L203" s="80"/>
      <c r="M203" s="81"/>
      <c r="N203" s="1317"/>
      <c r="O203" s="1319"/>
      <c r="P203" s="1319"/>
      <c r="Q203" s="1319"/>
      <c r="R203" s="1319"/>
      <c r="S203" s="1318"/>
      <c r="T203" s="1318"/>
      <c r="U203" s="69"/>
    </row>
    <row r="204" spans="1:21" ht="12" customHeight="1" x14ac:dyDescent="0.2">
      <c r="A204" s="1313"/>
      <c r="B204" s="1313"/>
      <c r="C204" s="1313"/>
      <c r="D204" s="1314"/>
      <c r="E204" s="997"/>
      <c r="F204" s="1315"/>
      <c r="G204" s="1315"/>
      <c r="H204" s="1316"/>
      <c r="I204" s="1316"/>
      <c r="J204" s="74"/>
      <c r="K204" s="1317"/>
      <c r="L204" s="74"/>
      <c r="M204" s="79"/>
      <c r="N204" s="1317"/>
      <c r="O204" s="1319"/>
      <c r="P204" s="1319"/>
      <c r="Q204" s="1319"/>
      <c r="R204" s="1319"/>
      <c r="S204" s="1318"/>
      <c r="T204" s="1318"/>
      <c r="U204" s="69"/>
    </row>
    <row r="205" spans="1:21" ht="12" customHeight="1" x14ac:dyDescent="0.2">
      <c r="A205" s="1313"/>
      <c r="B205" s="1313"/>
      <c r="C205" s="1313"/>
      <c r="D205" s="1314"/>
      <c r="E205" s="997"/>
      <c r="F205" s="1315"/>
      <c r="G205" s="1315"/>
      <c r="H205" s="1316"/>
      <c r="I205" s="1316"/>
      <c r="J205" s="80"/>
      <c r="K205" s="1317"/>
      <c r="L205" s="80"/>
      <c r="M205" s="81"/>
      <c r="N205" s="1317"/>
      <c r="O205" s="1319"/>
      <c r="P205" s="1319"/>
      <c r="Q205" s="1319"/>
      <c r="R205" s="1319"/>
      <c r="S205" s="1318"/>
      <c r="T205" s="1318"/>
      <c r="U205" s="69"/>
    </row>
    <row r="206" spans="1:21" ht="12" customHeight="1" x14ac:dyDescent="0.2">
      <c r="A206" s="1313"/>
      <c r="B206" s="1313"/>
      <c r="C206" s="1313"/>
      <c r="D206" s="1314"/>
      <c r="E206" s="997"/>
      <c r="F206" s="1315"/>
      <c r="G206" s="1315"/>
      <c r="H206" s="1316"/>
      <c r="I206" s="1316"/>
      <c r="J206" s="74"/>
      <c r="K206" s="1317"/>
      <c r="L206" s="74"/>
      <c r="M206" s="79"/>
      <c r="N206" s="1317"/>
      <c r="O206" s="1319"/>
      <c r="P206" s="1319"/>
      <c r="Q206" s="1319"/>
      <c r="R206" s="1319"/>
      <c r="S206" s="1318"/>
      <c r="T206" s="1318"/>
      <c r="U206" s="69"/>
    </row>
    <row r="207" spans="1:21" ht="12" customHeight="1" x14ac:dyDescent="0.2">
      <c r="A207" s="1313"/>
      <c r="B207" s="1313"/>
      <c r="C207" s="1313"/>
      <c r="D207" s="1314"/>
      <c r="E207" s="997"/>
      <c r="F207" s="1315"/>
      <c r="G207" s="1315"/>
      <c r="H207" s="1316"/>
      <c r="I207" s="1316"/>
      <c r="J207" s="80"/>
      <c r="K207" s="1317"/>
      <c r="L207" s="80"/>
      <c r="M207" s="81"/>
      <c r="N207" s="1317"/>
      <c r="O207" s="1319"/>
      <c r="P207" s="1319"/>
      <c r="Q207" s="1319"/>
      <c r="R207" s="1319"/>
      <c r="S207" s="1318"/>
      <c r="T207" s="1318"/>
      <c r="U207" s="69"/>
    </row>
    <row r="208" spans="1:21" ht="12" customHeight="1" x14ac:dyDescent="0.2">
      <c r="A208" s="1313"/>
      <c r="B208" s="1313"/>
      <c r="C208" s="1313"/>
      <c r="D208" s="993"/>
      <c r="E208" s="993"/>
      <c r="F208" s="1315"/>
      <c r="G208" s="1315"/>
      <c r="H208" s="1316"/>
      <c r="I208" s="1316"/>
      <c r="J208" s="74"/>
      <c r="K208" s="1317"/>
      <c r="L208" s="74"/>
      <c r="M208" s="79"/>
      <c r="N208" s="1317"/>
      <c r="O208" s="1318"/>
      <c r="P208" s="1318"/>
      <c r="Q208" s="1318"/>
      <c r="R208" s="1318"/>
      <c r="S208" s="1318"/>
      <c r="T208" s="1318"/>
      <c r="U208" s="69"/>
    </row>
    <row r="209" spans="1:21" ht="12" customHeight="1" x14ac:dyDescent="0.2">
      <c r="A209" s="1313"/>
      <c r="B209" s="1313"/>
      <c r="C209" s="1313"/>
      <c r="D209" s="993"/>
      <c r="E209" s="993"/>
      <c r="F209" s="1315"/>
      <c r="G209" s="1315"/>
      <c r="H209" s="1316"/>
      <c r="I209" s="1316"/>
      <c r="J209" s="80"/>
      <c r="K209" s="1317"/>
      <c r="L209" s="80"/>
      <c r="M209" s="80"/>
      <c r="N209" s="1317"/>
      <c r="O209" s="1318"/>
      <c r="P209" s="1318"/>
      <c r="Q209" s="1318"/>
      <c r="R209" s="1318"/>
      <c r="S209" s="1318"/>
      <c r="T209" s="1318"/>
      <c r="U209" s="69"/>
    </row>
    <row r="210" spans="1:21" ht="12" customHeight="1" x14ac:dyDescent="0.2">
      <c r="A210" s="1313"/>
      <c r="B210" s="1313"/>
      <c r="C210" s="1313"/>
      <c r="D210" s="993"/>
      <c r="E210" s="993"/>
      <c r="F210" s="1315"/>
      <c r="G210" s="1315"/>
      <c r="H210" s="1316"/>
      <c r="I210" s="1316"/>
      <c r="J210" s="74"/>
      <c r="K210" s="1317"/>
      <c r="L210" s="74"/>
      <c r="M210" s="79"/>
      <c r="N210" s="1317"/>
      <c r="O210" s="1318"/>
      <c r="P210" s="1318"/>
      <c r="Q210" s="1318"/>
      <c r="R210" s="1318"/>
      <c r="S210" s="1318"/>
      <c r="T210" s="1318"/>
      <c r="U210" s="69"/>
    </row>
    <row r="211" spans="1:21" ht="12" customHeight="1" x14ac:dyDescent="0.2">
      <c r="A211" s="1313"/>
      <c r="B211" s="1313"/>
      <c r="C211" s="1313"/>
      <c r="D211" s="993"/>
      <c r="E211" s="993"/>
      <c r="F211" s="1315"/>
      <c r="G211" s="1315"/>
      <c r="H211" s="1316"/>
      <c r="I211" s="1316"/>
      <c r="J211" s="80"/>
      <c r="K211" s="1317"/>
      <c r="L211" s="80"/>
      <c r="M211" s="81"/>
      <c r="N211" s="1317"/>
      <c r="O211" s="1318"/>
      <c r="P211" s="1318"/>
      <c r="Q211" s="1318"/>
      <c r="R211" s="1318"/>
      <c r="S211" s="1318"/>
      <c r="T211" s="1318"/>
      <c r="U211" s="69"/>
    </row>
    <row r="212" spans="1:21" ht="12" customHeight="1" x14ac:dyDescent="0.2">
      <c r="A212" s="1313"/>
      <c r="B212" s="1313"/>
      <c r="C212" s="1313"/>
      <c r="D212" s="993"/>
      <c r="E212" s="993"/>
      <c r="F212" s="1315"/>
      <c r="G212" s="1315"/>
      <c r="H212" s="1316"/>
      <c r="I212" s="1316"/>
      <c r="J212" s="74"/>
      <c r="K212" s="1317"/>
      <c r="L212" s="74"/>
      <c r="M212" s="79"/>
      <c r="N212" s="1317"/>
      <c r="O212" s="1318"/>
      <c r="P212" s="1318"/>
      <c r="Q212" s="1318"/>
      <c r="R212" s="1318"/>
      <c r="S212" s="1318"/>
      <c r="T212" s="1318"/>
      <c r="U212" s="69"/>
    </row>
    <row r="213" spans="1:21" ht="12" customHeight="1" x14ac:dyDescent="0.2">
      <c r="A213" s="1313"/>
      <c r="B213" s="1313"/>
      <c r="C213" s="1313"/>
      <c r="D213" s="993"/>
      <c r="E213" s="993"/>
      <c r="F213" s="1315"/>
      <c r="G213" s="1315"/>
      <c r="H213" s="1316"/>
      <c r="I213" s="1316"/>
      <c r="J213" s="80"/>
      <c r="K213" s="1317"/>
      <c r="L213" s="80"/>
      <c r="M213" s="81"/>
      <c r="N213" s="1317"/>
      <c r="O213" s="1318"/>
      <c r="P213" s="1318"/>
      <c r="Q213" s="1318"/>
      <c r="R213" s="1318"/>
      <c r="S213" s="1318"/>
      <c r="T213" s="1318"/>
      <c r="U213" s="69"/>
    </row>
    <row r="214" spans="1:21" ht="12" customHeight="1" x14ac:dyDescent="0.2">
      <c r="A214" s="1313"/>
      <c r="B214" s="1313"/>
      <c r="C214" s="995"/>
      <c r="D214" s="995"/>
      <c r="E214" s="995"/>
      <c r="F214" s="1315"/>
      <c r="G214" s="1315"/>
      <c r="H214" s="1316"/>
      <c r="I214" s="1316"/>
      <c r="J214" s="74"/>
      <c r="K214" s="1317"/>
      <c r="L214" s="74"/>
      <c r="M214" s="79"/>
      <c r="N214" s="1317"/>
      <c r="O214" s="1318"/>
      <c r="P214" s="1318"/>
      <c r="Q214" s="1318"/>
      <c r="R214" s="1318"/>
      <c r="S214" s="1318"/>
      <c r="T214" s="1318"/>
      <c r="U214" s="69"/>
    </row>
    <row r="215" spans="1:21" ht="12" customHeight="1" x14ac:dyDescent="0.2">
      <c r="A215" s="1313"/>
      <c r="B215" s="1313"/>
      <c r="C215" s="995"/>
      <c r="D215" s="995"/>
      <c r="E215" s="995"/>
      <c r="F215" s="1315"/>
      <c r="G215" s="1315"/>
      <c r="H215" s="1316"/>
      <c r="I215" s="1316"/>
      <c r="J215" s="80"/>
      <c r="K215" s="1317"/>
      <c r="L215" s="80"/>
      <c r="M215" s="80"/>
      <c r="N215" s="1317"/>
      <c r="O215" s="1318"/>
      <c r="P215" s="1318"/>
      <c r="Q215" s="1318"/>
      <c r="R215" s="1318"/>
      <c r="S215" s="1318"/>
      <c r="T215" s="1318"/>
      <c r="U215" s="69"/>
    </row>
    <row r="216" spans="1:21" ht="20.100000000000001" customHeight="1" x14ac:dyDescent="0.2">
      <c r="A216" s="1313"/>
      <c r="B216" s="1287"/>
      <c r="C216" s="1287"/>
      <c r="D216" s="997"/>
      <c r="E216" s="997"/>
      <c r="F216" s="72"/>
      <c r="G216" s="72"/>
      <c r="H216" s="73"/>
      <c r="I216" s="73"/>
      <c r="J216" s="1320"/>
      <c r="K216" s="1320"/>
      <c r="L216" s="1320"/>
      <c r="M216" s="1320"/>
      <c r="N216" s="1320"/>
      <c r="O216" s="73"/>
      <c r="P216" s="73"/>
      <c r="Q216" s="1320"/>
      <c r="R216" s="1320"/>
      <c r="S216" s="73"/>
      <c r="T216" s="73"/>
      <c r="U216" s="69"/>
    </row>
    <row r="217" spans="1:21" ht="20.100000000000001" customHeight="1" x14ac:dyDescent="0.2">
      <c r="A217" s="1313"/>
      <c r="B217" s="1287"/>
      <c r="C217" s="1287"/>
      <c r="D217" s="1321"/>
      <c r="E217" s="1321"/>
      <c r="F217" s="72"/>
      <c r="G217" s="72"/>
      <c r="H217" s="73"/>
      <c r="I217" s="73"/>
      <c r="J217" s="1320"/>
      <c r="K217" s="1320"/>
      <c r="L217" s="1320"/>
      <c r="M217" s="1320"/>
      <c r="N217" s="1320"/>
      <c r="O217" s="74"/>
      <c r="P217" s="74"/>
      <c r="Q217" s="1320"/>
      <c r="R217" s="1320"/>
      <c r="S217" s="74"/>
      <c r="T217" s="74"/>
      <c r="U217" s="69"/>
    </row>
    <row r="218" spans="1:21" ht="20.100000000000001" customHeight="1" x14ac:dyDescent="0.2">
      <c r="A218" s="1313"/>
      <c r="B218" s="1287"/>
      <c r="C218" s="1287"/>
      <c r="D218" s="1314"/>
      <c r="E218" s="1314"/>
      <c r="F218" s="72"/>
      <c r="G218" s="72"/>
      <c r="H218" s="73"/>
      <c r="I218" s="73"/>
      <c r="J218" s="1320"/>
      <c r="K218" s="1320"/>
      <c r="L218" s="1320"/>
      <c r="M218" s="1320"/>
      <c r="N218" s="1320"/>
      <c r="O218" s="74"/>
      <c r="P218" s="74"/>
      <c r="Q218" s="1320"/>
      <c r="R218" s="1320"/>
      <c r="S218" s="74"/>
      <c r="T218" s="74"/>
      <c r="U218" s="69"/>
    </row>
    <row r="219" spans="1:21" ht="20.100000000000001" customHeight="1" x14ac:dyDescent="0.2">
      <c r="A219" s="1313"/>
      <c r="B219" s="1287"/>
      <c r="C219" s="1287"/>
      <c r="D219" s="1321"/>
      <c r="E219" s="1321"/>
      <c r="F219" s="72"/>
      <c r="G219" s="72"/>
      <c r="H219" s="73"/>
      <c r="I219" s="73"/>
      <c r="J219" s="1320"/>
      <c r="K219" s="1320"/>
      <c r="L219" s="1320"/>
      <c r="M219" s="1320"/>
      <c r="N219" s="1320"/>
      <c r="O219" s="74"/>
      <c r="P219" s="74"/>
      <c r="Q219" s="1320"/>
      <c r="R219" s="1320"/>
      <c r="S219" s="74"/>
      <c r="T219" s="74"/>
      <c r="U219" s="69"/>
    </row>
    <row r="220" spans="1:21" ht="20.100000000000001" customHeight="1" x14ac:dyDescent="0.2">
      <c r="A220" s="1313"/>
      <c r="B220" s="1287"/>
      <c r="C220" s="1287"/>
      <c r="D220" s="995"/>
      <c r="E220" s="995"/>
      <c r="F220" s="72"/>
      <c r="G220" s="72"/>
      <c r="H220" s="73"/>
      <c r="I220" s="73"/>
      <c r="J220" s="1320"/>
      <c r="K220" s="1320"/>
      <c r="L220" s="1320"/>
      <c r="M220" s="1320"/>
      <c r="N220" s="1320"/>
      <c r="O220" s="74"/>
      <c r="P220" s="74"/>
      <c r="Q220" s="1320"/>
      <c r="R220" s="1320"/>
      <c r="S220" s="74"/>
      <c r="T220" s="74"/>
      <c r="U220" s="69"/>
    </row>
    <row r="221" spans="1:21" ht="20.100000000000001" customHeight="1" x14ac:dyDescent="0.2">
      <c r="A221" s="1313"/>
      <c r="B221" s="1257"/>
      <c r="C221" s="1257"/>
      <c r="D221" s="997"/>
      <c r="E221" s="997"/>
      <c r="F221" s="72"/>
      <c r="G221" s="72"/>
      <c r="H221" s="73"/>
      <c r="I221" s="73"/>
      <c r="J221" s="1320"/>
      <c r="K221" s="1320"/>
      <c r="L221" s="1320"/>
      <c r="M221" s="1320"/>
      <c r="N221" s="1320"/>
      <c r="O221" s="73"/>
      <c r="P221" s="73"/>
      <c r="Q221" s="1320"/>
      <c r="R221" s="1320"/>
      <c r="S221" s="73"/>
      <c r="T221" s="73"/>
      <c r="U221" s="69"/>
    </row>
    <row r="222" spans="1:21" ht="20.100000000000001" customHeight="1" x14ac:dyDescent="0.2">
      <c r="A222" s="1313"/>
      <c r="B222" s="1257"/>
      <c r="C222" s="1257"/>
      <c r="D222" s="1314"/>
      <c r="E222" s="1314"/>
      <c r="F222" s="72"/>
      <c r="G222" s="72"/>
      <c r="H222" s="73"/>
      <c r="I222" s="73"/>
      <c r="J222" s="1320"/>
      <c r="K222" s="1320"/>
      <c r="L222" s="1320"/>
      <c r="M222" s="1320"/>
      <c r="N222" s="1320"/>
      <c r="O222" s="74"/>
      <c r="P222" s="74"/>
      <c r="Q222" s="1320"/>
      <c r="R222" s="1320"/>
      <c r="S222" s="74"/>
      <c r="T222" s="74"/>
      <c r="U222" s="69"/>
    </row>
    <row r="223" spans="1:21" ht="20.100000000000001" customHeight="1" x14ac:dyDescent="0.2">
      <c r="A223" s="1313"/>
      <c r="B223" s="1257"/>
      <c r="C223" s="1257"/>
      <c r="D223" s="993"/>
      <c r="E223" s="993"/>
      <c r="F223" s="72"/>
      <c r="G223" s="72"/>
      <c r="H223" s="73"/>
      <c r="I223" s="73"/>
      <c r="J223" s="1320"/>
      <c r="K223" s="1320"/>
      <c r="L223" s="1320"/>
      <c r="M223" s="1320"/>
      <c r="N223" s="1320"/>
      <c r="O223" s="74"/>
      <c r="P223" s="74"/>
      <c r="Q223" s="1320"/>
      <c r="R223" s="1320"/>
      <c r="S223" s="74"/>
      <c r="T223" s="74"/>
      <c r="U223" s="69"/>
    </row>
    <row r="224" spans="1:21" ht="20.100000000000001" customHeight="1" x14ac:dyDescent="0.2">
      <c r="A224" s="1313"/>
      <c r="B224" s="1314"/>
      <c r="C224" s="1314"/>
      <c r="D224" s="1314"/>
      <c r="E224" s="1314"/>
      <c r="F224" s="72"/>
      <c r="G224" s="72"/>
      <c r="H224" s="73"/>
      <c r="I224" s="73"/>
      <c r="J224" s="74"/>
      <c r="K224" s="74"/>
      <c r="L224" s="1319"/>
      <c r="M224" s="1319"/>
      <c r="N224" s="74"/>
      <c r="O224" s="74"/>
      <c r="P224" s="74"/>
      <c r="Q224" s="74"/>
      <c r="R224" s="74"/>
      <c r="S224" s="74"/>
      <c r="T224" s="74"/>
      <c r="U224" s="69"/>
    </row>
    <row r="225" spans="1:21" ht="20.100000000000001" customHeight="1" x14ac:dyDescent="0.2">
      <c r="A225" s="1313"/>
      <c r="B225" s="1257"/>
      <c r="C225" s="1257"/>
      <c r="D225" s="997"/>
      <c r="E225" s="997"/>
      <c r="F225" s="72"/>
      <c r="G225" s="72"/>
      <c r="H225" s="73"/>
      <c r="I225" s="73"/>
      <c r="J225" s="73"/>
      <c r="K225" s="73"/>
      <c r="L225" s="82"/>
      <c r="M225" s="82"/>
      <c r="N225" s="73"/>
      <c r="O225" s="73"/>
      <c r="P225" s="73"/>
      <c r="Q225" s="73"/>
      <c r="R225" s="73"/>
      <c r="S225" s="73"/>
      <c r="T225" s="73"/>
      <c r="U225" s="69"/>
    </row>
    <row r="226" spans="1:21" ht="20.100000000000001" customHeight="1" x14ac:dyDescent="0.2">
      <c r="A226" s="1313"/>
      <c r="B226" s="1257"/>
      <c r="C226" s="1257"/>
      <c r="D226" s="1314"/>
      <c r="E226" s="1314"/>
      <c r="F226" s="72"/>
      <c r="G226" s="72"/>
      <c r="H226" s="73"/>
      <c r="I226" s="73"/>
      <c r="J226" s="74"/>
      <c r="K226" s="74"/>
      <c r="L226" s="1319"/>
      <c r="M226" s="1319"/>
      <c r="N226" s="74"/>
      <c r="O226" s="74"/>
      <c r="P226" s="74"/>
      <c r="Q226" s="74"/>
      <c r="R226" s="74"/>
      <c r="S226" s="74"/>
      <c r="T226" s="74"/>
      <c r="U226" s="69"/>
    </row>
    <row r="227" spans="1:21" ht="20.100000000000001" customHeight="1" x14ac:dyDescent="0.2">
      <c r="A227" s="1313"/>
      <c r="B227" s="1257"/>
      <c r="C227" s="1257"/>
      <c r="D227" s="1314"/>
      <c r="E227" s="1314"/>
      <c r="F227" s="72"/>
      <c r="G227" s="72"/>
      <c r="H227" s="73"/>
      <c r="I227" s="73"/>
      <c r="J227" s="74"/>
      <c r="K227" s="74"/>
      <c r="L227" s="1319"/>
      <c r="M227" s="1319"/>
      <c r="N227" s="74"/>
      <c r="O227" s="74"/>
      <c r="P227" s="74"/>
      <c r="Q227" s="74"/>
      <c r="R227" s="74"/>
      <c r="S227" s="74"/>
      <c r="T227" s="74"/>
      <c r="U227" s="69"/>
    </row>
    <row r="228" spans="1:21" ht="20.100000000000001" customHeight="1" x14ac:dyDescent="0.2">
      <c r="A228" s="1313"/>
      <c r="B228" s="1314"/>
      <c r="C228" s="1314"/>
      <c r="D228" s="1314"/>
      <c r="E228" s="1314"/>
      <c r="F228" s="72"/>
      <c r="G228" s="72"/>
      <c r="H228" s="73"/>
      <c r="I228" s="73"/>
      <c r="J228" s="74"/>
      <c r="K228" s="74"/>
      <c r="L228" s="1319"/>
      <c r="M228" s="1319"/>
      <c r="N228" s="74"/>
      <c r="O228" s="74"/>
      <c r="P228" s="74"/>
      <c r="Q228" s="74"/>
      <c r="R228" s="74"/>
      <c r="S228" s="74"/>
      <c r="T228" s="74"/>
      <c r="U228" s="69"/>
    </row>
    <row r="229" spans="1:21" ht="20.100000000000001" customHeight="1" x14ac:dyDescent="0.2">
      <c r="A229" s="1313"/>
      <c r="B229" s="993"/>
      <c r="C229" s="993"/>
      <c r="D229" s="993"/>
      <c r="E229" s="993"/>
      <c r="F229" s="72"/>
      <c r="G229" s="72"/>
      <c r="H229" s="73"/>
      <c r="I229" s="73"/>
      <c r="J229" s="74"/>
      <c r="K229" s="74"/>
      <c r="L229" s="1319"/>
      <c r="M229" s="1319"/>
      <c r="N229" s="74"/>
      <c r="O229" s="74"/>
      <c r="P229" s="74"/>
      <c r="Q229" s="74"/>
      <c r="R229" s="74"/>
      <c r="S229" s="74"/>
      <c r="T229" s="74"/>
      <c r="U229" s="69"/>
    </row>
    <row r="230" spans="1:21" ht="20.100000000000001" customHeight="1" x14ac:dyDescent="0.2">
      <c r="A230" s="1313"/>
      <c r="B230" s="1257"/>
      <c r="C230" s="1257"/>
      <c r="D230" s="997"/>
      <c r="E230" s="997"/>
      <c r="F230" s="72"/>
      <c r="G230" s="72"/>
      <c r="H230" s="73"/>
      <c r="I230" s="73"/>
      <c r="J230" s="73"/>
      <c r="K230" s="73"/>
      <c r="L230" s="82"/>
      <c r="M230" s="82"/>
      <c r="N230" s="73"/>
      <c r="O230" s="73"/>
      <c r="P230" s="73"/>
      <c r="Q230" s="73"/>
      <c r="R230" s="73"/>
      <c r="S230" s="73"/>
      <c r="T230" s="73"/>
      <c r="U230" s="69"/>
    </row>
    <row r="231" spans="1:21" ht="20.100000000000001" customHeight="1" x14ac:dyDescent="0.2">
      <c r="A231" s="1313"/>
      <c r="B231" s="1257"/>
      <c r="C231" s="1257"/>
      <c r="D231" s="995"/>
      <c r="E231" s="995"/>
      <c r="F231" s="72"/>
      <c r="G231" s="72"/>
      <c r="H231" s="73"/>
      <c r="I231" s="73"/>
      <c r="J231" s="74"/>
      <c r="K231" s="74"/>
      <c r="L231" s="1319"/>
      <c r="M231" s="1319"/>
      <c r="N231" s="74"/>
      <c r="O231" s="74"/>
      <c r="P231" s="74"/>
      <c r="Q231" s="74"/>
      <c r="R231" s="74"/>
      <c r="S231" s="74"/>
      <c r="T231" s="74"/>
      <c r="U231" s="69"/>
    </row>
    <row r="232" spans="1:21" ht="20.100000000000001" customHeight="1" x14ac:dyDescent="0.2">
      <c r="A232" s="1313"/>
      <c r="B232" s="1257"/>
      <c r="C232" s="1257"/>
      <c r="D232" s="995"/>
      <c r="E232" s="995"/>
      <c r="F232" s="72"/>
      <c r="G232" s="72"/>
      <c r="H232" s="73"/>
      <c r="I232" s="73"/>
      <c r="J232" s="74"/>
      <c r="K232" s="74"/>
      <c r="L232" s="1319"/>
      <c r="M232" s="1319"/>
      <c r="N232" s="74"/>
      <c r="O232" s="74"/>
      <c r="P232" s="74"/>
      <c r="Q232" s="74"/>
      <c r="R232" s="74"/>
      <c r="S232" s="74"/>
      <c r="T232" s="74"/>
      <c r="U232" s="69"/>
    </row>
    <row r="233" spans="1:21" ht="20.100000000000001" customHeight="1" x14ac:dyDescent="0.2">
      <c r="A233" s="1322"/>
      <c r="B233" s="997"/>
      <c r="C233" s="997"/>
      <c r="D233" s="997"/>
      <c r="E233" s="997"/>
      <c r="F233" s="72"/>
      <c r="G233" s="72"/>
      <c r="H233" s="73"/>
      <c r="I233" s="73"/>
      <c r="J233" s="73"/>
      <c r="K233" s="73"/>
      <c r="L233" s="82"/>
      <c r="M233" s="82"/>
      <c r="N233" s="73"/>
      <c r="O233" s="73"/>
      <c r="P233" s="73"/>
      <c r="Q233" s="73"/>
      <c r="R233" s="73"/>
      <c r="S233" s="73"/>
      <c r="T233" s="73"/>
      <c r="U233" s="69"/>
    </row>
    <row r="234" spans="1:21" ht="20.100000000000001" customHeight="1" x14ac:dyDescent="0.2">
      <c r="A234" s="1322"/>
      <c r="B234" s="995"/>
      <c r="C234" s="995"/>
      <c r="D234" s="995"/>
      <c r="E234" s="995"/>
      <c r="F234" s="72"/>
      <c r="G234" s="72"/>
      <c r="H234" s="73"/>
      <c r="I234" s="73"/>
      <c r="J234" s="74"/>
      <c r="K234" s="74"/>
      <c r="L234" s="1319"/>
      <c r="M234" s="1319"/>
      <c r="N234" s="74"/>
      <c r="O234" s="74"/>
      <c r="P234" s="74"/>
      <c r="Q234" s="74"/>
      <c r="R234" s="74"/>
      <c r="S234" s="74"/>
      <c r="T234" s="74"/>
      <c r="U234" s="69"/>
    </row>
    <row r="235" spans="1:21" ht="20.100000000000001" customHeight="1" x14ac:dyDescent="0.2">
      <c r="A235" s="1322"/>
      <c r="B235" s="995"/>
      <c r="C235" s="995"/>
      <c r="D235" s="995"/>
      <c r="E235" s="995"/>
      <c r="F235" s="72"/>
      <c r="G235" s="72"/>
      <c r="H235" s="73"/>
      <c r="I235" s="73"/>
      <c r="J235" s="74"/>
      <c r="K235" s="74"/>
      <c r="L235" s="1319"/>
      <c r="M235" s="1319"/>
      <c r="N235" s="74"/>
      <c r="O235" s="74"/>
      <c r="P235" s="74"/>
      <c r="Q235" s="74"/>
      <c r="R235" s="74"/>
      <c r="S235" s="74"/>
      <c r="T235" s="74"/>
      <c r="U235" s="69"/>
    </row>
    <row r="236" spans="1:21" ht="20.100000000000001" customHeight="1" x14ac:dyDescent="0.2">
      <c r="A236" s="1322"/>
      <c r="B236" s="1323"/>
      <c r="C236" s="1323"/>
      <c r="D236" s="1323"/>
      <c r="E236" s="1323"/>
      <c r="F236" s="72"/>
      <c r="G236" s="72"/>
      <c r="H236" s="73"/>
      <c r="I236" s="73"/>
      <c r="J236" s="74"/>
      <c r="K236" s="74"/>
      <c r="L236" s="1319"/>
      <c r="M236" s="1319"/>
      <c r="N236" s="74"/>
      <c r="O236" s="74"/>
      <c r="P236" s="74"/>
      <c r="Q236" s="74"/>
      <c r="R236" s="74"/>
      <c r="S236" s="74"/>
      <c r="T236" s="74"/>
      <c r="U236" s="69"/>
    </row>
    <row r="237" spans="1:21" ht="20.100000000000001" customHeight="1" x14ac:dyDescent="0.2">
      <c r="A237" s="1322"/>
      <c r="B237" s="1324"/>
      <c r="C237" s="1324"/>
      <c r="D237" s="1324"/>
      <c r="E237" s="1324"/>
      <c r="F237" s="72"/>
      <c r="G237" s="72"/>
      <c r="H237" s="73"/>
      <c r="I237" s="73"/>
      <c r="J237" s="74"/>
      <c r="K237" s="74"/>
      <c r="L237" s="1319"/>
      <c r="M237" s="1319"/>
      <c r="N237" s="74"/>
      <c r="O237" s="74"/>
      <c r="P237" s="74"/>
      <c r="Q237" s="74"/>
      <c r="R237" s="74"/>
      <c r="S237" s="74"/>
      <c r="T237" s="74"/>
      <c r="U237" s="69"/>
    </row>
    <row r="238" spans="1:21" ht="20.100000000000001" customHeight="1" x14ac:dyDescent="0.2">
      <c r="A238" s="1322"/>
      <c r="B238" s="1314"/>
      <c r="C238" s="1314"/>
      <c r="D238" s="1314"/>
      <c r="E238" s="1314"/>
      <c r="F238" s="72"/>
      <c r="G238" s="72"/>
      <c r="H238" s="73"/>
      <c r="I238" s="73"/>
      <c r="J238" s="74"/>
      <c r="K238" s="74"/>
      <c r="L238" s="1319"/>
      <c r="M238" s="1319"/>
      <c r="N238" s="74"/>
      <c r="O238" s="74"/>
      <c r="P238" s="74"/>
      <c r="Q238" s="74"/>
      <c r="R238" s="74"/>
      <c r="S238" s="74"/>
      <c r="T238" s="74"/>
      <c r="U238" s="69"/>
    </row>
    <row r="239" spans="1:21" ht="20.100000000000001" customHeight="1" x14ac:dyDescent="0.2">
      <c r="A239" s="1322"/>
      <c r="B239" s="1325"/>
      <c r="C239" s="1325"/>
      <c r="D239" s="1325"/>
      <c r="E239" s="1325"/>
      <c r="F239" s="72"/>
      <c r="G239" s="72"/>
      <c r="H239" s="73"/>
      <c r="I239" s="73"/>
      <c r="J239" s="74"/>
      <c r="K239" s="74"/>
      <c r="L239" s="1319"/>
      <c r="M239" s="1319"/>
      <c r="N239" s="74"/>
      <c r="O239" s="74"/>
      <c r="P239" s="74"/>
      <c r="Q239" s="74"/>
      <c r="R239" s="74"/>
      <c r="S239" s="74"/>
      <c r="T239" s="74"/>
      <c r="U239" s="69"/>
    </row>
    <row r="240" spans="1:21" ht="20.100000000000001" customHeight="1" x14ac:dyDescent="0.2">
      <c r="A240" s="4"/>
      <c r="B240" s="29"/>
      <c r="C240" s="29"/>
      <c r="D240" s="29"/>
      <c r="E240" s="29"/>
      <c r="F240" s="29"/>
      <c r="G240" s="29"/>
      <c r="H240" s="29"/>
      <c r="I240" s="29"/>
      <c r="J240" s="29"/>
      <c r="K240" s="29"/>
      <c r="L240" s="29"/>
      <c r="M240" s="29"/>
      <c r="N240" s="29"/>
      <c r="O240" s="29"/>
      <c r="P240" s="29"/>
      <c r="Q240" s="29"/>
      <c r="R240" s="29"/>
      <c r="S240" s="29"/>
      <c r="T240" s="29"/>
      <c r="U240" s="69"/>
    </row>
    <row r="241" spans="1:21" ht="20.100000000000001" customHeight="1" x14ac:dyDescent="0.2">
      <c r="A241" s="29"/>
      <c r="B241" s="29"/>
      <c r="C241" s="29"/>
      <c r="D241" s="29"/>
      <c r="E241" s="29"/>
      <c r="F241" s="29"/>
      <c r="G241" s="29"/>
      <c r="H241" s="29"/>
      <c r="I241" s="29"/>
      <c r="J241" s="29"/>
      <c r="K241" s="29"/>
      <c r="L241" s="29"/>
      <c r="M241" s="29"/>
      <c r="N241" s="29"/>
      <c r="O241" s="29"/>
      <c r="P241" s="29"/>
      <c r="Q241" s="29"/>
      <c r="R241" s="29"/>
      <c r="S241" s="29"/>
      <c r="T241" s="29"/>
      <c r="U241" s="69"/>
    </row>
    <row r="242" spans="1:21" ht="20.100000000000001" customHeight="1" x14ac:dyDescent="0.2">
      <c r="A242" s="29"/>
      <c r="B242" s="29"/>
      <c r="C242" s="29"/>
      <c r="D242" s="29"/>
      <c r="E242" s="29"/>
      <c r="F242" s="29"/>
      <c r="G242" s="29"/>
      <c r="H242" s="29"/>
      <c r="I242" s="29"/>
      <c r="J242" s="29"/>
      <c r="K242" s="29"/>
      <c r="L242" s="29"/>
      <c r="M242" s="29"/>
      <c r="N242" s="29"/>
      <c r="O242" s="29"/>
      <c r="P242" s="29"/>
      <c r="Q242" s="29"/>
      <c r="R242" s="29"/>
      <c r="S242" s="29"/>
      <c r="T242" s="29"/>
      <c r="U242" s="69"/>
    </row>
    <row r="243" spans="1:21" ht="20.100000000000001" customHeight="1" x14ac:dyDescent="0.2">
      <c r="A243" s="29"/>
      <c r="B243" s="29"/>
      <c r="C243" s="29"/>
      <c r="D243" s="29"/>
      <c r="E243" s="29"/>
      <c r="F243" s="29"/>
      <c r="G243" s="29"/>
      <c r="H243" s="29"/>
      <c r="I243" s="29"/>
      <c r="J243" s="29"/>
      <c r="K243" s="29"/>
      <c r="L243" s="29"/>
      <c r="M243" s="29"/>
      <c r="N243" s="29"/>
      <c r="O243" s="29"/>
      <c r="P243" s="29"/>
      <c r="Q243" s="29"/>
      <c r="R243" s="29"/>
      <c r="S243" s="29"/>
      <c r="T243" s="29"/>
      <c r="U243" s="69"/>
    </row>
    <row r="244" spans="1:21" ht="20.100000000000001" customHeight="1" x14ac:dyDescent="0.2">
      <c r="A244" s="69"/>
      <c r="B244" s="69"/>
      <c r="C244" s="69"/>
      <c r="D244" s="69"/>
      <c r="E244" s="69"/>
      <c r="F244" s="69"/>
      <c r="G244" s="69"/>
      <c r="H244" s="69"/>
      <c r="I244" s="69"/>
      <c r="J244" s="69"/>
      <c r="K244" s="69"/>
      <c r="L244" s="69"/>
      <c r="M244" s="69"/>
      <c r="N244" s="69"/>
      <c r="O244" s="69"/>
      <c r="P244" s="69"/>
      <c r="Q244" s="69"/>
      <c r="R244" s="69"/>
      <c r="S244" s="69"/>
      <c r="T244" s="69"/>
      <c r="U244" s="69"/>
    </row>
    <row r="245" spans="1:21" ht="20.100000000000001" customHeight="1" x14ac:dyDescent="0.2">
      <c r="A245" s="77"/>
      <c r="B245" s="77"/>
      <c r="C245" s="29"/>
      <c r="D245" s="29"/>
      <c r="E245" s="29"/>
      <c r="F245" s="29"/>
      <c r="G245" s="29"/>
      <c r="H245" s="29"/>
      <c r="I245" s="29"/>
      <c r="J245" s="29"/>
      <c r="K245" s="29"/>
      <c r="L245" s="29"/>
      <c r="M245" s="29"/>
      <c r="N245" s="29"/>
      <c r="O245" s="29"/>
      <c r="P245" s="29"/>
      <c r="Q245" s="29"/>
      <c r="R245" s="29"/>
      <c r="S245" s="29"/>
      <c r="T245" s="29"/>
      <c r="U245" s="69"/>
    </row>
    <row r="246" spans="1:21" ht="20.100000000000001" customHeight="1" x14ac:dyDescent="0.2">
      <c r="A246" s="61"/>
      <c r="B246" s="61"/>
      <c r="C246" s="61"/>
      <c r="D246" s="1292"/>
      <c r="E246" s="1292"/>
      <c r="F246" s="997"/>
      <c r="G246" s="997"/>
      <c r="H246" s="997"/>
      <c r="I246" s="997"/>
      <c r="J246" s="997"/>
      <c r="K246" s="997"/>
      <c r="L246" s="997"/>
      <c r="M246" s="997"/>
      <c r="N246" s="997"/>
      <c r="O246" s="997"/>
      <c r="P246" s="997"/>
      <c r="Q246" s="997"/>
      <c r="R246" s="997"/>
      <c r="S246" s="997"/>
      <c r="T246" s="997"/>
      <c r="U246" s="69"/>
    </row>
    <row r="247" spans="1:21" ht="20.100000000000001" customHeight="1" x14ac:dyDescent="0.2">
      <c r="A247" s="19"/>
      <c r="B247" s="997"/>
      <c r="C247" s="997"/>
      <c r="D247" s="19"/>
      <c r="E247" s="4"/>
      <c r="F247" s="997"/>
      <c r="G247" s="997"/>
      <c r="H247" s="997"/>
      <c r="I247" s="997"/>
      <c r="J247" s="997"/>
      <c r="K247" s="997"/>
      <c r="L247" s="997"/>
      <c r="M247" s="997"/>
      <c r="N247" s="997"/>
      <c r="O247" s="997"/>
      <c r="P247" s="997"/>
      <c r="Q247" s="997"/>
      <c r="R247" s="997"/>
      <c r="S247" s="997"/>
      <c r="T247" s="997"/>
      <c r="U247" s="69"/>
    </row>
    <row r="248" spans="1:21" ht="20.100000000000001" customHeight="1" x14ac:dyDescent="0.2">
      <c r="A248" s="61"/>
      <c r="B248" s="61"/>
      <c r="C248" s="61"/>
      <c r="D248" s="1265"/>
      <c r="E248" s="1265"/>
      <c r="F248" s="997"/>
      <c r="G248" s="997"/>
      <c r="H248" s="997"/>
      <c r="I248" s="997"/>
      <c r="J248" s="997"/>
      <c r="K248" s="997"/>
      <c r="L248" s="997"/>
      <c r="M248" s="997"/>
      <c r="N248" s="997"/>
      <c r="O248" s="997"/>
      <c r="P248" s="997"/>
      <c r="Q248" s="997"/>
      <c r="R248" s="997"/>
      <c r="S248" s="997"/>
      <c r="T248" s="997"/>
      <c r="U248" s="69"/>
    </row>
    <row r="249" spans="1:21" ht="24.9" customHeight="1" x14ac:dyDescent="0.2">
      <c r="A249" s="1302"/>
      <c r="B249" s="1302"/>
      <c r="C249" s="1302"/>
      <c r="D249" s="1265"/>
      <c r="E249" s="1265"/>
      <c r="F249" s="997"/>
      <c r="G249" s="997"/>
      <c r="H249" s="997"/>
      <c r="I249" s="997"/>
      <c r="J249" s="997"/>
      <c r="K249" s="997"/>
      <c r="L249" s="29"/>
      <c r="M249" s="78"/>
      <c r="N249" s="29"/>
      <c r="O249" s="997"/>
      <c r="P249" s="997"/>
      <c r="Q249" s="997"/>
      <c r="R249" s="997"/>
      <c r="S249" s="997"/>
      <c r="T249" s="997"/>
      <c r="U249" s="69"/>
    </row>
    <row r="250" spans="1:21" ht="20.100000000000001" customHeight="1" x14ac:dyDescent="0.2">
      <c r="A250" s="997"/>
      <c r="B250" s="997"/>
      <c r="C250" s="997"/>
      <c r="D250" s="997"/>
      <c r="E250" s="997"/>
      <c r="F250" s="4"/>
      <c r="G250" s="4"/>
      <c r="H250" s="4"/>
      <c r="I250" s="4"/>
      <c r="J250" s="4"/>
      <c r="K250" s="4"/>
      <c r="L250" s="4"/>
      <c r="M250" s="4"/>
      <c r="N250" s="4"/>
      <c r="O250" s="4"/>
      <c r="P250" s="4"/>
      <c r="Q250" s="4"/>
      <c r="R250" s="4"/>
      <c r="S250" s="4"/>
      <c r="T250" s="4"/>
      <c r="U250" s="69"/>
    </row>
    <row r="251" spans="1:21" ht="20.100000000000001" customHeight="1" x14ac:dyDescent="0.2">
      <c r="A251" s="997"/>
      <c r="B251" s="997"/>
      <c r="C251" s="997"/>
      <c r="D251" s="997"/>
      <c r="E251" s="997"/>
      <c r="F251" s="72"/>
      <c r="G251" s="72"/>
      <c r="H251" s="72"/>
      <c r="I251" s="72"/>
      <c r="J251" s="72"/>
      <c r="K251" s="72"/>
      <c r="L251" s="72"/>
      <c r="M251" s="72"/>
      <c r="N251" s="72"/>
      <c r="O251" s="72"/>
      <c r="P251" s="72"/>
      <c r="Q251" s="72"/>
      <c r="R251" s="72"/>
      <c r="S251" s="72"/>
      <c r="T251" s="72"/>
      <c r="U251" s="69"/>
    </row>
    <row r="252" spans="1:21" ht="20.100000000000001" customHeight="1" x14ac:dyDescent="0.2">
      <c r="A252" s="997"/>
      <c r="B252" s="997"/>
      <c r="C252" s="997"/>
      <c r="D252" s="997"/>
      <c r="E252" s="997"/>
      <c r="F252" s="72"/>
      <c r="G252" s="72"/>
      <c r="H252" s="73"/>
      <c r="I252" s="73"/>
      <c r="J252" s="73"/>
      <c r="K252" s="73"/>
      <c r="L252" s="73"/>
      <c r="M252" s="73"/>
      <c r="N252" s="73"/>
      <c r="O252" s="73"/>
      <c r="P252" s="73"/>
      <c r="Q252" s="73"/>
      <c r="R252" s="73"/>
      <c r="S252" s="73"/>
      <c r="T252" s="73"/>
      <c r="U252" s="69"/>
    </row>
    <row r="253" spans="1:21" ht="20.100000000000001" customHeight="1" x14ac:dyDescent="0.2">
      <c r="A253" s="997"/>
      <c r="B253" s="997"/>
      <c r="C253" s="997"/>
      <c r="D253" s="997"/>
      <c r="E253" s="997"/>
      <c r="F253" s="72"/>
      <c r="G253" s="72"/>
      <c r="H253" s="73"/>
      <c r="I253" s="73"/>
      <c r="J253" s="73"/>
      <c r="K253" s="73"/>
      <c r="L253" s="73"/>
      <c r="M253" s="73"/>
      <c r="N253" s="73"/>
      <c r="O253" s="73"/>
      <c r="P253" s="73"/>
      <c r="Q253" s="73"/>
      <c r="R253" s="73"/>
      <c r="S253" s="73"/>
      <c r="T253" s="73"/>
      <c r="U253" s="69"/>
    </row>
    <row r="254" spans="1:21" ht="20.100000000000001" customHeight="1" x14ac:dyDescent="0.2">
      <c r="A254" s="1313"/>
      <c r="B254" s="997"/>
      <c r="C254" s="997"/>
      <c r="D254" s="997"/>
      <c r="E254" s="997"/>
      <c r="F254" s="72"/>
      <c r="G254" s="72"/>
      <c r="H254" s="73"/>
      <c r="I254" s="73"/>
      <c r="J254" s="73"/>
      <c r="K254" s="73"/>
      <c r="L254" s="73"/>
      <c r="M254" s="73"/>
      <c r="N254" s="73"/>
      <c r="O254" s="73"/>
      <c r="P254" s="73"/>
      <c r="Q254" s="73"/>
      <c r="R254" s="73"/>
      <c r="S254" s="73"/>
      <c r="T254" s="73"/>
      <c r="U254" s="69"/>
    </row>
    <row r="255" spans="1:21" ht="12" customHeight="1" x14ac:dyDescent="0.2">
      <c r="A255" s="1313"/>
      <c r="B255" s="1313"/>
      <c r="C255" s="997"/>
      <c r="D255" s="997"/>
      <c r="E255" s="997"/>
      <c r="F255" s="1315"/>
      <c r="G255" s="1315"/>
      <c r="H255" s="1316"/>
      <c r="I255" s="1316"/>
      <c r="J255" s="74"/>
      <c r="K255" s="1317"/>
      <c r="L255" s="74"/>
      <c r="M255" s="79"/>
      <c r="N255" s="1317"/>
      <c r="O255" s="1318"/>
      <c r="P255" s="1318"/>
      <c r="Q255" s="1318"/>
      <c r="R255" s="1318"/>
      <c r="S255" s="1318"/>
      <c r="T255" s="1318"/>
      <c r="U255" s="69"/>
    </row>
    <row r="256" spans="1:21" ht="12" customHeight="1" x14ac:dyDescent="0.2">
      <c r="A256" s="1313"/>
      <c r="B256" s="1313"/>
      <c r="C256" s="997"/>
      <c r="D256" s="997"/>
      <c r="E256" s="997"/>
      <c r="F256" s="1315"/>
      <c r="G256" s="1315"/>
      <c r="H256" s="1316"/>
      <c r="I256" s="1316"/>
      <c r="J256" s="80"/>
      <c r="K256" s="1317"/>
      <c r="L256" s="80"/>
      <c r="M256" s="80"/>
      <c r="N256" s="1317"/>
      <c r="O256" s="1318"/>
      <c r="P256" s="1318"/>
      <c r="Q256" s="1318"/>
      <c r="R256" s="1318"/>
      <c r="S256" s="1318"/>
      <c r="T256" s="1318"/>
      <c r="U256" s="69"/>
    </row>
    <row r="257" spans="1:21" ht="12" customHeight="1" x14ac:dyDescent="0.2">
      <c r="A257" s="1313"/>
      <c r="B257" s="1313"/>
      <c r="C257" s="1313"/>
      <c r="D257" s="1314"/>
      <c r="E257" s="997"/>
      <c r="F257" s="1315"/>
      <c r="G257" s="1315"/>
      <c r="H257" s="1316"/>
      <c r="I257" s="1316"/>
      <c r="J257" s="74"/>
      <c r="K257" s="1317"/>
      <c r="L257" s="74"/>
      <c r="M257" s="74"/>
      <c r="N257" s="1317"/>
      <c r="O257" s="1319"/>
      <c r="P257" s="1319"/>
      <c r="Q257" s="1319"/>
      <c r="R257" s="1319"/>
      <c r="S257" s="1318"/>
      <c r="T257" s="1318"/>
      <c r="U257" s="69"/>
    </row>
    <row r="258" spans="1:21" ht="12" customHeight="1" x14ac:dyDescent="0.2">
      <c r="A258" s="1313"/>
      <c r="B258" s="1313"/>
      <c r="C258" s="1313"/>
      <c r="D258" s="1314"/>
      <c r="E258" s="997"/>
      <c r="F258" s="1315"/>
      <c r="G258" s="1315"/>
      <c r="H258" s="1316"/>
      <c r="I258" s="1316"/>
      <c r="J258" s="80"/>
      <c r="K258" s="1317"/>
      <c r="L258" s="80"/>
      <c r="M258" s="80"/>
      <c r="N258" s="1317"/>
      <c r="O258" s="1319"/>
      <c r="P258" s="1319"/>
      <c r="Q258" s="1319"/>
      <c r="R258" s="1319"/>
      <c r="S258" s="1318"/>
      <c r="T258" s="1318"/>
      <c r="U258" s="69"/>
    </row>
    <row r="259" spans="1:21" ht="12" customHeight="1" x14ac:dyDescent="0.2">
      <c r="A259" s="1313"/>
      <c r="B259" s="1313"/>
      <c r="C259" s="1313"/>
      <c r="D259" s="1314"/>
      <c r="E259" s="997"/>
      <c r="F259" s="1315"/>
      <c r="G259" s="1315"/>
      <c r="H259" s="1316"/>
      <c r="I259" s="1316"/>
      <c r="J259" s="74"/>
      <c r="K259" s="1317"/>
      <c r="L259" s="74"/>
      <c r="M259" s="74"/>
      <c r="N259" s="1317"/>
      <c r="O259" s="1319"/>
      <c r="P259" s="1319"/>
      <c r="Q259" s="1319"/>
      <c r="R259" s="1319"/>
      <c r="S259" s="1318"/>
      <c r="T259" s="1318"/>
      <c r="U259" s="69"/>
    </row>
    <row r="260" spans="1:21" ht="12" customHeight="1" x14ac:dyDescent="0.2">
      <c r="A260" s="1313"/>
      <c r="B260" s="1313"/>
      <c r="C260" s="1313"/>
      <c r="D260" s="1314"/>
      <c r="E260" s="997"/>
      <c r="F260" s="1315"/>
      <c r="G260" s="1315"/>
      <c r="H260" s="1316"/>
      <c r="I260" s="1316"/>
      <c r="J260" s="80"/>
      <c r="K260" s="1317"/>
      <c r="L260" s="80"/>
      <c r="M260" s="80"/>
      <c r="N260" s="1317"/>
      <c r="O260" s="1319"/>
      <c r="P260" s="1319"/>
      <c r="Q260" s="1319"/>
      <c r="R260" s="1319"/>
      <c r="S260" s="1318"/>
      <c r="T260" s="1318"/>
      <c r="U260" s="69"/>
    </row>
    <row r="261" spans="1:21" ht="12" customHeight="1" x14ac:dyDescent="0.2">
      <c r="A261" s="1313"/>
      <c r="B261" s="1313"/>
      <c r="C261" s="1313"/>
      <c r="D261" s="1314"/>
      <c r="E261" s="997"/>
      <c r="F261" s="1315"/>
      <c r="G261" s="1315"/>
      <c r="H261" s="1316"/>
      <c r="I261" s="1316"/>
      <c r="J261" s="74"/>
      <c r="K261" s="1317"/>
      <c r="L261" s="74"/>
      <c r="M261" s="79"/>
      <c r="N261" s="1317"/>
      <c r="O261" s="1319"/>
      <c r="P261" s="1319"/>
      <c r="Q261" s="1319"/>
      <c r="R261" s="1319"/>
      <c r="S261" s="1318"/>
      <c r="T261" s="1318"/>
      <c r="U261" s="69"/>
    </row>
    <row r="262" spans="1:21" ht="12" customHeight="1" x14ac:dyDescent="0.2">
      <c r="A262" s="1313"/>
      <c r="B262" s="1313"/>
      <c r="C262" s="1313"/>
      <c r="D262" s="1314"/>
      <c r="E262" s="997"/>
      <c r="F262" s="1315"/>
      <c r="G262" s="1315"/>
      <c r="H262" s="1316"/>
      <c r="I262" s="1316"/>
      <c r="J262" s="80"/>
      <c r="K262" s="1317"/>
      <c r="L262" s="80"/>
      <c r="M262" s="81"/>
      <c r="N262" s="1317"/>
      <c r="O262" s="1319"/>
      <c r="P262" s="1319"/>
      <c r="Q262" s="1319"/>
      <c r="R262" s="1319"/>
      <c r="S262" s="1318"/>
      <c r="T262" s="1318"/>
      <c r="U262" s="69"/>
    </row>
    <row r="263" spans="1:21" ht="12" customHeight="1" x14ac:dyDescent="0.2">
      <c r="A263" s="1313"/>
      <c r="B263" s="1313"/>
      <c r="C263" s="1313"/>
      <c r="D263" s="1314"/>
      <c r="E263" s="997"/>
      <c r="F263" s="1315"/>
      <c r="G263" s="1315"/>
      <c r="H263" s="1316"/>
      <c r="I263" s="1316"/>
      <c r="J263" s="74"/>
      <c r="K263" s="1317"/>
      <c r="L263" s="74"/>
      <c r="M263" s="79"/>
      <c r="N263" s="1317"/>
      <c r="O263" s="1319"/>
      <c r="P263" s="1319"/>
      <c r="Q263" s="1319"/>
      <c r="R263" s="1319"/>
      <c r="S263" s="1318"/>
      <c r="T263" s="1318"/>
      <c r="U263" s="69"/>
    </row>
    <row r="264" spans="1:21" ht="12" customHeight="1" x14ac:dyDescent="0.2">
      <c r="A264" s="1313"/>
      <c r="B264" s="1313"/>
      <c r="C264" s="1313"/>
      <c r="D264" s="1314"/>
      <c r="E264" s="997"/>
      <c r="F264" s="1315"/>
      <c r="G264" s="1315"/>
      <c r="H264" s="1316"/>
      <c r="I264" s="1316"/>
      <c r="J264" s="80"/>
      <c r="K264" s="1317"/>
      <c r="L264" s="80"/>
      <c r="M264" s="81"/>
      <c r="N264" s="1317"/>
      <c r="O264" s="1319"/>
      <c r="P264" s="1319"/>
      <c r="Q264" s="1319"/>
      <c r="R264" s="1319"/>
      <c r="S264" s="1318"/>
      <c r="T264" s="1318"/>
      <c r="U264" s="69"/>
    </row>
    <row r="265" spans="1:21" ht="12" customHeight="1" x14ac:dyDescent="0.2">
      <c r="A265" s="1313"/>
      <c r="B265" s="1313"/>
      <c r="C265" s="1313"/>
      <c r="D265" s="1314"/>
      <c r="E265" s="997"/>
      <c r="F265" s="1315"/>
      <c r="G265" s="1315"/>
      <c r="H265" s="1316"/>
      <c r="I265" s="1316"/>
      <c r="J265" s="74"/>
      <c r="K265" s="1317"/>
      <c r="L265" s="74"/>
      <c r="M265" s="79"/>
      <c r="N265" s="1317"/>
      <c r="O265" s="1319"/>
      <c r="P265" s="1319"/>
      <c r="Q265" s="1319"/>
      <c r="R265" s="1319"/>
      <c r="S265" s="1318"/>
      <c r="T265" s="1318"/>
      <c r="U265" s="69"/>
    </row>
    <row r="266" spans="1:21" ht="12" customHeight="1" x14ac:dyDescent="0.2">
      <c r="A266" s="1313"/>
      <c r="B266" s="1313"/>
      <c r="C266" s="1313"/>
      <c r="D266" s="1314"/>
      <c r="E266" s="997"/>
      <c r="F266" s="1315"/>
      <c r="G266" s="1315"/>
      <c r="H266" s="1316"/>
      <c r="I266" s="1316"/>
      <c r="J266" s="80"/>
      <c r="K266" s="1317"/>
      <c r="L266" s="80"/>
      <c r="M266" s="81"/>
      <c r="N266" s="1317"/>
      <c r="O266" s="1319"/>
      <c r="P266" s="1319"/>
      <c r="Q266" s="1319"/>
      <c r="R266" s="1319"/>
      <c r="S266" s="1318"/>
      <c r="T266" s="1318"/>
      <c r="U266" s="69"/>
    </row>
    <row r="267" spans="1:21" ht="12" customHeight="1" x14ac:dyDescent="0.2">
      <c r="A267" s="1313"/>
      <c r="B267" s="1313"/>
      <c r="C267" s="1313"/>
      <c r="D267" s="1314"/>
      <c r="E267" s="997"/>
      <c r="F267" s="1315"/>
      <c r="G267" s="1315"/>
      <c r="H267" s="1316"/>
      <c r="I267" s="1316"/>
      <c r="J267" s="74"/>
      <c r="K267" s="1317"/>
      <c r="L267" s="74"/>
      <c r="M267" s="79"/>
      <c r="N267" s="1317"/>
      <c r="O267" s="1319"/>
      <c r="P267" s="1319"/>
      <c r="Q267" s="1319"/>
      <c r="R267" s="1319"/>
      <c r="S267" s="1318"/>
      <c r="T267" s="1318"/>
      <c r="U267" s="69"/>
    </row>
    <row r="268" spans="1:21" ht="12" customHeight="1" x14ac:dyDescent="0.2">
      <c r="A268" s="1313"/>
      <c r="B268" s="1313"/>
      <c r="C268" s="1313"/>
      <c r="D268" s="1314"/>
      <c r="E268" s="997"/>
      <c r="F268" s="1315"/>
      <c r="G268" s="1315"/>
      <c r="H268" s="1316"/>
      <c r="I268" s="1316"/>
      <c r="J268" s="80"/>
      <c r="K268" s="1317"/>
      <c r="L268" s="80"/>
      <c r="M268" s="81"/>
      <c r="N268" s="1317"/>
      <c r="O268" s="1319"/>
      <c r="P268" s="1319"/>
      <c r="Q268" s="1319"/>
      <c r="R268" s="1319"/>
      <c r="S268" s="1318"/>
      <c r="T268" s="1318"/>
      <c r="U268" s="69"/>
    </row>
    <row r="269" spans="1:21" ht="12" customHeight="1" x14ac:dyDescent="0.2">
      <c r="A269" s="1313"/>
      <c r="B269" s="1313"/>
      <c r="C269" s="1313"/>
      <c r="D269" s="993"/>
      <c r="E269" s="993"/>
      <c r="F269" s="1315"/>
      <c r="G269" s="1315"/>
      <c r="H269" s="1316"/>
      <c r="I269" s="1316"/>
      <c r="J269" s="74"/>
      <c r="K269" s="1317"/>
      <c r="L269" s="74"/>
      <c r="M269" s="79"/>
      <c r="N269" s="1317"/>
      <c r="O269" s="1318"/>
      <c r="P269" s="1318"/>
      <c r="Q269" s="1318"/>
      <c r="R269" s="1318"/>
      <c r="S269" s="1318"/>
      <c r="T269" s="1318"/>
      <c r="U269" s="69"/>
    </row>
    <row r="270" spans="1:21" ht="12" customHeight="1" x14ac:dyDescent="0.2">
      <c r="A270" s="1313"/>
      <c r="B270" s="1313"/>
      <c r="C270" s="1313"/>
      <c r="D270" s="993"/>
      <c r="E270" s="993"/>
      <c r="F270" s="1315"/>
      <c r="G270" s="1315"/>
      <c r="H270" s="1316"/>
      <c r="I270" s="1316"/>
      <c r="J270" s="80"/>
      <c r="K270" s="1317"/>
      <c r="L270" s="80"/>
      <c r="M270" s="80"/>
      <c r="N270" s="1317"/>
      <c r="O270" s="1318"/>
      <c r="P270" s="1318"/>
      <c r="Q270" s="1318"/>
      <c r="R270" s="1318"/>
      <c r="S270" s="1318"/>
      <c r="T270" s="1318"/>
      <c r="U270" s="69"/>
    </row>
    <row r="271" spans="1:21" ht="12" customHeight="1" x14ac:dyDescent="0.2">
      <c r="A271" s="1313"/>
      <c r="B271" s="1313"/>
      <c r="C271" s="1313"/>
      <c r="D271" s="993"/>
      <c r="E271" s="993"/>
      <c r="F271" s="1315"/>
      <c r="G271" s="1315"/>
      <c r="H271" s="1316"/>
      <c r="I271" s="1316"/>
      <c r="J271" s="74"/>
      <c r="K271" s="1317"/>
      <c r="L271" s="74"/>
      <c r="M271" s="79"/>
      <c r="N271" s="1317"/>
      <c r="O271" s="1318"/>
      <c r="P271" s="1318"/>
      <c r="Q271" s="1318"/>
      <c r="R271" s="1318"/>
      <c r="S271" s="1318"/>
      <c r="T271" s="1318"/>
      <c r="U271" s="69"/>
    </row>
    <row r="272" spans="1:21" ht="12" customHeight="1" x14ac:dyDescent="0.2">
      <c r="A272" s="1313"/>
      <c r="B272" s="1313"/>
      <c r="C272" s="1313"/>
      <c r="D272" s="993"/>
      <c r="E272" s="993"/>
      <c r="F272" s="1315"/>
      <c r="G272" s="1315"/>
      <c r="H272" s="1316"/>
      <c r="I272" s="1316"/>
      <c r="J272" s="80"/>
      <c r="K272" s="1317"/>
      <c r="L272" s="80"/>
      <c r="M272" s="81"/>
      <c r="N272" s="1317"/>
      <c r="O272" s="1318"/>
      <c r="P272" s="1318"/>
      <c r="Q272" s="1318"/>
      <c r="R272" s="1318"/>
      <c r="S272" s="1318"/>
      <c r="T272" s="1318"/>
      <c r="U272" s="69"/>
    </row>
    <row r="273" spans="1:21" ht="12" customHeight="1" x14ac:dyDescent="0.2">
      <c r="A273" s="1313"/>
      <c r="B273" s="1313"/>
      <c r="C273" s="1313"/>
      <c r="D273" s="993"/>
      <c r="E273" s="993"/>
      <c r="F273" s="1315"/>
      <c r="G273" s="1315"/>
      <c r="H273" s="1316"/>
      <c r="I273" s="1316"/>
      <c r="J273" s="74"/>
      <c r="K273" s="1317"/>
      <c r="L273" s="74"/>
      <c r="M273" s="79"/>
      <c r="N273" s="1317"/>
      <c r="O273" s="1318"/>
      <c r="P273" s="1318"/>
      <c r="Q273" s="1318"/>
      <c r="R273" s="1318"/>
      <c r="S273" s="1318"/>
      <c r="T273" s="1318"/>
      <c r="U273" s="69"/>
    </row>
    <row r="274" spans="1:21" ht="12" customHeight="1" x14ac:dyDescent="0.2">
      <c r="A274" s="1313"/>
      <c r="B274" s="1313"/>
      <c r="C274" s="1313"/>
      <c r="D274" s="993"/>
      <c r="E274" s="993"/>
      <c r="F274" s="1315"/>
      <c r="G274" s="1315"/>
      <c r="H274" s="1316"/>
      <c r="I274" s="1316"/>
      <c r="J274" s="80"/>
      <c r="K274" s="1317"/>
      <c r="L274" s="80"/>
      <c r="M274" s="81"/>
      <c r="N274" s="1317"/>
      <c r="O274" s="1318"/>
      <c r="P274" s="1318"/>
      <c r="Q274" s="1318"/>
      <c r="R274" s="1318"/>
      <c r="S274" s="1318"/>
      <c r="T274" s="1318"/>
      <c r="U274" s="69"/>
    </row>
    <row r="275" spans="1:21" ht="12" customHeight="1" x14ac:dyDescent="0.2">
      <c r="A275" s="1313"/>
      <c r="B275" s="1313"/>
      <c r="C275" s="995"/>
      <c r="D275" s="995"/>
      <c r="E275" s="995"/>
      <c r="F275" s="1315"/>
      <c r="G275" s="1315"/>
      <c r="H275" s="1316"/>
      <c r="I275" s="1316"/>
      <c r="J275" s="74"/>
      <c r="K275" s="1317"/>
      <c r="L275" s="74"/>
      <c r="M275" s="79"/>
      <c r="N275" s="1317"/>
      <c r="O275" s="1318"/>
      <c r="P275" s="1318"/>
      <c r="Q275" s="1318"/>
      <c r="R275" s="1318"/>
      <c r="S275" s="1318"/>
      <c r="T275" s="1318"/>
      <c r="U275" s="69"/>
    </row>
    <row r="276" spans="1:21" ht="12" customHeight="1" x14ac:dyDescent="0.2">
      <c r="A276" s="1313"/>
      <c r="B276" s="1313"/>
      <c r="C276" s="995"/>
      <c r="D276" s="995"/>
      <c r="E276" s="995"/>
      <c r="F276" s="1315"/>
      <c r="G276" s="1315"/>
      <c r="H276" s="1316"/>
      <c r="I276" s="1316"/>
      <c r="J276" s="80"/>
      <c r="K276" s="1317"/>
      <c r="L276" s="80"/>
      <c r="M276" s="80"/>
      <c r="N276" s="1317"/>
      <c r="O276" s="1318"/>
      <c r="P276" s="1318"/>
      <c r="Q276" s="1318"/>
      <c r="R276" s="1318"/>
      <c r="S276" s="1318"/>
      <c r="T276" s="1318"/>
      <c r="U276" s="69"/>
    </row>
    <row r="277" spans="1:21" ht="20.100000000000001" customHeight="1" x14ac:dyDescent="0.2">
      <c r="A277" s="1313"/>
      <c r="B277" s="1287"/>
      <c r="C277" s="1287"/>
      <c r="D277" s="997"/>
      <c r="E277" s="997"/>
      <c r="F277" s="72"/>
      <c r="G277" s="72"/>
      <c r="H277" s="73"/>
      <c r="I277" s="73"/>
      <c r="J277" s="1320"/>
      <c r="K277" s="1320"/>
      <c r="L277" s="1320"/>
      <c r="M277" s="1320"/>
      <c r="N277" s="1320"/>
      <c r="O277" s="73"/>
      <c r="P277" s="73"/>
      <c r="Q277" s="1320"/>
      <c r="R277" s="1320"/>
      <c r="S277" s="73"/>
      <c r="T277" s="73"/>
      <c r="U277" s="69"/>
    </row>
    <row r="278" spans="1:21" ht="20.100000000000001" customHeight="1" x14ac:dyDescent="0.2">
      <c r="A278" s="1313"/>
      <c r="B278" s="1287"/>
      <c r="C278" s="1287"/>
      <c r="D278" s="1321"/>
      <c r="E278" s="1321"/>
      <c r="F278" s="72"/>
      <c r="G278" s="72"/>
      <c r="H278" s="73"/>
      <c r="I278" s="73"/>
      <c r="J278" s="1320"/>
      <c r="K278" s="1320"/>
      <c r="L278" s="1320"/>
      <c r="M278" s="1320"/>
      <c r="N278" s="1320"/>
      <c r="O278" s="74"/>
      <c r="P278" s="74"/>
      <c r="Q278" s="1320"/>
      <c r="R278" s="1320"/>
      <c r="S278" s="74"/>
      <c r="T278" s="74"/>
      <c r="U278" s="69"/>
    </row>
    <row r="279" spans="1:21" ht="20.100000000000001" customHeight="1" x14ac:dyDescent="0.2">
      <c r="A279" s="1313"/>
      <c r="B279" s="1287"/>
      <c r="C279" s="1287"/>
      <c r="D279" s="1314"/>
      <c r="E279" s="1314"/>
      <c r="F279" s="72"/>
      <c r="G279" s="72"/>
      <c r="H279" s="73"/>
      <c r="I279" s="73"/>
      <c r="J279" s="1320"/>
      <c r="K279" s="1320"/>
      <c r="L279" s="1320"/>
      <c r="M279" s="1320"/>
      <c r="N279" s="1320"/>
      <c r="O279" s="74"/>
      <c r="P279" s="74"/>
      <c r="Q279" s="1320"/>
      <c r="R279" s="1320"/>
      <c r="S279" s="74"/>
      <c r="T279" s="74"/>
      <c r="U279" s="69"/>
    </row>
    <row r="280" spans="1:21" ht="20.100000000000001" customHeight="1" x14ac:dyDescent="0.2">
      <c r="A280" s="1313"/>
      <c r="B280" s="1287"/>
      <c r="C280" s="1287"/>
      <c r="D280" s="1321"/>
      <c r="E280" s="1321"/>
      <c r="F280" s="72"/>
      <c r="G280" s="72"/>
      <c r="H280" s="73"/>
      <c r="I280" s="73"/>
      <c r="J280" s="1320"/>
      <c r="K280" s="1320"/>
      <c r="L280" s="1320"/>
      <c r="M280" s="1320"/>
      <c r="N280" s="1320"/>
      <c r="O280" s="74"/>
      <c r="P280" s="74"/>
      <c r="Q280" s="1320"/>
      <c r="R280" s="1320"/>
      <c r="S280" s="74"/>
      <c r="T280" s="74"/>
      <c r="U280" s="69"/>
    </row>
    <row r="281" spans="1:21" ht="20.100000000000001" customHeight="1" x14ac:dyDescent="0.2">
      <c r="A281" s="1313"/>
      <c r="B281" s="1287"/>
      <c r="C281" s="1287"/>
      <c r="D281" s="995"/>
      <c r="E281" s="995"/>
      <c r="F281" s="72"/>
      <c r="G281" s="72"/>
      <c r="H281" s="73"/>
      <c r="I281" s="73"/>
      <c r="J281" s="1320"/>
      <c r="K281" s="1320"/>
      <c r="L281" s="1320"/>
      <c r="M281" s="1320"/>
      <c r="N281" s="1320"/>
      <c r="O281" s="74"/>
      <c r="P281" s="74"/>
      <c r="Q281" s="1320"/>
      <c r="R281" s="1320"/>
      <c r="S281" s="74"/>
      <c r="T281" s="74"/>
      <c r="U281" s="69"/>
    </row>
    <row r="282" spans="1:21" ht="20.100000000000001" customHeight="1" x14ac:dyDescent="0.2">
      <c r="A282" s="1313"/>
      <c r="B282" s="1257"/>
      <c r="C282" s="1257"/>
      <c r="D282" s="997"/>
      <c r="E282" s="997"/>
      <c r="F282" s="72"/>
      <c r="G282" s="72"/>
      <c r="H282" s="73"/>
      <c r="I282" s="73"/>
      <c r="J282" s="1320"/>
      <c r="K282" s="1320"/>
      <c r="L282" s="1320"/>
      <c r="M282" s="1320"/>
      <c r="N282" s="1320"/>
      <c r="O282" s="73"/>
      <c r="P282" s="73"/>
      <c r="Q282" s="1320"/>
      <c r="R282" s="1320"/>
      <c r="S282" s="73"/>
      <c r="T282" s="73"/>
      <c r="U282" s="69"/>
    </row>
    <row r="283" spans="1:21" ht="20.100000000000001" customHeight="1" x14ac:dyDescent="0.2">
      <c r="A283" s="1313"/>
      <c r="B283" s="1257"/>
      <c r="C283" s="1257"/>
      <c r="D283" s="1314"/>
      <c r="E283" s="1314"/>
      <c r="F283" s="72"/>
      <c r="G283" s="72"/>
      <c r="H283" s="73"/>
      <c r="I283" s="73"/>
      <c r="J283" s="1320"/>
      <c r="K283" s="1320"/>
      <c r="L283" s="1320"/>
      <c r="M283" s="1320"/>
      <c r="N283" s="1320"/>
      <c r="O283" s="74"/>
      <c r="P283" s="74"/>
      <c r="Q283" s="1320"/>
      <c r="R283" s="1320"/>
      <c r="S283" s="74"/>
      <c r="T283" s="74"/>
      <c r="U283" s="69"/>
    </row>
    <row r="284" spans="1:21" ht="20.100000000000001" customHeight="1" x14ac:dyDescent="0.2">
      <c r="A284" s="1313"/>
      <c r="B284" s="1257"/>
      <c r="C284" s="1257"/>
      <c r="D284" s="993"/>
      <c r="E284" s="993"/>
      <c r="F284" s="72"/>
      <c r="G284" s="72"/>
      <c r="H284" s="73"/>
      <c r="I284" s="73"/>
      <c r="J284" s="1320"/>
      <c r="K284" s="1320"/>
      <c r="L284" s="1320"/>
      <c r="M284" s="1320"/>
      <c r="N284" s="1320"/>
      <c r="O284" s="74"/>
      <c r="P284" s="74"/>
      <c r="Q284" s="1320"/>
      <c r="R284" s="1320"/>
      <c r="S284" s="74"/>
      <c r="T284" s="74"/>
      <c r="U284" s="69"/>
    </row>
    <row r="285" spans="1:21" ht="20.100000000000001" customHeight="1" x14ac:dyDescent="0.2">
      <c r="A285" s="1313"/>
      <c r="B285" s="1314"/>
      <c r="C285" s="1314"/>
      <c r="D285" s="1314"/>
      <c r="E285" s="1314"/>
      <c r="F285" s="72"/>
      <c r="G285" s="72"/>
      <c r="H285" s="73"/>
      <c r="I285" s="73"/>
      <c r="J285" s="74"/>
      <c r="K285" s="74"/>
      <c r="L285" s="1319"/>
      <c r="M285" s="1319"/>
      <c r="N285" s="74"/>
      <c r="O285" s="74"/>
      <c r="P285" s="74"/>
      <c r="Q285" s="74"/>
      <c r="R285" s="74"/>
      <c r="S285" s="74"/>
      <c r="T285" s="74"/>
      <c r="U285" s="69"/>
    </row>
    <row r="286" spans="1:21" ht="20.100000000000001" customHeight="1" x14ac:dyDescent="0.2">
      <c r="A286" s="1313"/>
      <c r="B286" s="1257"/>
      <c r="C286" s="1257"/>
      <c r="D286" s="997"/>
      <c r="E286" s="997"/>
      <c r="F286" s="72"/>
      <c r="G286" s="72"/>
      <c r="H286" s="73"/>
      <c r="I286" s="73"/>
      <c r="J286" s="73"/>
      <c r="K286" s="73"/>
      <c r="L286" s="82"/>
      <c r="M286" s="82"/>
      <c r="N286" s="73"/>
      <c r="O286" s="73"/>
      <c r="P286" s="73"/>
      <c r="Q286" s="73"/>
      <c r="R286" s="73"/>
      <c r="S286" s="73"/>
      <c r="T286" s="73"/>
      <c r="U286" s="69"/>
    </row>
    <row r="287" spans="1:21" ht="20.100000000000001" customHeight="1" x14ac:dyDescent="0.2">
      <c r="A287" s="1313"/>
      <c r="B287" s="1257"/>
      <c r="C287" s="1257"/>
      <c r="D287" s="1314"/>
      <c r="E287" s="1314"/>
      <c r="F287" s="72"/>
      <c r="G287" s="72"/>
      <c r="H287" s="73"/>
      <c r="I287" s="73"/>
      <c r="J287" s="74"/>
      <c r="K287" s="74"/>
      <c r="L287" s="1319"/>
      <c r="M287" s="1319"/>
      <c r="N287" s="74"/>
      <c r="O287" s="74"/>
      <c r="P287" s="74"/>
      <c r="Q287" s="74"/>
      <c r="R287" s="74"/>
      <c r="S287" s="74"/>
      <c r="T287" s="74"/>
      <c r="U287" s="69"/>
    </row>
    <row r="288" spans="1:21" ht="20.100000000000001" customHeight="1" x14ac:dyDescent="0.2">
      <c r="A288" s="1313"/>
      <c r="B288" s="1257"/>
      <c r="C288" s="1257"/>
      <c r="D288" s="1314"/>
      <c r="E288" s="1314"/>
      <c r="F288" s="72"/>
      <c r="G288" s="72"/>
      <c r="H288" s="73"/>
      <c r="I288" s="73"/>
      <c r="J288" s="74"/>
      <c r="K288" s="74"/>
      <c r="L288" s="1319"/>
      <c r="M288" s="1319"/>
      <c r="N288" s="74"/>
      <c r="O288" s="74"/>
      <c r="P288" s="74"/>
      <c r="Q288" s="74"/>
      <c r="R288" s="74"/>
      <c r="S288" s="74"/>
      <c r="T288" s="74"/>
      <c r="U288" s="69"/>
    </row>
    <row r="289" spans="1:21" ht="20.100000000000001" customHeight="1" x14ac:dyDescent="0.2">
      <c r="A289" s="1313"/>
      <c r="B289" s="1314"/>
      <c r="C289" s="1314"/>
      <c r="D289" s="1314"/>
      <c r="E289" s="1314"/>
      <c r="F289" s="72"/>
      <c r="G289" s="72"/>
      <c r="H289" s="73"/>
      <c r="I289" s="73"/>
      <c r="J289" s="74"/>
      <c r="K289" s="74"/>
      <c r="L289" s="1319"/>
      <c r="M289" s="1319"/>
      <c r="N289" s="74"/>
      <c r="O289" s="74"/>
      <c r="P289" s="74"/>
      <c r="Q289" s="74"/>
      <c r="R289" s="74"/>
      <c r="S289" s="74"/>
      <c r="T289" s="74"/>
      <c r="U289" s="69"/>
    </row>
    <row r="290" spans="1:21" ht="20.100000000000001" customHeight="1" x14ac:dyDescent="0.2">
      <c r="A290" s="1313"/>
      <c r="B290" s="993"/>
      <c r="C290" s="993"/>
      <c r="D290" s="993"/>
      <c r="E290" s="993"/>
      <c r="F290" s="72"/>
      <c r="G290" s="72"/>
      <c r="H290" s="73"/>
      <c r="I290" s="73"/>
      <c r="J290" s="74"/>
      <c r="K290" s="74"/>
      <c r="L290" s="1319"/>
      <c r="M290" s="1319"/>
      <c r="N290" s="74"/>
      <c r="O290" s="74"/>
      <c r="P290" s="74"/>
      <c r="Q290" s="74"/>
      <c r="R290" s="74"/>
      <c r="S290" s="74"/>
      <c r="T290" s="74"/>
      <c r="U290" s="69"/>
    </row>
    <row r="291" spans="1:21" ht="20.100000000000001" customHeight="1" x14ac:dyDescent="0.2">
      <c r="A291" s="1313"/>
      <c r="B291" s="1257"/>
      <c r="C291" s="1257"/>
      <c r="D291" s="997"/>
      <c r="E291" s="997"/>
      <c r="F291" s="72"/>
      <c r="G291" s="72"/>
      <c r="H291" s="73"/>
      <c r="I291" s="73"/>
      <c r="J291" s="73"/>
      <c r="K291" s="73"/>
      <c r="L291" s="82"/>
      <c r="M291" s="82"/>
      <c r="N291" s="73"/>
      <c r="O291" s="73"/>
      <c r="P291" s="73"/>
      <c r="Q291" s="73"/>
      <c r="R291" s="73"/>
      <c r="S291" s="73"/>
      <c r="T291" s="73"/>
      <c r="U291" s="69"/>
    </row>
    <row r="292" spans="1:21" ht="20.100000000000001" customHeight="1" x14ac:dyDescent="0.2">
      <c r="A292" s="1313"/>
      <c r="B292" s="1257"/>
      <c r="C292" s="1257"/>
      <c r="D292" s="995"/>
      <c r="E292" s="995"/>
      <c r="F292" s="72"/>
      <c r="G292" s="72"/>
      <c r="H292" s="73"/>
      <c r="I292" s="73"/>
      <c r="J292" s="74"/>
      <c r="K292" s="74"/>
      <c r="L292" s="1319"/>
      <c r="M292" s="1319"/>
      <c r="N292" s="74"/>
      <c r="O292" s="74"/>
      <c r="P292" s="74"/>
      <c r="Q292" s="74"/>
      <c r="R292" s="74"/>
      <c r="S292" s="74"/>
      <c r="T292" s="74"/>
      <c r="U292" s="69"/>
    </row>
    <row r="293" spans="1:21" ht="20.100000000000001" customHeight="1" x14ac:dyDescent="0.2">
      <c r="A293" s="1313"/>
      <c r="B293" s="1257"/>
      <c r="C293" s="1257"/>
      <c r="D293" s="995"/>
      <c r="E293" s="995"/>
      <c r="F293" s="72"/>
      <c r="G293" s="72"/>
      <c r="H293" s="73"/>
      <c r="I293" s="73"/>
      <c r="J293" s="74"/>
      <c r="K293" s="74"/>
      <c r="L293" s="1319"/>
      <c r="M293" s="1319"/>
      <c r="N293" s="74"/>
      <c r="O293" s="74"/>
      <c r="P293" s="74"/>
      <c r="Q293" s="74"/>
      <c r="R293" s="74"/>
      <c r="S293" s="74"/>
      <c r="T293" s="74"/>
      <c r="U293" s="69"/>
    </row>
    <row r="294" spans="1:21" ht="20.100000000000001" customHeight="1" x14ac:dyDescent="0.2">
      <c r="A294" s="1322"/>
      <c r="B294" s="997"/>
      <c r="C294" s="997"/>
      <c r="D294" s="997"/>
      <c r="E294" s="997"/>
      <c r="F294" s="72"/>
      <c r="G294" s="72"/>
      <c r="H294" s="73"/>
      <c r="I294" s="73"/>
      <c r="J294" s="73"/>
      <c r="K294" s="73"/>
      <c r="L294" s="82"/>
      <c r="M294" s="82"/>
      <c r="N294" s="73"/>
      <c r="O294" s="73"/>
      <c r="P294" s="73"/>
      <c r="Q294" s="73"/>
      <c r="R294" s="73"/>
      <c r="S294" s="73"/>
      <c r="T294" s="73"/>
      <c r="U294" s="69"/>
    </row>
    <row r="295" spans="1:21" ht="20.100000000000001" customHeight="1" x14ac:dyDescent="0.2">
      <c r="A295" s="1322"/>
      <c r="B295" s="995"/>
      <c r="C295" s="995"/>
      <c r="D295" s="995"/>
      <c r="E295" s="995"/>
      <c r="F295" s="72"/>
      <c r="G295" s="72"/>
      <c r="H295" s="73"/>
      <c r="I295" s="73"/>
      <c r="J295" s="74"/>
      <c r="K295" s="74"/>
      <c r="L295" s="1319"/>
      <c r="M295" s="1319"/>
      <c r="N295" s="74"/>
      <c r="O295" s="74"/>
      <c r="P295" s="74"/>
      <c r="Q295" s="74"/>
      <c r="R295" s="74"/>
      <c r="S295" s="74"/>
      <c r="T295" s="74"/>
      <c r="U295" s="69"/>
    </row>
    <row r="296" spans="1:21" ht="20.100000000000001" customHeight="1" x14ac:dyDescent="0.2">
      <c r="A296" s="1322"/>
      <c r="B296" s="995"/>
      <c r="C296" s="995"/>
      <c r="D296" s="995"/>
      <c r="E296" s="995"/>
      <c r="F296" s="72"/>
      <c r="G296" s="72"/>
      <c r="H296" s="73"/>
      <c r="I296" s="73"/>
      <c r="J296" s="74"/>
      <c r="K296" s="74"/>
      <c r="L296" s="1319"/>
      <c r="M296" s="1319"/>
      <c r="N296" s="74"/>
      <c r="O296" s="74"/>
      <c r="P296" s="74"/>
      <c r="Q296" s="74"/>
      <c r="R296" s="74"/>
      <c r="S296" s="74"/>
      <c r="T296" s="74"/>
      <c r="U296" s="69"/>
    </row>
    <row r="297" spans="1:21" ht="20.100000000000001" customHeight="1" x14ac:dyDescent="0.2">
      <c r="A297" s="1322"/>
      <c r="B297" s="1323"/>
      <c r="C297" s="1323"/>
      <c r="D297" s="1323"/>
      <c r="E297" s="1323"/>
      <c r="F297" s="72"/>
      <c r="G297" s="72"/>
      <c r="H297" s="73"/>
      <c r="I297" s="73"/>
      <c r="J297" s="74"/>
      <c r="K297" s="74"/>
      <c r="L297" s="1319"/>
      <c r="M297" s="1319"/>
      <c r="N297" s="74"/>
      <c r="O297" s="74"/>
      <c r="P297" s="74"/>
      <c r="Q297" s="74"/>
      <c r="R297" s="74"/>
      <c r="S297" s="74"/>
      <c r="T297" s="74"/>
      <c r="U297" s="69"/>
    </row>
    <row r="298" spans="1:21" ht="20.100000000000001" customHeight="1" x14ac:dyDescent="0.2">
      <c r="A298" s="1322"/>
      <c r="B298" s="1324"/>
      <c r="C298" s="1324"/>
      <c r="D298" s="1324"/>
      <c r="E298" s="1324"/>
      <c r="F298" s="72"/>
      <c r="G298" s="72"/>
      <c r="H298" s="73"/>
      <c r="I298" s="73"/>
      <c r="J298" s="74"/>
      <c r="K298" s="74"/>
      <c r="L298" s="1319"/>
      <c r="M298" s="1319"/>
      <c r="N298" s="74"/>
      <c r="O298" s="74"/>
      <c r="P298" s="74"/>
      <c r="Q298" s="74"/>
      <c r="R298" s="74"/>
      <c r="S298" s="74"/>
      <c r="T298" s="74"/>
      <c r="U298" s="69"/>
    </row>
    <row r="299" spans="1:21" ht="20.100000000000001" customHeight="1" x14ac:dyDescent="0.2">
      <c r="A299" s="1322"/>
      <c r="B299" s="1314"/>
      <c r="C299" s="1314"/>
      <c r="D299" s="1314"/>
      <c r="E299" s="1314"/>
      <c r="F299" s="72"/>
      <c r="G299" s="72"/>
      <c r="H299" s="73"/>
      <c r="I299" s="73"/>
      <c r="J299" s="74"/>
      <c r="K299" s="74"/>
      <c r="L299" s="1319"/>
      <c r="M299" s="1319"/>
      <c r="N299" s="74"/>
      <c r="O299" s="74"/>
      <c r="P299" s="74"/>
      <c r="Q299" s="74"/>
      <c r="R299" s="74"/>
      <c r="S299" s="74"/>
      <c r="T299" s="74"/>
      <c r="U299" s="69"/>
    </row>
    <row r="300" spans="1:21" ht="20.100000000000001" customHeight="1" x14ac:dyDescent="0.2">
      <c r="A300" s="1322"/>
      <c r="B300" s="1325"/>
      <c r="C300" s="1325"/>
      <c r="D300" s="1325"/>
      <c r="E300" s="1325"/>
      <c r="F300" s="72"/>
      <c r="G300" s="72"/>
      <c r="H300" s="73"/>
      <c r="I300" s="73"/>
      <c r="J300" s="74"/>
      <c r="K300" s="74"/>
      <c r="L300" s="1319"/>
      <c r="M300" s="1319"/>
      <c r="N300" s="74"/>
      <c r="O300" s="74"/>
      <c r="P300" s="74"/>
      <c r="Q300" s="74"/>
      <c r="R300" s="74"/>
      <c r="S300" s="74"/>
      <c r="T300" s="74"/>
      <c r="U300" s="69"/>
    </row>
    <row r="301" spans="1:21" ht="20.100000000000001" customHeight="1" x14ac:dyDescent="0.2">
      <c r="A301" s="4"/>
      <c r="B301" s="29"/>
      <c r="C301" s="29"/>
      <c r="D301" s="29"/>
      <c r="E301" s="29"/>
      <c r="F301" s="29"/>
      <c r="G301" s="29"/>
      <c r="H301" s="29"/>
      <c r="I301" s="29"/>
      <c r="J301" s="29"/>
      <c r="K301" s="29"/>
      <c r="L301" s="29"/>
      <c r="M301" s="29"/>
      <c r="N301" s="29"/>
      <c r="O301" s="29"/>
      <c r="P301" s="29"/>
      <c r="Q301" s="29"/>
      <c r="R301" s="29"/>
      <c r="S301" s="29"/>
      <c r="T301" s="29"/>
      <c r="U301" s="69"/>
    </row>
    <row r="302" spans="1:21" ht="20.100000000000001" customHeight="1" x14ac:dyDescent="0.2">
      <c r="A302" s="29"/>
      <c r="B302" s="29"/>
      <c r="C302" s="29"/>
      <c r="D302" s="29"/>
      <c r="E302" s="29"/>
      <c r="F302" s="29"/>
      <c r="G302" s="29"/>
      <c r="H302" s="29"/>
      <c r="I302" s="29"/>
      <c r="J302" s="29"/>
      <c r="K302" s="29"/>
      <c r="L302" s="29"/>
      <c r="M302" s="29"/>
      <c r="N302" s="29"/>
      <c r="O302" s="29"/>
      <c r="P302" s="29"/>
      <c r="Q302" s="29"/>
      <c r="R302" s="29"/>
      <c r="S302" s="29"/>
      <c r="T302" s="29"/>
      <c r="U302" s="69"/>
    </row>
    <row r="303" spans="1:21" ht="20.100000000000001" customHeight="1" x14ac:dyDescent="0.2">
      <c r="A303" s="29"/>
      <c r="B303" s="29"/>
      <c r="C303" s="29"/>
      <c r="D303" s="29"/>
      <c r="E303" s="29"/>
      <c r="F303" s="29"/>
      <c r="G303" s="29"/>
      <c r="H303" s="29"/>
      <c r="I303" s="29"/>
      <c r="J303" s="29"/>
      <c r="K303" s="29"/>
      <c r="L303" s="29"/>
      <c r="M303" s="29"/>
      <c r="N303" s="29"/>
      <c r="O303" s="29"/>
      <c r="P303" s="29"/>
      <c r="Q303" s="29"/>
      <c r="R303" s="29"/>
      <c r="S303" s="29"/>
      <c r="T303" s="29"/>
      <c r="U303" s="69"/>
    </row>
    <row r="304" spans="1:21" ht="20.100000000000001" customHeight="1" x14ac:dyDescent="0.2">
      <c r="A304" s="29"/>
      <c r="B304" s="29"/>
      <c r="C304" s="29"/>
      <c r="D304" s="29"/>
      <c r="E304" s="29"/>
      <c r="F304" s="29"/>
      <c r="G304" s="29"/>
      <c r="H304" s="29"/>
      <c r="I304" s="29"/>
      <c r="J304" s="29"/>
      <c r="K304" s="29"/>
      <c r="L304" s="29"/>
      <c r="M304" s="29"/>
      <c r="N304" s="29"/>
      <c r="O304" s="29"/>
      <c r="P304" s="29"/>
      <c r="Q304" s="29"/>
      <c r="R304" s="29"/>
      <c r="S304" s="29"/>
      <c r="T304" s="29"/>
      <c r="U304" s="69"/>
    </row>
    <row r="305" spans="1:21" ht="20.100000000000001" customHeight="1" x14ac:dyDescent="0.2">
      <c r="A305" s="69"/>
      <c r="B305" s="69"/>
      <c r="C305" s="69"/>
      <c r="D305" s="69"/>
      <c r="E305" s="69"/>
      <c r="F305" s="69"/>
      <c r="G305" s="69"/>
      <c r="H305" s="69"/>
      <c r="I305" s="69"/>
      <c r="J305" s="69"/>
      <c r="K305" s="69"/>
      <c r="L305" s="69"/>
      <c r="M305" s="69"/>
      <c r="N305" s="69"/>
      <c r="O305" s="69"/>
      <c r="P305" s="69"/>
      <c r="Q305" s="69"/>
      <c r="R305" s="69"/>
      <c r="S305" s="69"/>
      <c r="T305" s="69"/>
      <c r="U305" s="69"/>
    </row>
    <row r="306" spans="1:21" ht="20.100000000000001" customHeight="1" x14ac:dyDescent="0.2">
      <c r="A306" s="77"/>
      <c r="B306" s="77"/>
      <c r="C306" s="29"/>
      <c r="D306" s="29"/>
      <c r="E306" s="29"/>
      <c r="F306" s="29"/>
      <c r="G306" s="29"/>
      <c r="H306" s="29"/>
      <c r="I306" s="29"/>
      <c r="J306" s="29"/>
      <c r="K306" s="29"/>
      <c r="L306" s="29"/>
      <c r="M306" s="29"/>
      <c r="N306" s="29"/>
      <c r="O306" s="29"/>
      <c r="P306" s="29"/>
      <c r="Q306" s="29"/>
      <c r="R306" s="29"/>
      <c r="S306" s="29"/>
      <c r="T306" s="29"/>
      <c r="U306" s="69"/>
    </row>
    <row r="307" spans="1:21" ht="20.100000000000001" customHeight="1" x14ac:dyDescent="0.2">
      <c r="A307" s="61"/>
      <c r="B307" s="61"/>
      <c r="C307" s="61"/>
      <c r="D307" s="1292"/>
      <c r="E307" s="1292"/>
      <c r="F307" s="997"/>
      <c r="G307" s="997"/>
      <c r="H307" s="997"/>
      <c r="I307" s="997"/>
      <c r="J307" s="997"/>
      <c r="K307" s="997"/>
      <c r="L307" s="997"/>
      <c r="M307" s="997"/>
      <c r="N307" s="997"/>
      <c r="O307" s="997"/>
      <c r="P307" s="997"/>
      <c r="Q307" s="997"/>
      <c r="R307" s="997"/>
      <c r="S307" s="997"/>
      <c r="T307" s="997"/>
      <c r="U307" s="69"/>
    </row>
    <row r="308" spans="1:21" ht="20.100000000000001" customHeight="1" x14ac:dyDescent="0.2">
      <c r="A308" s="19"/>
      <c r="B308" s="997"/>
      <c r="C308" s="997"/>
      <c r="D308" s="19"/>
      <c r="E308" s="4"/>
      <c r="F308" s="997"/>
      <c r="G308" s="997"/>
      <c r="H308" s="997"/>
      <c r="I308" s="997"/>
      <c r="J308" s="997"/>
      <c r="K308" s="997"/>
      <c r="L308" s="997"/>
      <c r="M308" s="997"/>
      <c r="N308" s="997"/>
      <c r="O308" s="997"/>
      <c r="P308" s="997"/>
      <c r="Q308" s="997"/>
      <c r="R308" s="997"/>
      <c r="S308" s="997"/>
      <c r="T308" s="997"/>
      <c r="U308" s="69"/>
    </row>
    <row r="309" spans="1:21" ht="20.100000000000001" customHeight="1" x14ac:dyDescent="0.2">
      <c r="A309" s="61"/>
      <c r="B309" s="61"/>
      <c r="C309" s="61"/>
      <c r="D309" s="1265"/>
      <c r="E309" s="1265"/>
      <c r="F309" s="997"/>
      <c r="G309" s="997"/>
      <c r="H309" s="997"/>
      <c r="I309" s="997"/>
      <c r="J309" s="997"/>
      <c r="K309" s="997"/>
      <c r="L309" s="997"/>
      <c r="M309" s="997"/>
      <c r="N309" s="997"/>
      <c r="O309" s="997"/>
      <c r="P309" s="997"/>
      <c r="Q309" s="997"/>
      <c r="R309" s="997"/>
      <c r="S309" s="997"/>
      <c r="T309" s="997"/>
      <c r="U309" s="69"/>
    </row>
    <row r="310" spans="1:21" ht="24.9" customHeight="1" x14ac:dyDescent="0.2">
      <c r="A310" s="1302"/>
      <c r="B310" s="1302"/>
      <c r="C310" s="1302"/>
      <c r="D310" s="1265"/>
      <c r="E310" s="1265"/>
      <c r="F310" s="997"/>
      <c r="G310" s="997"/>
      <c r="H310" s="997"/>
      <c r="I310" s="997"/>
      <c r="J310" s="997"/>
      <c r="K310" s="997"/>
      <c r="L310" s="29"/>
      <c r="M310" s="78"/>
      <c r="N310" s="29"/>
      <c r="O310" s="997"/>
      <c r="P310" s="997"/>
      <c r="Q310" s="997"/>
      <c r="R310" s="997"/>
      <c r="S310" s="997"/>
      <c r="T310" s="997"/>
      <c r="U310" s="69"/>
    </row>
    <row r="311" spans="1:21" ht="20.100000000000001" customHeight="1" x14ac:dyDescent="0.2">
      <c r="A311" s="997"/>
      <c r="B311" s="997"/>
      <c r="C311" s="997"/>
      <c r="D311" s="997"/>
      <c r="E311" s="997"/>
      <c r="F311" s="4"/>
      <c r="G311" s="4"/>
      <c r="H311" s="4"/>
      <c r="I311" s="4"/>
      <c r="J311" s="4"/>
      <c r="K311" s="4"/>
      <c r="L311" s="4"/>
      <c r="M311" s="4"/>
      <c r="N311" s="4"/>
      <c r="O311" s="4"/>
      <c r="P311" s="4"/>
      <c r="Q311" s="4"/>
      <c r="R311" s="4"/>
      <c r="S311" s="4"/>
      <c r="T311" s="4"/>
      <c r="U311" s="69"/>
    </row>
    <row r="312" spans="1:21" ht="20.100000000000001" customHeight="1" x14ac:dyDescent="0.2">
      <c r="A312" s="997"/>
      <c r="B312" s="997"/>
      <c r="C312" s="997"/>
      <c r="D312" s="997"/>
      <c r="E312" s="997"/>
      <c r="F312" s="72"/>
      <c r="G312" s="72"/>
      <c r="H312" s="72"/>
      <c r="I312" s="72"/>
      <c r="J312" s="72"/>
      <c r="K312" s="72"/>
      <c r="L312" s="72"/>
      <c r="M312" s="72"/>
      <c r="N312" s="72"/>
      <c r="O312" s="72"/>
      <c r="P312" s="72"/>
      <c r="Q312" s="72"/>
      <c r="R312" s="72"/>
      <c r="S312" s="72"/>
      <c r="T312" s="72"/>
      <c r="U312" s="69"/>
    </row>
    <row r="313" spans="1:21" ht="20.100000000000001" customHeight="1" x14ac:dyDescent="0.2">
      <c r="A313" s="997"/>
      <c r="B313" s="997"/>
      <c r="C313" s="997"/>
      <c r="D313" s="997"/>
      <c r="E313" s="997"/>
      <c r="F313" s="72"/>
      <c r="G313" s="72"/>
      <c r="H313" s="73"/>
      <c r="I313" s="73"/>
      <c r="J313" s="73"/>
      <c r="K313" s="73"/>
      <c r="L313" s="73"/>
      <c r="M313" s="73"/>
      <c r="N313" s="73"/>
      <c r="O313" s="73"/>
      <c r="P313" s="73"/>
      <c r="Q313" s="73"/>
      <c r="R313" s="73"/>
      <c r="S313" s="73"/>
      <c r="T313" s="73"/>
      <c r="U313" s="69"/>
    </row>
    <row r="314" spans="1:21" ht="20.100000000000001" customHeight="1" x14ac:dyDescent="0.2">
      <c r="A314" s="997"/>
      <c r="B314" s="997"/>
      <c r="C314" s="997"/>
      <c r="D314" s="997"/>
      <c r="E314" s="997"/>
      <c r="F314" s="72"/>
      <c r="G314" s="72"/>
      <c r="H314" s="73"/>
      <c r="I314" s="73"/>
      <c r="J314" s="73"/>
      <c r="K314" s="73"/>
      <c r="L314" s="73"/>
      <c r="M314" s="73"/>
      <c r="N314" s="73"/>
      <c r="O314" s="73"/>
      <c r="P314" s="73"/>
      <c r="Q314" s="73"/>
      <c r="R314" s="73"/>
      <c r="S314" s="73"/>
      <c r="T314" s="73"/>
      <c r="U314" s="69"/>
    </row>
    <row r="315" spans="1:21" ht="20.100000000000001" customHeight="1" x14ac:dyDescent="0.2">
      <c r="A315" s="1313"/>
      <c r="B315" s="997"/>
      <c r="C315" s="997"/>
      <c r="D315" s="997"/>
      <c r="E315" s="997"/>
      <c r="F315" s="72"/>
      <c r="G315" s="72"/>
      <c r="H315" s="73"/>
      <c r="I315" s="73"/>
      <c r="J315" s="73"/>
      <c r="K315" s="73"/>
      <c r="L315" s="73"/>
      <c r="M315" s="73"/>
      <c r="N315" s="73"/>
      <c r="O315" s="73"/>
      <c r="P315" s="73"/>
      <c r="Q315" s="73"/>
      <c r="R315" s="73"/>
      <c r="S315" s="73"/>
      <c r="T315" s="73"/>
      <c r="U315" s="69"/>
    </row>
    <row r="316" spans="1:21" ht="12" customHeight="1" x14ac:dyDescent="0.2">
      <c r="A316" s="1313"/>
      <c r="B316" s="1313"/>
      <c r="C316" s="997"/>
      <c r="D316" s="997"/>
      <c r="E316" s="997"/>
      <c r="F316" s="1315"/>
      <c r="G316" s="1315"/>
      <c r="H316" s="1316"/>
      <c r="I316" s="1316"/>
      <c r="J316" s="74"/>
      <c r="K316" s="1317"/>
      <c r="L316" s="74"/>
      <c r="M316" s="79"/>
      <c r="N316" s="1317"/>
      <c r="O316" s="1318"/>
      <c r="P316" s="1318"/>
      <c r="Q316" s="1318"/>
      <c r="R316" s="1318"/>
      <c r="S316" s="1318"/>
      <c r="T316" s="1318"/>
      <c r="U316" s="69"/>
    </row>
    <row r="317" spans="1:21" ht="12" customHeight="1" x14ac:dyDescent="0.2">
      <c r="A317" s="1313"/>
      <c r="B317" s="1313"/>
      <c r="C317" s="997"/>
      <c r="D317" s="997"/>
      <c r="E317" s="997"/>
      <c r="F317" s="1315"/>
      <c r="G317" s="1315"/>
      <c r="H317" s="1316"/>
      <c r="I317" s="1316"/>
      <c r="J317" s="80"/>
      <c r="K317" s="1317"/>
      <c r="L317" s="80"/>
      <c r="M317" s="80"/>
      <c r="N317" s="1317"/>
      <c r="O317" s="1318"/>
      <c r="P317" s="1318"/>
      <c r="Q317" s="1318"/>
      <c r="R317" s="1318"/>
      <c r="S317" s="1318"/>
      <c r="T317" s="1318"/>
      <c r="U317" s="69"/>
    </row>
    <row r="318" spans="1:21" ht="12" customHeight="1" x14ac:dyDescent="0.2">
      <c r="A318" s="1313"/>
      <c r="B318" s="1313"/>
      <c r="C318" s="1313"/>
      <c r="D318" s="1314"/>
      <c r="E318" s="997"/>
      <c r="F318" s="1315"/>
      <c r="G318" s="1315"/>
      <c r="H318" s="1316"/>
      <c r="I318" s="1316"/>
      <c r="J318" s="74"/>
      <c r="K318" s="1317"/>
      <c r="L318" s="74"/>
      <c r="M318" s="74"/>
      <c r="N318" s="1317"/>
      <c r="O318" s="1319"/>
      <c r="P318" s="1319"/>
      <c r="Q318" s="1319"/>
      <c r="R318" s="1319"/>
      <c r="S318" s="1318"/>
      <c r="T318" s="1318"/>
      <c r="U318" s="69"/>
    </row>
    <row r="319" spans="1:21" ht="12" customHeight="1" x14ac:dyDescent="0.2">
      <c r="A319" s="1313"/>
      <c r="B319" s="1313"/>
      <c r="C319" s="1313"/>
      <c r="D319" s="1314"/>
      <c r="E319" s="997"/>
      <c r="F319" s="1315"/>
      <c r="G319" s="1315"/>
      <c r="H319" s="1316"/>
      <c r="I319" s="1316"/>
      <c r="J319" s="80"/>
      <c r="K319" s="1317"/>
      <c r="L319" s="80"/>
      <c r="M319" s="80"/>
      <c r="N319" s="1317"/>
      <c r="O319" s="1319"/>
      <c r="P319" s="1319"/>
      <c r="Q319" s="1319"/>
      <c r="R319" s="1319"/>
      <c r="S319" s="1318"/>
      <c r="T319" s="1318"/>
      <c r="U319" s="69"/>
    </row>
    <row r="320" spans="1:21" ht="12" customHeight="1" x14ac:dyDescent="0.2">
      <c r="A320" s="1313"/>
      <c r="B320" s="1313"/>
      <c r="C320" s="1313"/>
      <c r="D320" s="1314"/>
      <c r="E320" s="997"/>
      <c r="F320" s="1315"/>
      <c r="G320" s="1315"/>
      <c r="H320" s="1316"/>
      <c r="I320" s="1316"/>
      <c r="J320" s="74"/>
      <c r="K320" s="1317"/>
      <c r="L320" s="74"/>
      <c r="M320" s="74"/>
      <c r="N320" s="1317"/>
      <c r="O320" s="1319"/>
      <c r="P320" s="1319"/>
      <c r="Q320" s="1319"/>
      <c r="R320" s="1319"/>
      <c r="S320" s="1318"/>
      <c r="T320" s="1318"/>
      <c r="U320" s="69"/>
    </row>
    <row r="321" spans="1:21" ht="12" customHeight="1" x14ac:dyDescent="0.2">
      <c r="A321" s="1313"/>
      <c r="B321" s="1313"/>
      <c r="C321" s="1313"/>
      <c r="D321" s="1314"/>
      <c r="E321" s="997"/>
      <c r="F321" s="1315"/>
      <c r="G321" s="1315"/>
      <c r="H321" s="1316"/>
      <c r="I321" s="1316"/>
      <c r="J321" s="80"/>
      <c r="K321" s="1317"/>
      <c r="L321" s="80"/>
      <c r="M321" s="80"/>
      <c r="N321" s="1317"/>
      <c r="O321" s="1319"/>
      <c r="P321" s="1319"/>
      <c r="Q321" s="1319"/>
      <c r="R321" s="1319"/>
      <c r="S321" s="1318"/>
      <c r="T321" s="1318"/>
      <c r="U321" s="69"/>
    </row>
    <row r="322" spans="1:21" ht="12" customHeight="1" x14ac:dyDescent="0.2">
      <c r="A322" s="1313"/>
      <c r="B322" s="1313"/>
      <c r="C322" s="1313"/>
      <c r="D322" s="1314"/>
      <c r="E322" s="997"/>
      <c r="F322" s="1315"/>
      <c r="G322" s="1315"/>
      <c r="H322" s="1316"/>
      <c r="I322" s="1316"/>
      <c r="J322" s="74"/>
      <c r="K322" s="1317"/>
      <c r="L322" s="74"/>
      <c r="M322" s="79"/>
      <c r="N322" s="1317"/>
      <c r="O322" s="1319"/>
      <c r="P322" s="1319"/>
      <c r="Q322" s="1319"/>
      <c r="R322" s="1319"/>
      <c r="S322" s="1318"/>
      <c r="T322" s="1318"/>
      <c r="U322" s="69"/>
    </row>
    <row r="323" spans="1:21" ht="12" customHeight="1" x14ac:dyDescent="0.2">
      <c r="A323" s="1313"/>
      <c r="B323" s="1313"/>
      <c r="C323" s="1313"/>
      <c r="D323" s="1314"/>
      <c r="E323" s="997"/>
      <c r="F323" s="1315"/>
      <c r="G323" s="1315"/>
      <c r="H323" s="1316"/>
      <c r="I323" s="1316"/>
      <c r="J323" s="80"/>
      <c r="K323" s="1317"/>
      <c r="L323" s="80"/>
      <c r="M323" s="81"/>
      <c r="N323" s="1317"/>
      <c r="O323" s="1319"/>
      <c r="P323" s="1319"/>
      <c r="Q323" s="1319"/>
      <c r="R323" s="1319"/>
      <c r="S323" s="1318"/>
      <c r="T323" s="1318"/>
      <c r="U323" s="69"/>
    </row>
    <row r="324" spans="1:21" ht="12" customHeight="1" x14ac:dyDescent="0.2">
      <c r="A324" s="1313"/>
      <c r="B324" s="1313"/>
      <c r="C324" s="1313"/>
      <c r="D324" s="1314"/>
      <c r="E324" s="997"/>
      <c r="F324" s="1315"/>
      <c r="G324" s="1315"/>
      <c r="H324" s="1316"/>
      <c r="I324" s="1316"/>
      <c r="J324" s="74"/>
      <c r="K324" s="1317"/>
      <c r="L324" s="74"/>
      <c r="M324" s="79"/>
      <c r="N324" s="1317"/>
      <c r="O324" s="1319"/>
      <c r="P324" s="1319"/>
      <c r="Q324" s="1319"/>
      <c r="R324" s="1319"/>
      <c r="S324" s="1318"/>
      <c r="T324" s="1318"/>
      <c r="U324" s="69"/>
    </row>
    <row r="325" spans="1:21" ht="12" customHeight="1" x14ac:dyDescent="0.2">
      <c r="A325" s="1313"/>
      <c r="B325" s="1313"/>
      <c r="C325" s="1313"/>
      <c r="D325" s="1314"/>
      <c r="E325" s="997"/>
      <c r="F325" s="1315"/>
      <c r="G325" s="1315"/>
      <c r="H325" s="1316"/>
      <c r="I325" s="1316"/>
      <c r="J325" s="80"/>
      <c r="K325" s="1317"/>
      <c r="L325" s="80"/>
      <c r="M325" s="81"/>
      <c r="N325" s="1317"/>
      <c r="O325" s="1319"/>
      <c r="P325" s="1319"/>
      <c r="Q325" s="1319"/>
      <c r="R325" s="1319"/>
      <c r="S325" s="1318"/>
      <c r="T325" s="1318"/>
      <c r="U325" s="69"/>
    </row>
    <row r="326" spans="1:21" ht="12" customHeight="1" x14ac:dyDescent="0.2">
      <c r="A326" s="1313"/>
      <c r="B326" s="1313"/>
      <c r="C326" s="1313"/>
      <c r="D326" s="1314"/>
      <c r="E326" s="997"/>
      <c r="F326" s="1315"/>
      <c r="G326" s="1315"/>
      <c r="H326" s="1316"/>
      <c r="I326" s="1316"/>
      <c r="J326" s="74"/>
      <c r="K326" s="1317"/>
      <c r="L326" s="74"/>
      <c r="M326" s="79"/>
      <c r="N326" s="1317"/>
      <c r="O326" s="1319"/>
      <c r="P326" s="1319"/>
      <c r="Q326" s="1319"/>
      <c r="R326" s="1319"/>
      <c r="S326" s="1318"/>
      <c r="T326" s="1318"/>
      <c r="U326" s="69"/>
    </row>
    <row r="327" spans="1:21" ht="12" customHeight="1" x14ac:dyDescent="0.2">
      <c r="A327" s="1313"/>
      <c r="B327" s="1313"/>
      <c r="C327" s="1313"/>
      <c r="D327" s="1314"/>
      <c r="E327" s="997"/>
      <c r="F327" s="1315"/>
      <c r="G327" s="1315"/>
      <c r="H327" s="1316"/>
      <c r="I327" s="1316"/>
      <c r="J327" s="80"/>
      <c r="K327" s="1317"/>
      <c r="L327" s="80"/>
      <c r="M327" s="81"/>
      <c r="N327" s="1317"/>
      <c r="O327" s="1319"/>
      <c r="P327" s="1319"/>
      <c r="Q327" s="1319"/>
      <c r="R327" s="1319"/>
      <c r="S327" s="1318"/>
      <c r="T327" s="1318"/>
      <c r="U327" s="69"/>
    </row>
    <row r="328" spans="1:21" ht="12" customHeight="1" x14ac:dyDescent="0.2">
      <c r="A328" s="1313"/>
      <c r="B328" s="1313"/>
      <c r="C328" s="1313"/>
      <c r="D328" s="1314"/>
      <c r="E328" s="997"/>
      <c r="F328" s="1315"/>
      <c r="G328" s="1315"/>
      <c r="H328" s="1316"/>
      <c r="I328" s="1316"/>
      <c r="J328" s="74"/>
      <c r="K328" s="1317"/>
      <c r="L328" s="74"/>
      <c r="M328" s="79"/>
      <c r="N328" s="1317"/>
      <c r="O328" s="1319"/>
      <c r="P328" s="1319"/>
      <c r="Q328" s="1319"/>
      <c r="R328" s="1319"/>
      <c r="S328" s="1318"/>
      <c r="T328" s="1318"/>
      <c r="U328" s="69"/>
    </row>
    <row r="329" spans="1:21" ht="12" customHeight="1" x14ac:dyDescent="0.2">
      <c r="A329" s="1313"/>
      <c r="B329" s="1313"/>
      <c r="C329" s="1313"/>
      <c r="D329" s="1314"/>
      <c r="E329" s="997"/>
      <c r="F329" s="1315"/>
      <c r="G329" s="1315"/>
      <c r="H329" s="1316"/>
      <c r="I329" s="1316"/>
      <c r="J329" s="80"/>
      <c r="K329" s="1317"/>
      <c r="L329" s="80"/>
      <c r="M329" s="81"/>
      <c r="N329" s="1317"/>
      <c r="O329" s="1319"/>
      <c r="P329" s="1319"/>
      <c r="Q329" s="1319"/>
      <c r="R329" s="1319"/>
      <c r="S329" s="1318"/>
      <c r="T329" s="1318"/>
      <c r="U329" s="69"/>
    </row>
    <row r="330" spans="1:21" ht="12" customHeight="1" x14ac:dyDescent="0.2">
      <c r="A330" s="1313"/>
      <c r="B330" s="1313"/>
      <c r="C330" s="1313"/>
      <c r="D330" s="993"/>
      <c r="E330" s="993"/>
      <c r="F330" s="1315"/>
      <c r="G330" s="1315"/>
      <c r="H330" s="1316"/>
      <c r="I330" s="1316"/>
      <c r="J330" s="74"/>
      <c r="K330" s="1317"/>
      <c r="L330" s="74"/>
      <c r="M330" s="79"/>
      <c r="N330" s="1317"/>
      <c r="O330" s="1318"/>
      <c r="P330" s="1318"/>
      <c r="Q330" s="1318"/>
      <c r="R330" s="1318"/>
      <c r="S330" s="1318"/>
      <c r="T330" s="1318"/>
      <c r="U330" s="69"/>
    </row>
    <row r="331" spans="1:21" ht="12" customHeight="1" x14ac:dyDescent="0.2">
      <c r="A331" s="1313"/>
      <c r="B331" s="1313"/>
      <c r="C331" s="1313"/>
      <c r="D331" s="993"/>
      <c r="E331" s="993"/>
      <c r="F331" s="1315"/>
      <c r="G331" s="1315"/>
      <c r="H331" s="1316"/>
      <c r="I331" s="1316"/>
      <c r="J331" s="80"/>
      <c r="K331" s="1317"/>
      <c r="L331" s="80"/>
      <c r="M331" s="80"/>
      <c r="N331" s="1317"/>
      <c r="O331" s="1318"/>
      <c r="P331" s="1318"/>
      <c r="Q331" s="1318"/>
      <c r="R331" s="1318"/>
      <c r="S331" s="1318"/>
      <c r="T331" s="1318"/>
      <c r="U331" s="69"/>
    </row>
    <row r="332" spans="1:21" ht="12" customHeight="1" x14ac:dyDescent="0.2">
      <c r="A332" s="1313"/>
      <c r="B332" s="1313"/>
      <c r="C332" s="1313"/>
      <c r="D332" s="993"/>
      <c r="E332" s="993"/>
      <c r="F332" s="1315"/>
      <c r="G332" s="1315"/>
      <c r="H332" s="1316"/>
      <c r="I332" s="1316"/>
      <c r="J332" s="74"/>
      <c r="K332" s="1317"/>
      <c r="L332" s="74"/>
      <c r="M332" s="79"/>
      <c r="N332" s="1317"/>
      <c r="O332" s="1318"/>
      <c r="P332" s="1318"/>
      <c r="Q332" s="1318"/>
      <c r="R332" s="1318"/>
      <c r="S332" s="1318"/>
      <c r="T332" s="1318"/>
      <c r="U332" s="69"/>
    </row>
    <row r="333" spans="1:21" ht="12" customHeight="1" x14ac:dyDescent="0.2">
      <c r="A333" s="1313"/>
      <c r="B333" s="1313"/>
      <c r="C333" s="1313"/>
      <c r="D333" s="993"/>
      <c r="E333" s="993"/>
      <c r="F333" s="1315"/>
      <c r="G333" s="1315"/>
      <c r="H333" s="1316"/>
      <c r="I333" s="1316"/>
      <c r="J333" s="80"/>
      <c r="K333" s="1317"/>
      <c r="L333" s="80"/>
      <c r="M333" s="81"/>
      <c r="N333" s="1317"/>
      <c r="O333" s="1318"/>
      <c r="P333" s="1318"/>
      <c r="Q333" s="1318"/>
      <c r="R333" s="1318"/>
      <c r="S333" s="1318"/>
      <c r="T333" s="1318"/>
      <c r="U333" s="69"/>
    </row>
    <row r="334" spans="1:21" ht="12" customHeight="1" x14ac:dyDescent="0.2">
      <c r="A334" s="1313"/>
      <c r="B334" s="1313"/>
      <c r="C334" s="1313"/>
      <c r="D334" s="993"/>
      <c r="E334" s="993"/>
      <c r="F334" s="1315"/>
      <c r="G334" s="1315"/>
      <c r="H334" s="1316"/>
      <c r="I334" s="1316"/>
      <c r="J334" s="74"/>
      <c r="K334" s="1317"/>
      <c r="L334" s="74"/>
      <c r="M334" s="79"/>
      <c r="N334" s="1317"/>
      <c r="O334" s="1318"/>
      <c r="P334" s="1318"/>
      <c r="Q334" s="1318"/>
      <c r="R334" s="1318"/>
      <c r="S334" s="1318"/>
      <c r="T334" s="1318"/>
      <c r="U334" s="69"/>
    </row>
    <row r="335" spans="1:21" ht="12" customHeight="1" x14ac:dyDescent="0.2">
      <c r="A335" s="1313"/>
      <c r="B335" s="1313"/>
      <c r="C335" s="1313"/>
      <c r="D335" s="993"/>
      <c r="E335" s="993"/>
      <c r="F335" s="1315"/>
      <c r="G335" s="1315"/>
      <c r="H335" s="1316"/>
      <c r="I335" s="1316"/>
      <c r="J335" s="80"/>
      <c r="K335" s="1317"/>
      <c r="L335" s="80"/>
      <c r="M335" s="81"/>
      <c r="N335" s="1317"/>
      <c r="O335" s="1318"/>
      <c r="P335" s="1318"/>
      <c r="Q335" s="1318"/>
      <c r="R335" s="1318"/>
      <c r="S335" s="1318"/>
      <c r="T335" s="1318"/>
      <c r="U335" s="69"/>
    </row>
    <row r="336" spans="1:21" ht="12" customHeight="1" x14ac:dyDescent="0.2">
      <c r="A336" s="1313"/>
      <c r="B336" s="1313"/>
      <c r="C336" s="995"/>
      <c r="D336" s="995"/>
      <c r="E336" s="995"/>
      <c r="F336" s="1315"/>
      <c r="G336" s="1315"/>
      <c r="H336" s="1316"/>
      <c r="I336" s="1316"/>
      <c r="J336" s="74"/>
      <c r="K336" s="1317"/>
      <c r="L336" s="74"/>
      <c r="M336" s="79"/>
      <c r="N336" s="1317"/>
      <c r="O336" s="1318"/>
      <c r="P336" s="1318"/>
      <c r="Q336" s="1318"/>
      <c r="R336" s="1318"/>
      <c r="S336" s="1318"/>
      <c r="T336" s="1318"/>
      <c r="U336" s="69"/>
    </row>
    <row r="337" spans="1:21" ht="12" customHeight="1" x14ac:dyDescent="0.2">
      <c r="A337" s="1313"/>
      <c r="B337" s="1313"/>
      <c r="C337" s="995"/>
      <c r="D337" s="995"/>
      <c r="E337" s="995"/>
      <c r="F337" s="1315"/>
      <c r="G337" s="1315"/>
      <c r="H337" s="1316"/>
      <c r="I337" s="1316"/>
      <c r="J337" s="80"/>
      <c r="K337" s="1317"/>
      <c r="L337" s="80"/>
      <c r="M337" s="80"/>
      <c r="N337" s="1317"/>
      <c r="O337" s="1318"/>
      <c r="P337" s="1318"/>
      <c r="Q337" s="1318"/>
      <c r="R337" s="1318"/>
      <c r="S337" s="1318"/>
      <c r="T337" s="1318"/>
      <c r="U337" s="69"/>
    </row>
    <row r="338" spans="1:21" ht="20.100000000000001" customHeight="1" x14ac:dyDescent="0.2">
      <c r="A338" s="1313"/>
      <c r="B338" s="1287"/>
      <c r="C338" s="1287"/>
      <c r="D338" s="997"/>
      <c r="E338" s="997"/>
      <c r="F338" s="72"/>
      <c r="G338" s="72"/>
      <c r="H338" s="73"/>
      <c r="I338" s="73"/>
      <c r="J338" s="1320"/>
      <c r="K338" s="1320"/>
      <c r="L338" s="1320"/>
      <c r="M338" s="1320"/>
      <c r="N338" s="1320"/>
      <c r="O338" s="73"/>
      <c r="P338" s="73"/>
      <c r="Q338" s="1320"/>
      <c r="R338" s="1320"/>
      <c r="S338" s="73"/>
      <c r="T338" s="73"/>
      <c r="U338" s="69"/>
    </row>
    <row r="339" spans="1:21" ht="20.100000000000001" customHeight="1" x14ac:dyDescent="0.2">
      <c r="A339" s="1313"/>
      <c r="B339" s="1287"/>
      <c r="C339" s="1287"/>
      <c r="D339" s="1321"/>
      <c r="E339" s="1321"/>
      <c r="F339" s="72"/>
      <c r="G339" s="72"/>
      <c r="H339" s="73"/>
      <c r="I339" s="73"/>
      <c r="J339" s="1320"/>
      <c r="K339" s="1320"/>
      <c r="L339" s="1320"/>
      <c r="M339" s="1320"/>
      <c r="N339" s="1320"/>
      <c r="O339" s="74"/>
      <c r="P339" s="74"/>
      <c r="Q339" s="1320"/>
      <c r="R339" s="1320"/>
      <c r="S339" s="74"/>
      <c r="T339" s="74"/>
      <c r="U339" s="69"/>
    </row>
    <row r="340" spans="1:21" ht="20.100000000000001" customHeight="1" x14ac:dyDescent="0.2">
      <c r="A340" s="1313"/>
      <c r="B340" s="1287"/>
      <c r="C340" s="1287"/>
      <c r="D340" s="1314"/>
      <c r="E340" s="1314"/>
      <c r="F340" s="72"/>
      <c r="G340" s="72"/>
      <c r="H340" s="73"/>
      <c r="I340" s="73"/>
      <c r="J340" s="1320"/>
      <c r="K340" s="1320"/>
      <c r="L340" s="1320"/>
      <c r="M340" s="1320"/>
      <c r="N340" s="1320"/>
      <c r="O340" s="74"/>
      <c r="P340" s="74"/>
      <c r="Q340" s="1320"/>
      <c r="R340" s="1320"/>
      <c r="S340" s="74"/>
      <c r="T340" s="74"/>
      <c r="U340" s="69"/>
    </row>
    <row r="341" spans="1:21" ht="20.100000000000001" customHeight="1" x14ac:dyDescent="0.2">
      <c r="A341" s="1313"/>
      <c r="B341" s="1287"/>
      <c r="C341" s="1287"/>
      <c r="D341" s="1321"/>
      <c r="E341" s="1321"/>
      <c r="F341" s="72"/>
      <c r="G341" s="72"/>
      <c r="H341" s="73"/>
      <c r="I341" s="73"/>
      <c r="J341" s="1320"/>
      <c r="K341" s="1320"/>
      <c r="L341" s="1320"/>
      <c r="M341" s="1320"/>
      <c r="N341" s="1320"/>
      <c r="O341" s="74"/>
      <c r="P341" s="74"/>
      <c r="Q341" s="1320"/>
      <c r="R341" s="1320"/>
      <c r="S341" s="74"/>
      <c r="T341" s="74"/>
      <c r="U341" s="69"/>
    </row>
    <row r="342" spans="1:21" ht="20.100000000000001" customHeight="1" x14ac:dyDescent="0.2">
      <c r="A342" s="1313"/>
      <c r="B342" s="1287"/>
      <c r="C342" s="1287"/>
      <c r="D342" s="995"/>
      <c r="E342" s="995"/>
      <c r="F342" s="72"/>
      <c r="G342" s="72"/>
      <c r="H342" s="73"/>
      <c r="I342" s="73"/>
      <c r="J342" s="1320"/>
      <c r="K342" s="1320"/>
      <c r="L342" s="1320"/>
      <c r="M342" s="1320"/>
      <c r="N342" s="1320"/>
      <c r="O342" s="74"/>
      <c r="P342" s="74"/>
      <c r="Q342" s="1320"/>
      <c r="R342" s="1320"/>
      <c r="S342" s="74"/>
      <c r="T342" s="74"/>
      <c r="U342" s="69"/>
    </row>
    <row r="343" spans="1:21" ht="20.100000000000001" customHeight="1" x14ac:dyDescent="0.2">
      <c r="A343" s="1313"/>
      <c r="B343" s="1257"/>
      <c r="C343" s="1257"/>
      <c r="D343" s="997"/>
      <c r="E343" s="997"/>
      <c r="F343" s="72"/>
      <c r="G343" s="72"/>
      <c r="H343" s="73"/>
      <c r="I343" s="73"/>
      <c r="J343" s="1320"/>
      <c r="K343" s="1320"/>
      <c r="L343" s="1320"/>
      <c r="M343" s="1320"/>
      <c r="N343" s="1320"/>
      <c r="O343" s="73"/>
      <c r="P343" s="73"/>
      <c r="Q343" s="1320"/>
      <c r="R343" s="1320"/>
      <c r="S343" s="73"/>
      <c r="T343" s="73"/>
      <c r="U343" s="69"/>
    </row>
    <row r="344" spans="1:21" ht="20.100000000000001" customHeight="1" x14ac:dyDescent="0.2">
      <c r="A344" s="1313"/>
      <c r="B344" s="1257"/>
      <c r="C344" s="1257"/>
      <c r="D344" s="1314"/>
      <c r="E344" s="1314"/>
      <c r="F344" s="72"/>
      <c r="G344" s="72"/>
      <c r="H344" s="73"/>
      <c r="I344" s="73"/>
      <c r="J344" s="1320"/>
      <c r="K344" s="1320"/>
      <c r="L344" s="1320"/>
      <c r="M344" s="1320"/>
      <c r="N344" s="1320"/>
      <c r="O344" s="74"/>
      <c r="P344" s="74"/>
      <c r="Q344" s="1320"/>
      <c r="R344" s="1320"/>
      <c r="S344" s="74"/>
      <c r="T344" s="74"/>
      <c r="U344" s="69"/>
    </row>
    <row r="345" spans="1:21" ht="20.100000000000001" customHeight="1" x14ac:dyDescent="0.2">
      <c r="A345" s="1313"/>
      <c r="B345" s="1257"/>
      <c r="C345" s="1257"/>
      <c r="D345" s="993"/>
      <c r="E345" s="993"/>
      <c r="F345" s="72"/>
      <c r="G345" s="72"/>
      <c r="H345" s="73"/>
      <c r="I345" s="73"/>
      <c r="J345" s="1320"/>
      <c r="K345" s="1320"/>
      <c r="L345" s="1320"/>
      <c r="M345" s="1320"/>
      <c r="N345" s="1320"/>
      <c r="O345" s="74"/>
      <c r="P345" s="74"/>
      <c r="Q345" s="1320"/>
      <c r="R345" s="1320"/>
      <c r="S345" s="74"/>
      <c r="T345" s="74"/>
      <c r="U345" s="69"/>
    </row>
    <row r="346" spans="1:21" ht="20.100000000000001" customHeight="1" x14ac:dyDescent="0.2">
      <c r="A346" s="1313"/>
      <c r="B346" s="1314"/>
      <c r="C346" s="1314"/>
      <c r="D346" s="1314"/>
      <c r="E346" s="1314"/>
      <c r="F346" s="72"/>
      <c r="G346" s="72"/>
      <c r="H346" s="73"/>
      <c r="I346" s="73"/>
      <c r="J346" s="74"/>
      <c r="K346" s="74"/>
      <c r="L346" s="1319"/>
      <c r="M346" s="1319"/>
      <c r="N346" s="74"/>
      <c r="O346" s="74"/>
      <c r="P346" s="74"/>
      <c r="Q346" s="74"/>
      <c r="R346" s="74"/>
      <c r="S346" s="74"/>
      <c r="T346" s="74"/>
      <c r="U346" s="69"/>
    </row>
    <row r="347" spans="1:21" ht="20.100000000000001" customHeight="1" x14ac:dyDescent="0.2">
      <c r="A347" s="1313"/>
      <c r="B347" s="1257"/>
      <c r="C347" s="1257"/>
      <c r="D347" s="997"/>
      <c r="E347" s="997"/>
      <c r="F347" s="72"/>
      <c r="G347" s="72"/>
      <c r="H347" s="73"/>
      <c r="I347" s="73"/>
      <c r="J347" s="73"/>
      <c r="K347" s="73"/>
      <c r="L347" s="82"/>
      <c r="M347" s="82"/>
      <c r="N347" s="73"/>
      <c r="O347" s="73"/>
      <c r="P347" s="73"/>
      <c r="Q347" s="73"/>
      <c r="R347" s="73"/>
      <c r="S347" s="73"/>
      <c r="T347" s="73"/>
      <c r="U347" s="69"/>
    </row>
    <row r="348" spans="1:21" ht="20.100000000000001" customHeight="1" x14ac:dyDescent="0.2">
      <c r="A348" s="1313"/>
      <c r="B348" s="1257"/>
      <c r="C348" s="1257"/>
      <c r="D348" s="1314"/>
      <c r="E348" s="1314"/>
      <c r="F348" s="72"/>
      <c r="G348" s="72"/>
      <c r="H348" s="73"/>
      <c r="I348" s="73"/>
      <c r="J348" s="74"/>
      <c r="K348" s="74"/>
      <c r="L348" s="1319"/>
      <c r="M348" s="1319"/>
      <c r="N348" s="74"/>
      <c r="O348" s="74"/>
      <c r="P348" s="74"/>
      <c r="Q348" s="74"/>
      <c r="R348" s="74"/>
      <c r="S348" s="74"/>
      <c r="T348" s="74"/>
      <c r="U348" s="69"/>
    </row>
    <row r="349" spans="1:21" ht="20.100000000000001" customHeight="1" x14ac:dyDescent="0.2">
      <c r="A349" s="1313"/>
      <c r="B349" s="1257"/>
      <c r="C349" s="1257"/>
      <c r="D349" s="1314"/>
      <c r="E349" s="1314"/>
      <c r="F349" s="72"/>
      <c r="G349" s="72"/>
      <c r="H349" s="73"/>
      <c r="I349" s="73"/>
      <c r="J349" s="74"/>
      <c r="K349" s="74"/>
      <c r="L349" s="1319"/>
      <c r="M349" s="1319"/>
      <c r="N349" s="74"/>
      <c r="O349" s="74"/>
      <c r="P349" s="74"/>
      <c r="Q349" s="74"/>
      <c r="R349" s="74"/>
      <c r="S349" s="74"/>
      <c r="T349" s="74"/>
      <c r="U349" s="69"/>
    </row>
    <row r="350" spans="1:21" ht="20.100000000000001" customHeight="1" x14ac:dyDescent="0.2">
      <c r="A350" s="1313"/>
      <c r="B350" s="1314"/>
      <c r="C350" s="1314"/>
      <c r="D350" s="1314"/>
      <c r="E350" s="1314"/>
      <c r="F350" s="72"/>
      <c r="G350" s="72"/>
      <c r="H350" s="73"/>
      <c r="I350" s="73"/>
      <c r="J350" s="74"/>
      <c r="K350" s="74"/>
      <c r="L350" s="1319"/>
      <c r="M350" s="1319"/>
      <c r="N350" s="74"/>
      <c r="O350" s="74"/>
      <c r="P350" s="74"/>
      <c r="Q350" s="74"/>
      <c r="R350" s="74"/>
      <c r="S350" s="74"/>
      <c r="T350" s="74"/>
      <c r="U350" s="69"/>
    </row>
    <row r="351" spans="1:21" ht="20.100000000000001" customHeight="1" x14ac:dyDescent="0.2">
      <c r="A351" s="1313"/>
      <c r="B351" s="993"/>
      <c r="C351" s="993"/>
      <c r="D351" s="993"/>
      <c r="E351" s="993"/>
      <c r="F351" s="72"/>
      <c r="G351" s="72"/>
      <c r="H351" s="73"/>
      <c r="I351" s="73"/>
      <c r="J351" s="74"/>
      <c r="K351" s="74"/>
      <c r="L351" s="1319"/>
      <c r="M351" s="1319"/>
      <c r="N351" s="74"/>
      <c r="O351" s="74"/>
      <c r="P351" s="74"/>
      <c r="Q351" s="74"/>
      <c r="R351" s="74"/>
      <c r="S351" s="74"/>
      <c r="T351" s="74"/>
      <c r="U351" s="69"/>
    </row>
    <row r="352" spans="1:21" ht="20.100000000000001" customHeight="1" x14ac:dyDescent="0.2">
      <c r="A352" s="1313"/>
      <c r="B352" s="1257"/>
      <c r="C352" s="1257"/>
      <c r="D352" s="997"/>
      <c r="E352" s="997"/>
      <c r="F352" s="72"/>
      <c r="G352" s="72"/>
      <c r="H352" s="73"/>
      <c r="I352" s="73"/>
      <c r="J352" s="73"/>
      <c r="K352" s="73"/>
      <c r="L352" s="82"/>
      <c r="M352" s="82"/>
      <c r="N352" s="73"/>
      <c r="O352" s="73"/>
      <c r="P352" s="73"/>
      <c r="Q352" s="73"/>
      <c r="R352" s="73"/>
      <c r="S352" s="73"/>
      <c r="T352" s="73"/>
      <c r="U352" s="69"/>
    </row>
    <row r="353" spans="1:21" ht="20.100000000000001" customHeight="1" x14ac:dyDescent="0.2">
      <c r="A353" s="1313"/>
      <c r="B353" s="1257"/>
      <c r="C353" s="1257"/>
      <c r="D353" s="995"/>
      <c r="E353" s="995"/>
      <c r="F353" s="72"/>
      <c r="G353" s="72"/>
      <c r="H353" s="73"/>
      <c r="I353" s="73"/>
      <c r="J353" s="74"/>
      <c r="K353" s="74"/>
      <c r="L353" s="1319"/>
      <c r="M353" s="1319"/>
      <c r="N353" s="74"/>
      <c r="O353" s="74"/>
      <c r="P353" s="74"/>
      <c r="Q353" s="74"/>
      <c r="R353" s="74"/>
      <c r="S353" s="74"/>
      <c r="T353" s="74"/>
      <c r="U353" s="69"/>
    </row>
    <row r="354" spans="1:21" ht="20.100000000000001" customHeight="1" x14ac:dyDescent="0.2">
      <c r="A354" s="1313"/>
      <c r="B354" s="1257"/>
      <c r="C354" s="1257"/>
      <c r="D354" s="995"/>
      <c r="E354" s="995"/>
      <c r="F354" s="72"/>
      <c r="G354" s="72"/>
      <c r="H354" s="73"/>
      <c r="I354" s="73"/>
      <c r="J354" s="74"/>
      <c r="K354" s="74"/>
      <c r="L354" s="1319"/>
      <c r="M354" s="1319"/>
      <c r="N354" s="74"/>
      <c r="O354" s="74"/>
      <c r="P354" s="74"/>
      <c r="Q354" s="74"/>
      <c r="R354" s="74"/>
      <c r="S354" s="74"/>
      <c r="T354" s="74"/>
      <c r="U354" s="69"/>
    </row>
    <row r="355" spans="1:21" ht="20.100000000000001" customHeight="1" x14ac:dyDescent="0.2">
      <c r="A355" s="1322"/>
      <c r="B355" s="997"/>
      <c r="C355" s="997"/>
      <c r="D355" s="997"/>
      <c r="E355" s="997"/>
      <c r="F355" s="72"/>
      <c r="G355" s="72"/>
      <c r="H355" s="73"/>
      <c r="I355" s="73"/>
      <c r="J355" s="73"/>
      <c r="K355" s="73"/>
      <c r="L355" s="82"/>
      <c r="M355" s="82"/>
      <c r="N355" s="73"/>
      <c r="O355" s="73"/>
      <c r="P355" s="73"/>
      <c r="Q355" s="73"/>
      <c r="R355" s="73"/>
      <c r="S355" s="73"/>
      <c r="T355" s="73"/>
      <c r="U355" s="69"/>
    </row>
    <row r="356" spans="1:21" ht="20.100000000000001" customHeight="1" x14ac:dyDescent="0.2">
      <c r="A356" s="1322"/>
      <c r="B356" s="995"/>
      <c r="C356" s="995"/>
      <c r="D356" s="995"/>
      <c r="E356" s="995"/>
      <c r="F356" s="72"/>
      <c r="G356" s="72"/>
      <c r="H356" s="73"/>
      <c r="I356" s="73"/>
      <c r="J356" s="74"/>
      <c r="K356" s="74"/>
      <c r="L356" s="1319"/>
      <c r="M356" s="1319"/>
      <c r="N356" s="74"/>
      <c r="O356" s="74"/>
      <c r="P356" s="74"/>
      <c r="Q356" s="74"/>
      <c r="R356" s="74"/>
      <c r="S356" s="74"/>
      <c r="T356" s="74"/>
      <c r="U356" s="69"/>
    </row>
    <row r="357" spans="1:21" ht="20.100000000000001" customHeight="1" x14ac:dyDescent="0.2">
      <c r="A357" s="1322"/>
      <c r="B357" s="995"/>
      <c r="C357" s="995"/>
      <c r="D357" s="995"/>
      <c r="E357" s="995"/>
      <c r="F357" s="72"/>
      <c r="G357" s="72"/>
      <c r="H357" s="73"/>
      <c r="I357" s="73"/>
      <c r="J357" s="74"/>
      <c r="K357" s="74"/>
      <c r="L357" s="1319"/>
      <c r="M357" s="1319"/>
      <c r="N357" s="74"/>
      <c r="O357" s="74"/>
      <c r="P357" s="74"/>
      <c r="Q357" s="74"/>
      <c r="R357" s="74"/>
      <c r="S357" s="74"/>
      <c r="T357" s="74"/>
      <c r="U357" s="69"/>
    </row>
    <row r="358" spans="1:21" ht="20.100000000000001" customHeight="1" x14ac:dyDescent="0.2">
      <c r="A358" s="1322"/>
      <c r="B358" s="1323"/>
      <c r="C358" s="1323"/>
      <c r="D358" s="1323"/>
      <c r="E358" s="1323"/>
      <c r="F358" s="72"/>
      <c r="G358" s="72"/>
      <c r="H358" s="73"/>
      <c r="I358" s="73"/>
      <c r="J358" s="74"/>
      <c r="K358" s="74"/>
      <c r="L358" s="1319"/>
      <c r="M358" s="1319"/>
      <c r="N358" s="74"/>
      <c r="O358" s="74"/>
      <c r="P358" s="74"/>
      <c r="Q358" s="74"/>
      <c r="R358" s="74"/>
      <c r="S358" s="74"/>
      <c r="T358" s="74"/>
      <c r="U358" s="69"/>
    </row>
    <row r="359" spans="1:21" ht="20.100000000000001" customHeight="1" x14ac:dyDescent="0.2">
      <c r="A359" s="1322"/>
      <c r="B359" s="1324"/>
      <c r="C359" s="1324"/>
      <c r="D359" s="1324"/>
      <c r="E359" s="1324"/>
      <c r="F359" s="72"/>
      <c r="G359" s="72"/>
      <c r="H359" s="73"/>
      <c r="I359" s="73"/>
      <c r="J359" s="74"/>
      <c r="K359" s="74"/>
      <c r="L359" s="1319"/>
      <c r="M359" s="1319"/>
      <c r="N359" s="74"/>
      <c r="O359" s="74"/>
      <c r="P359" s="74"/>
      <c r="Q359" s="74"/>
      <c r="R359" s="74"/>
      <c r="S359" s="74"/>
      <c r="T359" s="74"/>
      <c r="U359" s="69"/>
    </row>
    <row r="360" spans="1:21" ht="20.100000000000001" customHeight="1" x14ac:dyDescent="0.2">
      <c r="A360" s="1322"/>
      <c r="B360" s="1314"/>
      <c r="C360" s="1314"/>
      <c r="D360" s="1314"/>
      <c r="E360" s="1314"/>
      <c r="F360" s="72"/>
      <c r="G360" s="72"/>
      <c r="H360" s="73"/>
      <c r="I360" s="73"/>
      <c r="J360" s="74"/>
      <c r="K360" s="74"/>
      <c r="L360" s="1319"/>
      <c r="M360" s="1319"/>
      <c r="N360" s="74"/>
      <c r="O360" s="74"/>
      <c r="P360" s="74"/>
      <c r="Q360" s="74"/>
      <c r="R360" s="74"/>
      <c r="S360" s="74"/>
      <c r="T360" s="74"/>
      <c r="U360" s="69"/>
    </row>
    <row r="361" spans="1:21" ht="20.100000000000001" customHeight="1" x14ac:dyDescent="0.2">
      <c r="A361" s="1322"/>
      <c r="B361" s="1325"/>
      <c r="C361" s="1325"/>
      <c r="D361" s="1325"/>
      <c r="E361" s="1325"/>
      <c r="F361" s="72"/>
      <c r="G361" s="72"/>
      <c r="H361" s="73"/>
      <c r="I361" s="73"/>
      <c r="J361" s="74"/>
      <c r="K361" s="74"/>
      <c r="L361" s="1319"/>
      <c r="M361" s="1319"/>
      <c r="N361" s="74"/>
      <c r="O361" s="74"/>
      <c r="P361" s="74"/>
      <c r="Q361" s="74"/>
      <c r="R361" s="74"/>
      <c r="S361" s="74"/>
      <c r="T361" s="74"/>
      <c r="U361" s="69"/>
    </row>
    <row r="362" spans="1:21" ht="20.100000000000001" customHeight="1" x14ac:dyDescent="0.2">
      <c r="A362" s="4"/>
      <c r="B362" s="29"/>
      <c r="C362" s="29"/>
      <c r="D362" s="29"/>
      <c r="E362" s="29"/>
      <c r="F362" s="29"/>
      <c r="G362" s="29"/>
      <c r="H362" s="29"/>
      <c r="I362" s="29"/>
      <c r="J362" s="29"/>
      <c r="K362" s="29"/>
      <c r="L362" s="29"/>
      <c r="M362" s="29"/>
      <c r="N362" s="29"/>
      <c r="O362" s="29"/>
      <c r="P362" s="29"/>
      <c r="Q362" s="29"/>
      <c r="R362" s="29"/>
      <c r="S362" s="29"/>
      <c r="T362" s="29"/>
      <c r="U362" s="69"/>
    </row>
    <row r="363" spans="1:21" ht="20.100000000000001" customHeight="1" x14ac:dyDescent="0.2">
      <c r="A363" s="29"/>
      <c r="B363" s="29"/>
      <c r="C363" s="29"/>
      <c r="D363" s="29"/>
      <c r="E363" s="29"/>
      <c r="F363" s="29"/>
      <c r="G363" s="29"/>
      <c r="H363" s="29"/>
      <c r="I363" s="29"/>
      <c r="J363" s="29"/>
      <c r="K363" s="29"/>
      <c r="L363" s="29"/>
      <c r="M363" s="29"/>
      <c r="N363" s="29"/>
      <c r="O363" s="29"/>
      <c r="P363" s="29"/>
      <c r="Q363" s="29"/>
      <c r="R363" s="29"/>
      <c r="S363" s="29"/>
      <c r="T363" s="29"/>
      <c r="U363" s="69"/>
    </row>
    <row r="364" spans="1:21" ht="20.100000000000001" customHeight="1" x14ac:dyDescent="0.2">
      <c r="A364" s="29"/>
      <c r="B364" s="29"/>
      <c r="C364" s="29"/>
      <c r="D364" s="29"/>
      <c r="E364" s="29"/>
      <c r="F364" s="29"/>
      <c r="G364" s="29"/>
      <c r="H364" s="29"/>
      <c r="I364" s="29"/>
      <c r="J364" s="29"/>
      <c r="K364" s="29"/>
      <c r="L364" s="29"/>
      <c r="M364" s="29"/>
      <c r="N364" s="29"/>
      <c r="O364" s="29"/>
      <c r="P364" s="29"/>
      <c r="Q364" s="29"/>
      <c r="R364" s="29"/>
      <c r="S364" s="29"/>
      <c r="T364" s="29"/>
      <c r="U364" s="69"/>
    </row>
    <row r="365" spans="1:21" ht="20.100000000000001" customHeight="1" x14ac:dyDescent="0.2">
      <c r="A365" s="29"/>
      <c r="B365" s="29"/>
      <c r="C365" s="29"/>
      <c r="D365" s="29"/>
      <c r="E365" s="29"/>
      <c r="F365" s="29"/>
      <c r="G365" s="29"/>
      <c r="H365" s="29"/>
      <c r="I365" s="29"/>
      <c r="J365" s="29"/>
      <c r="K365" s="29"/>
      <c r="L365" s="29"/>
      <c r="M365" s="29"/>
      <c r="N365" s="29"/>
      <c r="O365" s="29"/>
      <c r="P365" s="29"/>
      <c r="Q365" s="29"/>
      <c r="R365" s="29"/>
      <c r="S365" s="29"/>
      <c r="T365" s="29"/>
      <c r="U365" s="69"/>
    </row>
    <row r="366" spans="1:21" ht="20.100000000000001" customHeight="1" x14ac:dyDescent="0.2">
      <c r="A366" s="69"/>
      <c r="B366" s="69"/>
      <c r="C366" s="69"/>
      <c r="D366" s="69"/>
      <c r="E366" s="69"/>
      <c r="F366" s="69"/>
      <c r="G366" s="69"/>
      <c r="H366" s="69"/>
      <c r="I366" s="69"/>
      <c r="J366" s="69"/>
      <c r="K366" s="69"/>
      <c r="L366" s="69"/>
      <c r="M366" s="69"/>
      <c r="N366" s="69"/>
      <c r="O366" s="69"/>
      <c r="P366" s="69"/>
      <c r="Q366" s="69"/>
      <c r="R366" s="69"/>
      <c r="S366" s="69"/>
      <c r="T366" s="69"/>
      <c r="U366" s="69"/>
    </row>
    <row r="367" spans="1:21" ht="20.100000000000001" customHeight="1" x14ac:dyDescent="0.2">
      <c r="A367" s="77"/>
      <c r="B367" s="77"/>
      <c r="C367" s="29"/>
      <c r="D367" s="29"/>
      <c r="E367" s="29"/>
      <c r="F367" s="29"/>
      <c r="G367" s="29"/>
      <c r="H367" s="29"/>
      <c r="I367" s="29"/>
      <c r="J367" s="29"/>
      <c r="K367" s="29"/>
      <c r="L367" s="29"/>
      <c r="M367" s="29"/>
      <c r="N367" s="29"/>
      <c r="O367" s="29"/>
      <c r="P367" s="29"/>
      <c r="Q367" s="29"/>
      <c r="R367" s="29"/>
      <c r="S367" s="29"/>
      <c r="T367" s="29"/>
      <c r="U367" s="69"/>
    </row>
    <row r="368" spans="1:21" ht="20.100000000000001" customHeight="1" x14ac:dyDescent="0.2">
      <c r="A368" s="61"/>
      <c r="B368" s="61"/>
      <c r="C368" s="61"/>
      <c r="D368" s="1292"/>
      <c r="E368" s="1292"/>
      <c r="F368" s="997"/>
      <c r="G368" s="997"/>
      <c r="H368" s="997"/>
      <c r="I368" s="997"/>
      <c r="J368" s="997"/>
      <c r="K368" s="997"/>
      <c r="L368" s="997"/>
      <c r="M368" s="997"/>
      <c r="N368" s="997"/>
      <c r="O368" s="997"/>
      <c r="P368" s="997"/>
      <c r="Q368" s="997"/>
      <c r="R368" s="997"/>
      <c r="S368" s="997"/>
      <c r="T368" s="997"/>
      <c r="U368" s="69"/>
    </row>
    <row r="369" spans="1:21" ht="20.100000000000001" customHeight="1" x14ac:dyDescent="0.2">
      <c r="A369" s="19"/>
      <c r="B369" s="997"/>
      <c r="C369" s="997"/>
      <c r="D369" s="19"/>
      <c r="E369" s="4"/>
      <c r="F369" s="997"/>
      <c r="G369" s="997"/>
      <c r="H369" s="997"/>
      <c r="I369" s="997"/>
      <c r="J369" s="997"/>
      <c r="K369" s="997"/>
      <c r="L369" s="997"/>
      <c r="M369" s="997"/>
      <c r="N369" s="997"/>
      <c r="O369" s="997"/>
      <c r="P369" s="997"/>
      <c r="Q369" s="997"/>
      <c r="R369" s="997"/>
      <c r="S369" s="997"/>
      <c r="T369" s="997"/>
      <c r="U369" s="69"/>
    </row>
    <row r="370" spans="1:21" ht="20.100000000000001" customHeight="1" x14ac:dyDescent="0.2">
      <c r="A370" s="61"/>
      <c r="B370" s="61"/>
      <c r="C370" s="61"/>
      <c r="D370" s="1265"/>
      <c r="E370" s="1265"/>
      <c r="F370" s="997"/>
      <c r="G370" s="997"/>
      <c r="H370" s="997"/>
      <c r="I370" s="997"/>
      <c r="J370" s="997"/>
      <c r="K370" s="997"/>
      <c r="L370" s="997"/>
      <c r="M370" s="997"/>
      <c r="N370" s="997"/>
      <c r="O370" s="997"/>
      <c r="P370" s="997"/>
      <c r="Q370" s="997"/>
      <c r="R370" s="997"/>
      <c r="S370" s="997"/>
      <c r="T370" s="997"/>
      <c r="U370" s="69"/>
    </row>
    <row r="371" spans="1:21" ht="24.9" customHeight="1" x14ac:dyDescent="0.2">
      <c r="A371" s="1302"/>
      <c r="B371" s="1302"/>
      <c r="C371" s="1302"/>
      <c r="D371" s="1265"/>
      <c r="E371" s="1265"/>
      <c r="F371" s="997"/>
      <c r="G371" s="997"/>
      <c r="H371" s="997"/>
      <c r="I371" s="997"/>
      <c r="J371" s="997"/>
      <c r="K371" s="997"/>
      <c r="L371" s="29"/>
      <c r="M371" s="78"/>
      <c r="N371" s="29"/>
      <c r="O371" s="997"/>
      <c r="P371" s="997"/>
      <c r="Q371" s="997"/>
      <c r="R371" s="997"/>
      <c r="S371" s="997"/>
      <c r="T371" s="997"/>
      <c r="U371" s="69"/>
    </row>
    <row r="372" spans="1:21" ht="20.100000000000001" customHeight="1" x14ac:dyDescent="0.2">
      <c r="A372" s="997"/>
      <c r="B372" s="997"/>
      <c r="C372" s="997"/>
      <c r="D372" s="997"/>
      <c r="E372" s="997"/>
      <c r="F372" s="4"/>
      <c r="G372" s="4"/>
      <c r="H372" s="4"/>
      <c r="I372" s="4"/>
      <c r="J372" s="4"/>
      <c r="K372" s="4"/>
      <c r="L372" s="4"/>
      <c r="M372" s="4"/>
      <c r="N372" s="4"/>
      <c r="O372" s="4"/>
      <c r="P372" s="4"/>
      <c r="Q372" s="4"/>
      <c r="R372" s="4"/>
      <c r="S372" s="4"/>
      <c r="T372" s="4"/>
      <c r="U372" s="69"/>
    </row>
    <row r="373" spans="1:21" ht="20.100000000000001" customHeight="1" x14ac:dyDescent="0.2">
      <c r="A373" s="997"/>
      <c r="B373" s="997"/>
      <c r="C373" s="997"/>
      <c r="D373" s="997"/>
      <c r="E373" s="997"/>
      <c r="F373" s="72"/>
      <c r="G373" s="72"/>
      <c r="H373" s="72"/>
      <c r="I373" s="72"/>
      <c r="J373" s="72"/>
      <c r="K373" s="72"/>
      <c r="L373" s="72"/>
      <c r="M373" s="72"/>
      <c r="N373" s="72"/>
      <c r="O373" s="72"/>
      <c r="P373" s="72"/>
      <c r="Q373" s="72"/>
      <c r="R373" s="72"/>
      <c r="S373" s="72"/>
      <c r="T373" s="72"/>
      <c r="U373" s="69"/>
    </row>
    <row r="374" spans="1:21" ht="20.100000000000001" customHeight="1" x14ac:dyDescent="0.2">
      <c r="A374" s="997"/>
      <c r="B374" s="997"/>
      <c r="C374" s="997"/>
      <c r="D374" s="997"/>
      <c r="E374" s="997"/>
      <c r="F374" s="72"/>
      <c r="G374" s="72"/>
      <c r="H374" s="73"/>
      <c r="I374" s="73"/>
      <c r="J374" s="73"/>
      <c r="K374" s="73"/>
      <c r="L374" s="73"/>
      <c r="M374" s="73"/>
      <c r="N374" s="73"/>
      <c r="O374" s="73"/>
      <c r="P374" s="73"/>
      <c r="Q374" s="73"/>
      <c r="R374" s="73"/>
      <c r="S374" s="73"/>
      <c r="T374" s="73"/>
      <c r="U374" s="69"/>
    </row>
    <row r="375" spans="1:21" ht="20.100000000000001" customHeight="1" x14ac:dyDescent="0.2">
      <c r="A375" s="997"/>
      <c r="B375" s="997"/>
      <c r="C375" s="997"/>
      <c r="D375" s="997"/>
      <c r="E375" s="997"/>
      <c r="F375" s="72"/>
      <c r="G375" s="72"/>
      <c r="H375" s="73"/>
      <c r="I375" s="73"/>
      <c r="J375" s="73"/>
      <c r="K375" s="73"/>
      <c r="L375" s="73"/>
      <c r="M375" s="73"/>
      <c r="N375" s="73"/>
      <c r="O375" s="73"/>
      <c r="P375" s="73"/>
      <c r="Q375" s="73"/>
      <c r="R375" s="73"/>
      <c r="S375" s="73"/>
      <c r="T375" s="73"/>
      <c r="U375" s="69"/>
    </row>
    <row r="376" spans="1:21" ht="20.100000000000001" customHeight="1" x14ac:dyDescent="0.2">
      <c r="A376" s="1313"/>
      <c r="B376" s="997"/>
      <c r="C376" s="997"/>
      <c r="D376" s="997"/>
      <c r="E376" s="997"/>
      <c r="F376" s="72"/>
      <c r="G376" s="72"/>
      <c r="H376" s="73"/>
      <c r="I376" s="73"/>
      <c r="J376" s="73"/>
      <c r="K376" s="73"/>
      <c r="L376" s="73"/>
      <c r="M376" s="73"/>
      <c r="N376" s="73"/>
      <c r="O376" s="73"/>
      <c r="P376" s="73"/>
      <c r="Q376" s="73"/>
      <c r="R376" s="73"/>
      <c r="S376" s="73"/>
      <c r="T376" s="73"/>
      <c r="U376" s="69"/>
    </row>
    <row r="377" spans="1:21" ht="12" customHeight="1" x14ac:dyDescent="0.2">
      <c r="A377" s="1313"/>
      <c r="B377" s="1313"/>
      <c r="C377" s="997"/>
      <c r="D377" s="997"/>
      <c r="E377" s="997"/>
      <c r="F377" s="1315"/>
      <c r="G377" s="1315"/>
      <c r="H377" s="1316"/>
      <c r="I377" s="1316"/>
      <c r="J377" s="74"/>
      <c r="K377" s="1317"/>
      <c r="L377" s="74"/>
      <c r="M377" s="79"/>
      <c r="N377" s="1317"/>
      <c r="O377" s="1318"/>
      <c r="P377" s="1318"/>
      <c r="Q377" s="1318"/>
      <c r="R377" s="1318"/>
      <c r="S377" s="1318"/>
      <c r="T377" s="1318"/>
      <c r="U377" s="69"/>
    </row>
    <row r="378" spans="1:21" ht="12" customHeight="1" x14ac:dyDescent="0.2">
      <c r="A378" s="1313"/>
      <c r="B378" s="1313"/>
      <c r="C378" s="997"/>
      <c r="D378" s="997"/>
      <c r="E378" s="997"/>
      <c r="F378" s="1315"/>
      <c r="G378" s="1315"/>
      <c r="H378" s="1316"/>
      <c r="I378" s="1316"/>
      <c r="J378" s="80"/>
      <c r="K378" s="1317"/>
      <c r="L378" s="80"/>
      <c r="M378" s="80"/>
      <c r="N378" s="1317"/>
      <c r="O378" s="1318"/>
      <c r="P378" s="1318"/>
      <c r="Q378" s="1318"/>
      <c r="R378" s="1318"/>
      <c r="S378" s="1318"/>
      <c r="T378" s="1318"/>
      <c r="U378" s="69"/>
    </row>
    <row r="379" spans="1:21" ht="12" customHeight="1" x14ac:dyDescent="0.2">
      <c r="A379" s="1313"/>
      <c r="B379" s="1313"/>
      <c r="C379" s="1313"/>
      <c r="D379" s="1314"/>
      <c r="E379" s="997"/>
      <c r="F379" s="1315"/>
      <c r="G379" s="1315"/>
      <c r="H379" s="1316"/>
      <c r="I379" s="1316"/>
      <c r="J379" s="74"/>
      <c r="K379" s="1317"/>
      <c r="L379" s="74"/>
      <c r="M379" s="74"/>
      <c r="N379" s="1317"/>
      <c r="O379" s="1319"/>
      <c r="P379" s="1319"/>
      <c r="Q379" s="1319"/>
      <c r="R379" s="1319"/>
      <c r="S379" s="1318"/>
      <c r="T379" s="1318"/>
      <c r="U379" s="69"/>
    </row>
    <row r="380" spans="1:21" ht="12" customHeight="1" x14ac:dyDescent="0.2">
      <c r="A380" s="1313"/>
      <c r="B380" s="1313"/>
      <c r="C380" s="1313"/>
      <c r="D380" s="1314"/>
      <c r="E380" s="997"/>
      <c r="F380" s="1315"/>
      <c r="G380" s="1315"/>
      <c r="H380" s="1316"/>
      <c r="I380" s="1316"/>
      <c r="J380" s="80"/>
      <c r="K380" s="1317"/>
      <c r="L380" s="80"/>
      <c r="M380" s="80"/>
      <c r="N380" s="1317"/>
      <c r="O380" s="1319"/>
      <c r="P380" s="1319"/>
      <c r="Q380" s="1319"/>
      <c r="R380" s="1319"/>
      <c r="S380" s="1318"/>
      <c r="T380" s="1318"/>
      <c r="U380" s="69"/>
    </row>
    <row r="381" spans="1:21" ht="12" customHeight="1" x14ac:dyDescent="0.2">
      <c r="A381" s="1313"/>
      <c r="B381" s="1313"/>
      <c r="C381" s="1313"/>
      <c r="D381" s="1314"/>
      <c r="E381" s="997"/>
      <c r="F381" s="1315"/>
      <c r="G381" s="1315"/>
      <c r="H381" s="1316"/>
      <c r="I381" s="1316"/>
      <c r="J381" s="74"/>
      <c r="K381" s="1317"/>
      <c r="L381" s="74"/>
      <c r="M381" s="74"/>
      <c r="N381" s="1317"/>
      <c r="O381" s="1319"/>
      <c r="P381" s="1319"/>
      <c r="Q381" s="1319"/>
      <c r="R381" s="1319"/>
      <c r="S381" s="1318"/>
      <c r="T381" s="1318"/>
      <c r="U381" s="69"/>
    </row>
    <row r="382" spans="1:21" ht="12" customHeight="1" x14ac:dyDescent="0.2">
      <c r="A382" s="1313"/>
      <c r="B382" s="1313"/>
      <c r="C382" s="1313"/>
      <c r="D382" s="1314"/>
      <c r="E382" s="997"/>
      <c r="F382" s="1315"/>
      <c r="G382" s="1315"/>
      <c r="H382" s="1316"/>
      <c r="I382" s="1316"/>
      <c r="J382" s="80"/>
      <c r="K382" s="1317"/>
      <c r="L382" s="80"/>
      <c r="M382" s="80"/>
      <c r="N382" s="1317"/>
      <c r="O382" s="1319"/>
      <c r="P382" s="1319"/>
      <c r="Q382" s="1319"/>
      <c r="R382" s="1319"/>
      <c r="S382" s="1318"/>
      <c r="T382" s="1318"/>
      <c r="U382" s="69"/>
    </row>
    <row r="383" spans="1:21" ht="12" customHeight="1" x14ac:dyDescent="0.2">
      <c r="A383" s="1313"/>
      <c r="B383" s="1313"/>
      <c r="C383" s="1313"/>
      <c r="D383" s="1314"/>
      <c r="E383" s="997"/>
      <c r="F383" s="1315"/>
      <c r="G383" s="1315"/>
      <c r="H383" s="1316"/>
      <c r="I383" s="1316"/>
      <c r="J383" s="74"/>
      <c r="K383" s="1317"/>
      <c r="L383" s="74"/>
      <c r="M383" s="79"/>
      <c r="N383" s="1317"/>
      <c r="O383" s="1319"/>
      <c r="P383" s="1319"/>
      <c r="Q383" s="1319"/>
      <c r="R383" s="1319"/>
      <c r="S383" s="1318"/>
      <c r="T383" s="1318"/>
      <c r="U383" s="69"/>
    </row>
    <row r="384" spans="1:21" ht="12" customHeight="1" x14ac:dyDescent="0.2">
      <c r="A384" s="1313"/>
      <c r="B384" s="1313"/>
      <c r="C384" s="1313"/>
      <c r="D384" s="1314"/>
      <c r="E384" s="997"/>
      <c r="F384" s="1315"/>
      <c r="G384" s="1315"/>
      <c r="H384" s="1316"/>
      <c r="I384" s="1316"/>
      <c r="J384" s="80"/>
      <c r="K384" s="1317"/>
      <c r="L384" s="80"/>
      <c r="M384" s="81"/>
      <c r="N384" s="1317"/>
      <c r="O384" s="1319"/>
      <c r="P384" s="1319"/>
      <c r="Q384" s="1319"/>
      <c r="R384" s="1319"/>
      <c r="S384" s="1318"/>
      <c r="T384" s="1318"/>
      <c r="U384" s="69"/>
    </row>
    <row r="385" spans="1:21" ht="12" customHeight="1" x14ac:dyDescent="0.2">
      <c r="A385" s="1313"/>
      <c r="B385" s="1313"/>
      <c r="C385" s="1313"/>
      <c r="D385" s="1314"/>
      <c r="E385" s="997"/>
      <c r="F385" s="1315"/>
      <c r="G385" s="1315"/>
      <c r="H385" s="1316"/>
      <c r="I385" s="1316"/>
      <c r="J385" s="74"/>
      <c r="K385" s="1317"/>
      <c r="L385" s="74"/>
      <c r="M385" s="79"/>
      <c r="N385" s="1317"/>
      <c r="O385" s="1319"/>
      <c r="P385" s="1319"/>
      <c r="Q385" s="1319"/>
      <c r="R385" s="1319"/>
      <c r="S385" s="1318"/>
      <c r="T385" s="1318"/>
      <c r="U385" s="69"/>
    </row>
    <row r="386" spans="1:21" ht="12" customHeight="1" x14ac:dyDescent="0.2">
      <c r="A386" s="1313"/>
      <c r="B386" s="1313"/>
      <c r="C386" s="1313"/>
      <c r="D386" s="1314"/>
      <c r="E386" s="997"/>
      <c r="F386" s="1315"/>
      <c r="G386" s="1315"/>
      <c r="H386" s="1316"/>
      <c r="I386" s="1316"/>
      <c r="J386" s="80"/>
      <c r="K386" s="1317"/>
      <c r="L386" s="80"/>
      <c r="M386" s="81"/>
      <c r="N386" s="1317"/>
      <c r="O386" s="1319"/>
      <c r="P386" s="1319"/>
      <c r="Q386" s="1319"/>
      <c r="R386" s="1319"/>
      <c r="S386" s="1318"/>
      <c r="T386" s="1318"/>
      <c r="U386" s="69"/>
    </row>
    <row r="387" spans="1:21" ht="12" customHeight="1" x14ac:dyDescent="0.2">
      <c r="A387" s="1313"/>
      <c r="B387" s="1313"/>
      <c r="C387" s="1313"/>
      <c r="D387" s="1314"/>
      <c r="E387" s="997"/>
      <c r="F387" s="1315"/>
      <c r="G387" s="1315"/>
      <c r="H387" s="1316"/>
      <c r="I387" s="1316"/>
      <c r="J387" s="74"/>
      <c r="K387" s="1317"/>
      <c r="L387" s="74"/>
      <c r="M387" s="79"/>
      <c r="N387" s="1317"/>
      <c r="O387" s="1319"/>
      <c r="P387" s="1319"/>
      <c r="Q387" s="1319"/>
      <c r="R387" s="1319"/>
      <c r="S387" s="1318"/>
      <c r="T387" s="1318"/>
      <c r="U387" s="69"/>
    </row>
    <row r="388" spans="1:21" ht="12" customHeight="1" x14ac:dyDescent="0.2">
      <c r="A388" s="1313"/>
      <c r="B388" s="1313"/>
      <c r="C388" s="1313"/>
      <c r="D388" s="1314"/>
      <c r="E388" s="997"/>
      <c r="F388" s="1315"/>
      <c r="G388" s="1315"/>
      <c r="H388" s="1316"/>
      <c r="I388" s="1316"/>
      <c r="J388" s="80"/>
      <c r="K388" s="1317"/>
      <c r="L388" s="80"/>
      <c r="M388" s="81"/>
      <c r="N388" s="1317"/>
      <c r="O388" s="1319"/>
      <c r="P388" s="1319"/>
      <c r="Q388" s="1319"/>
      <c r="R388" s="1319"/>
      <c r="S388" s="1318"/>
      <c r="T388" s="1318"/>
      <c r="U388" s="69"/>
    </row>
    <row r="389" spans="1:21" ht="12" customHeight="1" x14ac:dyDescent="0.2">
      <c r="A389" s="1313"/>
      <c r="B389" s="1313"/>
      <c r="C389" s="1313"/>
      <c r="D389" s="1314"/>
      <c r="E389" s="997"/>
      <c r="F389" s="1315"/>
      <c r="G389" s="1315"/>
      <c r="H389" s="1316"/>
      <c r="I389" s="1316"/>
      <c r="J389" s="74"/>
      <c r="K389" s="1317"/>
      <c r="L389" s="74"/>
      <c r="M389" s="79"/>
      <c r="N389" s="1317"/>
      <c r="O389" s="1319"/>
      <c r="P389" s="1319"/>
      <c r="Q389" s="1319"/>
      <c r="R389" s="1319"/>
      <c r="S389" s="1318"/>
      <c r="T389" s="1318"/>
      <c r="U389" s="69"/>
    </row>
    <row r="390" spans="1:21" ht="12" customHeight="1" x14ac:dyDescent="0.2">
      <c r="A390" s="1313"/>
      <c r="B390" s="1313"/>
      <c r="C390" s="1313"/>
      <c r="D390" s="1314"/>
      <c r="E390" s="997"/>
      <c r="F390" s="1315"/>
      <c r="G390" s="1315"/>
      <c r="H390" s="1316"/>
      <c r="I390" s="1316"/>
      <c r="J390" s="80"/>
      <c r="K390" s="1317"/>
      <c r="L390" s="80"/>
      <c r="M390" s="81"/>
      <c r="N390" s="1317"/>
      <c r="O390" s="1319"/>
      <c r="P390" s="1319"/>
      <c r="Q390" s="1319"/>
      <c r="R390" s="1319"/>
      <c r="S390" s="1318"/>
      <c r="T390" s="1318"/>
      <c r="U390" s="69"/>
    </row>
    <row r="391" spans="1:21" ht="12" customHeight="1" x14ac:dyDescent="0.2">
      <c r="A391" s="1313"/>
      <c r="B391" s="1313"/>
      <c r="C391" s="1313"/>
      <c r="D391" s="993"/>
      <c r="E391" s="993"/>
      <c r="F391" s="1315"/>
      <c r="G391" s="1315"/>
      <c r="H391" s="1316"/>
      <c r="I391" s="1316"/>
      <c r="J391" s="74"/>
      <c r="K391" s="1317"/>
      <c r="L391" s="74"/>
      <c r="M391" s="79"/>
      <c r="N391" s="1317"/>
      <c r="O391" s="1318"/>
      <c r="P391" s="1318"/>
      <c r="Q391" s="1318"/>
      <c r="R391" s="1318"/>
      <c r="S391" s="1318"/>
      <c r="T391" s="1318"/>
      <c r="U391" s="69"/>
    </row>
    <row r="392" spans="1:21" ht="12" customHeight="1" x14ac:dyDescent="0.2">
      <c r="A392" s="1313"/>
      <c r="B392" s="1313"/>
      <c r="C392" s="1313"/>
      <c r="D392" s="993"/>
      <c r="E392" s="993"/>
      <c r="F392" s="1315"/>
      <c r="G392" s="1315"/>
      <c r="H392" s="1316"/>
      <c r="I392" s="1316"/>
      <c r="J392" s="80"/>
      <c r="K392" s="1317"/>
      <c r="L392" s="80"/>
      <c r="M392" s="80"/>
      <c r="N392" s="1317"/>
      <c r="O392" s="1318"/>
      <c r="P392" s="1318"/>
      <c r="Q392" s="1318"/>
      <c r="R392" s="1318"/>
      <c r="S392" s="1318"/>
      <c r="T392" s="1318"/>
      <c r="U392" s="69"/>
    </row>
    <row r="393" spans="1:21" ht="12" customHeight="1" x14ac:dyDescent="0.2">
      <c r="A393" s="1313"/>
      <c r="B393" s="1313"/>
      <c r="C393" s="1313"/>
      <c r="D393" s="993"/>
      <c r="E393" s="993"/>
      <c r="F393" s="1315"/>
      <c r="G393" s="1315"/>
      <c r="H393" s="1316"/>
      <c r="I393" s="1316"/>
      <c r="J393" s="74"/>
      <c r="K393" s="1317"/>
      <c r="L393" s="74"/>
      <c r="M393" s="79"/>
      <c r="N393" s="1317"/>
      <c r="O393" s="1318"/>
      <c r="P393" s="1318"/>
      <c r="Q393" s="1318"/>
      <c r="R393" s="1318"/>
      <c r="S393" s="1318"/>
      <c r="T393" s="1318"/>
      <c r="U393" s="69"/>
    </row>
    <row r="394" spans="1:21" ht="12" customHeight="1" x14ac:dyDescent="0.2">
      <c r="A394" s="1313"/>
      <c r="B394" s="1313"/>
      <c r="C394" s="1313"/>
      <c r="D394" s="993"/>
      <c r="E394" s="993"/>
      <c r="F394" s="1315"/>
      <c r="G394" s="1315"/>
      <c r="H394" s="1316"/>
      <c r="I394" s="1316"/>
      <c r="J394" s="80"/>
      <c r="K394" s="1317"/>
      <c r="L394" s="80"/>
      <c r="M394" s="81"/>
      <c r="N394" s="1317"/>
      <c r="O394" s="1318"/>
      <c r="P394" s="1318"/>
      <c r="Q394" s="1318"/>
      <c r="R394" s="1318"/>
      <c r="S394" s="1318"/>
      <c r="T394" s="1318"/>
      <c r="U394" s="69"/>
    </row>
    <row r="395" spans="1:21" ht="12" customHeight="1" x14ac:dyDescent="0.2">
      <c r="A395" s="1313"/>
      <c r="B395" s="1313"/>
      <c r="C395" s="1313"/>
      <c r="D395" s="993"/>
      <c r="E395" s="993"/>
      <c r="F395" s="1315"/>
      <c r="G395" s="1315"/>
      <c r="H395" s="1316"/>
      <c r="I395" s="1316"/>
      <c r="J395" s="74"/>
      <c r="K395" s="1317"/>
      <c r="L395" s="74"/>
      <c r="M395" s="79"/>
      <c r="N395" s="1317"/>
      <c r="O395" s="1318"/>
      <c r="P395" s="1318"/>
      <c r="Q395" s="1318"/>
      <c r="R395" s="1318"/>
      <c r="S395" s="1318"/>
      <c r="T395" s="1318"/>
      <c r="U395" s="69"/>
    </row>
    <row r="396" spans="1:21" ht="12" customHeight="1" x14ac:dyDescent="0.2">
      <c r="A396" s="1313"/>
      <c r="B396" s="1313"/>
      <c r="C396" s="1313"/>
      <c r="D396" s="993"/>
      <c r="E396" s="993"/>
      <c r="F396" s="1315"/>
      <c r="G396" s="1315"/>
      <c r="H396" s="1316"/>
      <c r="I396" s="1316"/>
      <c r="J396" s="80"/>
      <c r="K396" s="1317"/>
      <c r="L396" s="80"/>
      <c r="M396" s="81"/>
      <c r="N396" s="1317"/>
      <c r="O396" s="1318"/>
      <c r="P396" s="1318"/>
      <c r="Q396" s="1318"/>
      <c r="R396" s="1318"/>
      <c r="S396" s="1318"/>
      <c r="T396" s="1318"/>
      <c r="U396" s="69"/>
    </row>
    <row r="397" spans="1:21" ht="12" customHeight="1" x14ac:dyDescent="0.2">
      <c r="A397" s="1313"/>
      <c r="B397" s="1313"/>
      <c r="C397" s="995"/>
      <c r="D397" s="995"/>
      <c r="E397" s="995"/>
      <c r="F397" s="1315"/>
      <c r="G397" s="1315"/>
      <c r="H397" s="1316"/>
      <c r="I397" s="1316"/>
      <c r="J397" s="74"/>
      <c r="K397" s="1317"/>
      <c r="L397" s="74"/>
      <c r="M397" s="79"/>
      <c r="N397" s="1317"/>
      <c r="O397" s="1318"/>
      <c r="P397" s="1318"/>
      <c r="Q397" s="1318"/>
      <c r="R397" s="1318"/>
      <c r="S397" s="1318"/>
      <c r="T397" s="1318"/>
      <c r="U397" s="69"/>
    </row>
    <row r="398" spans="1:21" ht="12" customHeight="1" x14ac:dyDescent="0.2">
      <c r="A398" s="1313"/>
      <c r="B398" s="1313"/>
      <c r="C398" s="995"/>
      <c r="D398" s="995"/>
      <c r="E398" s="995"/>
      <c r="F398" s="1315"/>
      <c r="G398" s="1315"/>
      <c r="H398" s="1316"/>
      <c r="I398" s="1316"/>
      <c r="J398" s="80"/>
      <c r="K398" s="1317"/>
      <c r="L398" s="80"/>
      <c r="M398" s="80"/>
      <c r="N398" s="1317"/>
      <c r="O398" s="1318"/>
      <c r="P398" s="1318"/>
      <c r="Q398" s="1318"/>
      <c r="R398" s="1318"/>
      <c r="S398" s="1318"/>
      <c r="T398" s="1318"/>
      <c r="U398" s="69"/>
    </row>
    <row r="399" spans="1:21" ht="20.100000000000001" customHeight="1" x14ac:dyDescent="0.2">
      <c r="A399" s="1313"/>
      <c r="B399" s="1287"/>
      <c r="C399" s="1287"/>
      <c r="D399" s="997"/>
      <c r="E399" s="997"/>
      <c r="F399" s="72"/>
      <c r="G399" s="72"/>
      <c r="H399" s="73"/>
      <c r="I399" s="73"/>
      <c r="J399" s="1320"/>
      <c r="K399" s="1320"/>
      <c r="L399" s="1320"/>
      <c r="M399" s="1320"/>
      <c r="N399" s="1320"/>
      <c r="O399" s="73"/>
      <c r="P399" s="73"/>
      <c r="Q399" s="1320"/>
      <c r="R399" s="1320"/>
      <c r="S399" s="73"/>
      <c r="T399" s="73"/>
      <c r="U399" s="69"/>
    </row>
    <row r="400" spans="1:21" ht="20.100000000000001" customHeight="1" x14ac:dyDescent="0.2">
      <c r="A400" s="1313"/>
      <c r="B400" s="1287"/>
      <c r="C400" s="1287"/>
      <c r="D400" s="1321"/>
      <c r="E400" s="1321"/>
      <c r="F400" s="72"/>
      <c r="G400" s="72"/>
      <c r="H400" s="73"/>
      <c r="I400" s="73"/>
      <c r="J400" s="1320"/>
      <c r="K400" s="1320"/>
      <c r="L400" s="1320"/>
      <c r="M400" s="1320"/>
      <c r="N400" s="1320"/>
      <c r="O400" s="74"/>
      <c r="P400" s="74"/>
      <c r="Q400" s="1320"/>
      <c r="R400" s="1320"/>
      <c r="S400" s="74"/>
      <c r="T400" s="74"/>
      <c r="U400" s="69"/>
    </row>
    <row r="401" spans="1:21" ht="20.100000000000001" customHeight="1" x14ac:dyDescent="0.2">
      <c r="A401" s="1313"/>
      <c r="B401" s="1287"/>
      <c r="C401" s="1287"/>
      <c r="D401" s="1314"/>
      <c r="E401" s="1314"/>
      <c r="F401" s="72"/>
      <c r="G401" s="72"/>
      <c r="H401" s="73"/>
      <c r="I401" s="73"/>
      <c r="J401" s="1320"/>
      <c r="K401" s="1320"/>
      <c r="L401" s="1320"/>
      <c r="M401" s="1320"/>
      <c r="N401" s="1320"/>
      <c r="O401" s="74"/>
      <c r="P401" s="74"/>
      <c r="Q401" s="1320"/>
      <c r="R401" s="1320"/>
      <c r="S401" s="74"/>
      <c r="T401" s="74"/>
      <c r="U401" s="69"/>
    </row>
    <row r="402" spans="1:21" ht="20.100000000000001" customHeight="1" x14ac:dyDescent="0.2">
      <c r="A402" s="1313"/>
      <c r="B402" s="1287"/>
      <c r="C402" s="1287"/>
      <c r="D402" s="1321"/>
      <c r="E402" s="1321"/>
      <c r="F402" s="72"/>
      <c r="G402" s="72"/>
      <c r="H402" s="73"/>
      <c r="I402" s="73"/>
      <c r="J402" s="1320"/>
      <c r="K402" s="1320"/>
      <c r="L402" s="1320"/>
      <c r="M402" s="1320"/>
      <c r="N402" s="1320"/>
      <c r="O402" s="74"/>
      <c r="P402" s="74"/>
      <c r="Q402" s="1320"/>
      <c r="R402" s="1320"/>
      <c r="S402" s="74"/>
      <c r="T402" s="74"/>
      <c r="U402" s="69"/>
    </row>
    <row r="403" spans="1:21" ht="20.100000000000001" customHeight="1" x14ac:dyDescent="0.2">
      <c r="A403" s="1313"/>
      <c r="B403" s="1287"/>
      <c r="C403" s="1287"/>
      <c r="D403" s="995"/>
      <c r="E403" s="995"/>
      <c r="F403" s="72"/>
      <c r="G403" s="72"/>
      <c r="H403" s="73"/>
      <c r="I403" s="73"/>
      <c r="J403" s="1320"/>
      <c r="K403" s="1320"/>
      <c r="L403" s="1320"/>
      <c r="M403" s="1320"/>
      <c r="N403" s="1320"/>
      <c r="O403" s="74"/>
      <c r="P403" s="74"/>
      <c r="Q403" s="1320"/>
      <c r="R403" s="1320"/>
      <c r="S403" s="74"/>
      <c r="T403" s="74"/>
      <c r="U403" s="69"/>
    </row>
    <row r="404" spans="1:21" ht="20.100000000000001" customHeight="1" x14ac:dyDescent="0.2">
      <c r="A404" s="1313"/>
      <c r="B404" s="1257"/>
      <c r="C404" s="1257"/>
      <c r="D404" s="997"/>
      <c r="E404" s="997"/>
      <c r="F404" s="72"/>
      <c r="G404" s="72"/>
      <c r="H404" s="73"/>
      <c r="I404" s="73"/>
      <c r="J404" s="1320"/>
      <c r="K404" s="1320"/>
      <c r="L404" s="1320"/>
      <c r="M404" s="1320"/>
      <c r="N404" s="1320"/>
      <c r="O404" s="73"/>
      <c r="P404" s="73"/>
      <c r="Q404" s="1320"/>
      <c r="R404" s="1320"/>
      <c r="S404" s="73"/>
      <c r="T404" s="73"/>
      <c r="U404" s="69"/>
    </row>
    <row r="405" spans="1:21" ht="20.100000000000001" customHeight="1" x14ac:dyDescent="0.2">
      <c r="A405" s="1313"/>
      <c r="B405" s="1257"/>
      <c r="C405" s="1257"/>
      <c r="D405" s="1314"/>
      <c r="E405" s="1314"/>
      <c r="F405" s="72"/>
      <c r="G405" s="72"/>
      <c r="H405" s="73"/>
      <c r="I405" s="73"/>
      <c r="J405" s="1320"/>
      <c r="K405" s="1320"/>
      <c r="L405" s="1320"/>
      <c r="M405" s="1320"/>
      <c r="N405" s="1320"/>
      <c r="O405" s="74"/>
      <c r="P405" s="74"/>
      <c r="Q405" s="1320"/>
      <c r="R405" s="1320"/>
      <c r="S405" s="74"/>
      <c r="T405" s="74"/>
      <c r="U405" s="69"/>
    </row>
    <row r="406" spans="1:21" ht="20.100000000000001" customHeight="1" x14ac:dyDescent="0.2">
      <c r="A406" s="1313"/>
      <c r="B406" s="1257"/>
      <c r="C406" s="1257"/>
      <c r="D406" s="993"/>
      <c r="E406" s="993"/>
      <c r="F406" s="72"/>
      <c r="G406" s="72"/>
      <c r="H406" s="73"/>
      <c r="I406" s="73"/>
      <c r="J406" s="1320"/>
      <c r="K406" s="1320"/>
      <c r="L406" s="1320"/>
      <c r="M406" s="1320"/>
      <c r="N406" s="1320"/>
      <c r="O406" s="74"/>
      <c r="P406" s="74"/>
      <c r="Q406" s="1320"/>
      <c r="R406" s="1320"/>
      <c r="S406" s="74"/>
      <c r="T406" s="74"/>
      <c r="U406" s="69"/>
    </row>
    <row r="407" spans="1:21" ht="20.100000000000001" customHeight="1" x14ac:dyDescent="0.2">
      <c r="A407" s="1313"/>
      <c r="B407" s="1314"/>
      <c r="C407" s="1314"/>
      <c r="D407" s="1314"/>
      <c r="E407" s="1314"/>
      <c r="F407" s="72"/>
      <c r="G407" s="72"/>
      <c r="H407" s="73"/>
      <c r="I407" s="73"/>
      <c r="J407" s="74"/>
      <c r="K407" s="74"/>
      <c r="L407" s="1319"/>
      <c r="M407" s="1319"/>
      <c r="N407" s="74"/>
      <c r="O407" s="74"/>
      <c r="P407" s="74"/>
      <c r="Q407" s="74"/>
      <c r="R407" s="74"/>
      <c r="S407" s="74"/>
      <c r="T407" s="74"/>
      <c r="U407" s="69"/>
    </row>
    <row r="408" spans="1:21" ht="20.100000000000001" customHeight="1" x14ac:dyDescent="0.2">
      <c r="A408" s="1313"/>
      <c r="B408" s="1257"/>
      <c r="C408" s="1257"/>
      <c r="D408" s="997"/>
      <c r="E408" s="997"/>
      <c r="F408" s="72"/>
      <c r="G408" s="72"/>
      <c r="H408" s="73"/>
      <c r="I408" s="73"/>
      <c r="J408" s="73"/>
      <c r="K408" s="73"/>
      <c r="L408" s="1320"/>
      <c r="M408" s="1320"/>
      <c r="N408" s="73"/>
      <c r="O408" s="73"/>
      <c r="P408" s="73"/>
      <c r="Q408" s="73"/>
      <c r="R408" s="73"/>
      <c r="S408" s="73"/>
      <c r="T408" s="73"/>
      <c r="U408" s="69"/>
    </row>
    <row r="409" spans="1:21" ht="20.100000000000001" customHeight="1" x14ac:dyDescent="0.2">
      <c r="A409" s="1313"/>
      <c r="B409" s="1257"/>
      <c r="C409" s="1257"/>
      <c r="D409" s="1314"/>
      <c r="E409" s="1314"/>
      <c r="F409" s="72"/>
      <c r="G409" s="72"/>
      <c r="H409" s="73"/>
      <c r="I409" s="73"/>
      <c r="J409" s="74"/>
      <c r="K409" s="74"/>
      <c r="L409" s="1319"/>
      <c r="M409" s="1319"/>
      <c r="N409" s="74"/>
      <c r="O409" s="74"/>
      <c r="P409" s="74"/>
      <c r="Q409" s="74"/>
      <c r="R409" s="74"/>
      <c r="S409" s="74"/>
      <c r="T409" s="74"/>
      <c r="U409" s="69"/>
    </row>
    <row r="410" spans="1:21" ht="20.100000000000001" customHeight="1" x14ac:dyDescent="0.2">
      <c r="A410" s="1313"/>
      <c r="B410" s="1257"/>
      <c r="C410" s="1257"/>
      <c r="D410" s="1314"/>
      <c r="E410" s="1314"/>
      <c r="F410" s="72"/>
      <c r="G410" s="72"/>
      <c r="H410" s="73"/>
      <c r="I410" s="73"/>
      <c r="J410" s="74"/>
      <c r="K410" s="74"/>
      <c r="L410" s="1319"/>
      <c r="M410" s="1319"/>
      <c r="N410" s="74"/>
      <c r="O410" s="74"/>
      <c r="P410" s="74"/>
      <c r="Q410" s="74"/>
      <c r="R410" s="74"/>
      <c r="S410" s="74"/>
      <c r="T410" s="74"/>
      <c r="U410" s="69"/>
    </row>
    <row r="411" spans="1:21" ht="20.100000000000001" customHeight="1" x14ac:dyDescent="0.2">
      <c r="A411" s="1313"/>
      <c r="B411" s="1314"/>
      <c r="C411" s="1314"/>
      <c r="D411" s="1314"/>
      <c r="E411" s="1314"/>
      <c r="F411" s="72"/>
      <c r="G411" s="72"/>
      <c r="H411" s="73"/>
      <c r="I411" s="73"/>
      <c r="J411" s="74"/>
      <c r="K411" s="74"/>
      <c r="L411" s="1319"/>
      <c r="M411" s="1319"/>
      <c r="N411" s="74"/>
      <c r="O411" s="74"/>
      <c r="P411" s="74"/>
      <c r="Q411" s="74"/>
      <c r="R411" s="74"/>
      <c r="S411" s="74"/>
      <c r="T411" s="74"/>
      <c r="U411" s="69"/>
    </row>
    <row r="412" spans="1:21" ht="20.100000000000001" customHeight="1" x14ac:dyDescent="0.2">
      <c r="A412" s="1313"/>
      <c r="B412" s="993"/>
      <c r="C412" s="993"/>
      <c r="D412" s="993"/>
      <c r="E412" s="993"/>
      <c r="F412" s="72"/>
      <c r="G412" s="72"/>
      <c r="H412" s="73"/>
      <c r="I412" s="73"/>
      <c r="J412" s="74"/>
      <c r="K412" s="74"/>
      <c r="L412" s="1319"/>
      <c r="M412" s="1319"/>
      <c r="N412" s="74"/>
      <c r="O412" s="74"/>
      <c r="P412" s="74"/>
      <c r="Q412" s="74"/>
      <c r="R412" s="74"/>
      <c r="S412" s="74"/>
      <c r="T412" s="74"/>
      <c r="U412" s="69"/>
    </row>
    <row r="413" spans="1:21" ht="20.100000000000001" customHeight="1" x14ac:dyDescent="0.2">
      <c r="A413" s="1313"/>
      <c r="B413" s="1257"/>
      <c r="C413" s="1257"/>
      <c r="D413" s="997"/>
      <c r="E413" s="997"/>
      <c r="F413" s="72"/>
      <c r="G413" s="72"/>
      <c r="H413" s="73"/>
      <c r="I413" s="73"/>
      <c r="J413" s="73"/>
      <c r="K413" s="73"/>
      <c r="L413" s="1320"/>
      <c r="M413" s="1320"/>
      <c r="N413" s="73"/>
      <c r="O413" s="73"/>
      <c r="P413" s="73"/>
      <c r="Q413" s="73"/>
      <c r="R413" s="73"/>
      <c r="S413" s="73"/>
      <c r="T413" s="73"/>
      <c r="U413" s="69"/>
    </row>
    <row r="414" spans="1:21" ht="20.100000000000001" customHeight="1" x14ac:dyDescent="0.2">
      <c r="A414" s="1313"/>
      <c r="B414" s="1257"/>
      <c r="C414" s="1257"/>
      <c r="D414" s="995"/>
      <c r="E414" s="995"/>
      <c r="F414" s="72"/>
      <c r="G414" s="72"/>
      <c r="H414" s="73"/>
      <c r="I414" s="73"/>
      <c r="J414" s="74"/>
      <c r="K414" s="74"/>
      <c r="L414" s="1319"/>
      <c r="M414" s="1319"/>
      <c r="N414" s="74"/>
      <c r="O414" s="74"/>
      <c r="P414" s="74"/>
      <c r="Q414" s="74"/>
      <c r="R414" s="74"/>
      <c r="S414" s="74"/>
      <c r="T414" s="74"/>
      <c r="U414" s="69"/>
    </row>
    <row r="415" spans="1:21" ht="20.100000000000001" customHeight="1" x14ac:dyDescent="0.2">
      <c r="A415" s="1313"/>
      <c r="B415" s="1257"/>
      <c r="C415" s="1257"/>
      <c r="D415" s="995"/>
      <c r="E415" s="995"/>
      <c r="F415" s="72"/>
      <c r="G415" s="72"/>
      <c r="H415" s="73"/>
      <c r="I415" s="73"/>
      <c r="J415" s="74"/>
      <c r="K415" s="74"/>
      <c r="L415" s="1319"/>
      <c r="M415" s="1319"/>
      <c r="N415" s="74"/>
      <c r="O415" s="74"/>
      <c r="P415" s="74"/>
      <c r="Q415" s="74"/>
      <c r="R415" s="74"/>
      <c r="S415" s="74"/>
      <c r="T415" s="74"/>
      <c r="U415" s="69"/>
    </row>
    <row r="416" spans="1:21" ht="20.100000000000001" customHeight="1" x14ac:dyDescent="0.2">
      <c r="A416" s="1322"/>
      <c r="B416" s="997"/>
      <c r="C416" s="997"/>
      <c r="D416" s="997"/>
      <c r="E416" s="997"/>
      <c r="F416" s="72"/>
      <c r="G416" s="72"/>
      <c r="H416" s="73"/>
      <c r="I416" s="73"/>
      <c r="J416" s="73"/>
      <c r="K416" s="73"/>
      <c r="L416" s="1320"/>
      <c r="M416" s="1320"/>
      <c r="N416" s="73"/>
      <c r="O416" s="73"/>
      <c r="P416" s="73"/>
      <c r="Q416" s="73"/>
      <c r="R416" s="73"/>
      <c r="S416" s="73"/>
      <c r="T416" s="73"/>
      <c r="U416" s="69"/>
    </row>
    <row r="417" spans="1:21" ht="20.100000000000001" customHeight="1" x14ac:dyDescent="0.2">
      <c r="A417" s="1322"/>
      <c r="B417" s="995"/>
      <c r="C417" s="995"/>
      <c r="D417" s="995"/>
      <c r="E417" s="995"/>
      <c r="F417" s="72"/>
      <c r="G417" s="72"/>
      <c r="H417" s="73"/>
      <c r="I417" s="73"/>
      <c r="J417" s="74"/>
      <c r="K417" s="74"/>
      <c r="L417" s="1319"/>
      <c r="M417" s="1319"/>
      <c r="N417" s="74"/>
      <c r="O417" s="74"/>
      <c r="P417" s="74"/>
      <c r="Q417" s="74"/>
      <c r="R417" s="74"/>
      <c r="S417" s="74"/>
      <c r="T417" s="74"/>
      <c r="U417" s="69"/>
    </row>
    <row r="418" spans="1:21" ht="20.100000000000001" customHeight="1" x14ac:dyDescent="0.2">
      <c r="A418" s="1322"/>
      <c r="B418" s="995"/>
      <c r="C418" s="995"/>
      <c r="D418" s="995"/>
      <c r="E418" s="995"/>
      <c r="F418" s="72"/>
      <c r="G418" s="72"/>
      <c r="H418" s="73"/>
      <c r="I418" s="73"/>
      <c r="J418" s="74"/>
      <c r="K418" s="74"/>
      <c r="L418" s="1319"/>
      <c r="M418" s="1319"/>
      <c r="N418" s="74"/>
      <c r="O418" s="74"/>
      <c r="P418" s="74"/>
      <c r="Q418" s="74"/>
      <c r="R418" s="74"/>
      <c r="S418" s="74"/>
      <c r="T418" s="74"/>
      <c r="U418" s="69"/>
    </row>
    <row r="419" spans="1:21" ht="20.100000000000001" customHeight="1" x14ac:dyDescent="0.2">
      <c r="A419" s="1322"/>
      <c r="B419" s="1323"/>
      <c r="C419" s="1323"/>
      <c r="D419" s="1323"/>
      <c r="E419" s="1323"/>
      <c r="F419" s="72"/>
      <c r="G419" s="72"/>
      <c r="H419" s="73"/>
      <c r="I419" s="73"/>
      <c r="J419" s="74"/>
      <c r="K419" s="74"/>
      <c r="L419" s="1319"/>
      <c r="M419" s="1319"/>
      <c r="N419" s="74"/>
      <c r="O419" s="74"/>
      <c r="P419" s="74"/>
      <c r="Q419" s="74"/>
      <c r="R419" s="74"/>
      <c r="S419" s="74"/>
      <c r="T419" s="74"/>
      <c r="U419" s="69"/>
    </row>
    <row r="420" spans="1:21" ht="20.100000000000001" customHeight="1" x14ac:dyDescent="0.2">
      <c r="A420" s="1322"/>
      <c r="B420" s="1324"/>
      <c r="C420" s="1324"/>
      <c r="D420" s="1324"/>
      <c r="E420" s="1324"/>
      <c r="F420" s="72"/>
      <c r="G420" s="72"/>
      <c r="H420" s="73"/>
      <c r="I420" s="73"/>
      <c r="J420" s="74"/>
      <c r="K420" s="74"/>
      <c r="L420" s="1319"/>
      <c r="M420" s="1319"/>
      <c r="N420" s="74"/>
      <c r="O420" s="74"/>
      <c r="P420" s="74"/>
      <c r="Q420" s="74"/>
      <c r="R420" s="74"/>
      <c r="S420" s="74"/>
      <c r="T420" s="74"/>
      <c r="U420" s="69"/>
    </row>
    <row r="421" spans="1:21" ht="20.100000000000001" customHeight="1" x14ac:dyDescent="0.2">
      <c r="A421" s="1322"/>
      <c r="B421" s="1314"/>
      <c r="C421" s="1314"/>
      <c r="D421" s="1314"/>
      <c r="E421" s="1314"/>
      <c r="F421" s="72"/>
      <c r="G421" s="72"/>
      <c r="H421" s="73"/>
      <c r="I421" s="73"/>
      <c r="J421" s="74"/>
      <c r="K421" s="74"/>
      <c r="L421" s="1319"/>
      <c r="M421" s="1319"/>
      <c r="N421" s="74"/>
      <c r="O421" s="74"/>
      <c r="P421" s="74"/>
      <c r="Q421" s="74"/>
      <c r="R421" s="74"/>
      <c r="S421" s="74"/>
      <c r="T421" s="74"/>
      <c r="U421" s="69"/>
    </row>
    <row r="422" spans="1:21" ht="20.100000000000001" customHeight="1" x14ac:dyDescent="0.2">
      <c r="A422" s="1322"/>
      <c r="B422" s="1325"/>
      <c r="C422" s="1325"/>
      <c r="D422" s="1325"/>
      <c r="E422" s="1325"/>
      <c r="F422" s="72"/>
      <c r="G422" s="72"/>
      <c r="H422" s="73"/>
      <c r="I422" s="73"/>
      <c r="J422" s="74"/>
      <c r="K422" s="74"/>
      <c r="L422" s="1319"/>
      <c r="M422" s="1319"/>
      <c r="N422" s="74"/>
      <c r="O422" s="74"/>
      <c r="P422" s="74"/>
      <c r="Q422" s="74"/>
      <c r="R422" s="74"/>
      <c r="S422" s="74"/>
      <c r="T422" s="74"/>
      <c r="U422" s="69"/>
    </row>
    <row r="423" spans="1:21" ht="20.100000000000001" customHeight="1" x14ac:dyDescent="0.2">
      <c r="A423" s="4"/>
      <c r="B423" s="29"/>
      <c r="C423" s="29"/>
      <c r="D423" s="29"/>
      <c r="E423" s="29"/>
      <c r="F423" s="29"/>
      <c r="G423" s="29"/>
      <c r="H423" s="29"/>
      <c r="I423" s="29"/>
      <c r="J423" s="29"/>
      <c r="K423" s="29"/>
      <c r="L423" s="29"/>
      <c r="M423" s="29"/>
      <c r="N423" s="29"/>
      <c r="O423" s="29"/>
      <c r="P423" s="29"/>
      <c r="Q423" s="29"/>
      <c r="R423" s="29"/>
      <c r="S423" s="29"/>
      <c r="T423" s="29"/>
      <c r="U423" s="69"/>
    </row>
    <row r="424" spans="1:21" ht="20.100000000000001" customHeight="1" x14ac:dyDescent="0.2">
      <c r="A424" s="29"/>
      <c r="B424" s="29"/>
      <c r="C424" s="29"/>
      <c r="D424" s="29"/>
      <c r="E424" s="29"/>
      <c r="F424" s="29"/>
      <c r="G424" s="29"/>
      <c r="H424" s="29"/>
      <c r="I424" s="29"/>
      <c r="J424" s="29"/>
      <c r="K424" s="29"/>
      <c r="L424" s="29"/>
      <c r="M424" s="29"/>
      <c r="N424" s="29"/>
      <c r="O424" s="29"/>
      <c r="P424" s="29"/>
      <c r="Q424" s="29"/>
      <c r="R424" s="29"/>
      <c r="S424" s="29"/>
      <c r="T424" s="29"/>
      <c r="U424" s="69"/>
    </row>
    <row r="425" spans="1:21" ht="20.100000000000001" customHeight="1" x14ac:dyDescent="0.2">
      <c r="A425" s="29"/>
      <c r="B425" s="29"/>
      <c r="C425" s="29"/>
      <c r="D425" s="29"/>
      <c r="E425" s="29"/>
      <c r="F425" s="29"/>
      <c r="G425" s="29"/>
      <c r="H425" s="29"/>
      <c r="I425" s="29"/>
      <c r="J425" s="29"/>
      <c r="K425" s="29"/>
      <c r="L425" s="29"/>
      <c r="M425" s="29"/>
      <c r="N425" s="29"/>
      <c r="O425" s="29"/>
      <c r="P425" s="29"/>
      <c r="Q425" s="29"/>
      <c r="R425" s="29"/>
      <c r="S425" s="29"/>
      <c r="T425" s="29"/>
      <c r="U425" s="69"/>
    </row>
    <row r="426" spans="1:21" ht="20.100000000000001" customHeight="1" x14ac:dyDescent="0.2">
      <c r="A426" s="29"/>
      <c r="B426" s="29"/>
      <c r="C426" s="29"/>
      <c r="D426" s="29"/>
      <c r="E426" s="29"/>
      <c r="F426" s="29"/>
      <c r="G426" s="29"/>
      <c r="H426" s="29"/>
      <c r="I426" s="29"/>
      <c r="J426" s="29"/>
      <c r="K426" s="29"/>
      <c r="L426" s="29"/>
      <c r="M426" s="29"/>
      <c r="N426" s="29"/>
      <c r="O426" s="29"/>
      <c r="P426" s="29"/>
      <c r="Q426" s="29"/>
      <c r="R426" s="29"/>
      <c r="S426" s="29"/>
      <c r="T426" s="29"/>
      <c r="U426" s="69"/>
    </row>
    <row r="427" spans="1:21" ht="20.100000000000001" customHeight="1" x14ac:dyDescent="0.2">
      <c r="A427" s="69"/>
      <c r="B427" s="69"/>
      <c r="C427" s="69"/>
      <c r="D427" s="69"/>
      <c r="E427" s="69"/>
      <c r="F427" s="69"/>
      <c r="G427" s="69"/>
      <c r="H427" s="69"/>
      <c r="I427" s="69"/>
      <c r="J427" s="69"/>
      <c r="K427" s="69"/>
      <c r="L427" s="69"/>
      <c r="M427" s="69"/>
      <c r="N427" s="69"/>
      <c r="O427" s="69"/>
      <c r="P427" s="69"/>
      <c r="Q427" s="69"/>
      <c r="R427" s="69"/>
      <c r="S427" s="69"/>
      <c r="T427" s="69"/>
      <c r="U427" s="69"/>
    </row>
    <row r="428" spans="1:21" ht="20.100000000000001" customHeight="1" x14ac:dyDescent="0.2">
      <c r="A428" s="77"/>
      <c r="B428" s="77"/>
      <c r="C428" s="29"/>
      <c r="D428" s="29"/>
      <c r="E428" s="29"/>
      <c r="F428" s="29"/>
      <c r="G428" s="29"/>
      <c r="H428" s="29"/>
      <c r="I428" s="29"/>
      <c r="J428" s="29"/>
      <c r="K428" s="29"/>
      <c r="L428" s="29"/>
      <c r="M428" s="29"/>
      <c r="N428" s="29"/>
      <c r="O428" s="29"/>
      <c r="P428" s="29"/>
      <c r="Q428" s="29"/>
      <c r="R428" s="29"/>
      <c r="S428" s="29"/>
      <c r="T428" s="29"/>
      <c r="U428" s="69"/>
    </row>
    <row r="429" spans="1:21" ht="20.100000000000001" customHeight="1" x14ac:dyDescent="0.2">
      <c r="A429" s="61"/>
      <c r="B429" s="61"/>
      <c r="C429" s="61"/>
      <c r="D429" s="1292"/>
      <c r="E429" s="1292"/>
      <c r="F429" s="997"/>
      <c r="G429" s="997"/>
      <c r="H429" s="997"/>
      <c r="I429" s="997"/>
      <c r="J429" s="997"/>
      <c r="K429" s="997"/>
      <c r="L429" s="997"/>
      <c r="M429" s="997"/>
      <c r="N429" s="997"/>
      <c r="O429" s="997"/>
      <c r="P429" s="997"/>
      <c r="Q429" s="997"/>
      <c r="R429" s="997"/>
      <c r="S429" s="997"/>
      <c r="T429" s="997"/>
      <c r="U429" s="69"/>
    </row>
    <row r="430" spans="1:21" ht="20.100000000000001" customHeight="1" x14ac:dyDescent="0.2">
      <c r="A430" s="19"/>
      <c r="B430" s="997"/>
      <c r="C430" s="997"/>
      <c r="D430" s="19"/>
      <c r="E430" s="4"/>
      <c r="F430" s="997"/>
      <c r="G430" s="997"/>
      <c r="H430" s="997"/>
      <c r="I430" s="997"/>
      <c r="J430" s="997"/>
      <c r="K430" s="997"/>
      <c r="L430" s="997"/>
      <c r="M430" s="997"/>
      <c r="N430" s="997"/>
      <c r="O430" s="997"/>
      <c r="P430" s="997"/>
      <c r="Q430" s="997"/>
      <c r="R430" s="997"/>
      <c r="S430" s="997"/>
      <c r="T430" s="997"/>
      <c r="U430" s="69"/>
    </row>
    <row r="431" spans="1:21" ht="20.100000000000001" customHeight="1" x14ac:dyDescent="0.2">
      <c r="A431" s="61"/>
      <c r="B431" s="61"/>
      <c r="C431" s="61"/>
      <c r="D431" s="1265"/>
      <c r="E431" s="1265"/>
      <c r="F431" s="997"/>
      <c r="G431" s="997"/>
      <c r="H431" s="997"/>
      <c r="I431" s="997"/>
      <c r="J431" s="997"/>
      <c r="K431" s="997"/>
      <c r="L431" s="997"/>
      <c r="M431" s="997"/>
      <c r="N431" s="997"/>
      <c r="O431" s="997"/>
      <c r="P431" s="997"/>
      <c r="Q431" s="997"/>
      <c r="R431" s="997"/>
      <c r="S431" s="997"/>
      <c r="T431" s="997"/>
      <c r="U431" s="69"/>
    </row>
    <row r="432" spans="1:21" ht="24.9" customHeight="1" x14ac:dyDescent="0.2">
      <c r="A432" s="1302"/>
      <c r="B432" s="1302"/>
      <c r="C432" s="1302"/>
      <c r="D432" s="1265"/>
      <c r="E432" s="1265"/>
      <c r="F432" s="997"/>
      <c r="G432" s="997"/>
      <c r="H432" s="997"/>
      <c r="I432" s="997"/>
      <c r="J432" s="997"/>
      <c r="K432" s="997"/>
      <c r="L432" s="29"/>
      <c r="M432" s="78"/>
      <c r="N432" s="29"/>
      <c r="O432" s="997"/>
      <c r="P432" s="997"/>
      <c r="Q432" s="997"/>
      <c r="R432" s="997"/>
      <c r="S432" s="997"/>
      <c r="T432" s="997"/>
      <c r="U432" s="69"/>
    </row>
    <row r="433" spans="1:21" ht="20.100000000000001" customHeight="1" x14ac:dyDescent="0.2">
      <c r="A433" s="997"/>
      <c r="B433" s="997"/>
      <c r="C433" s="997"/>
      <c r="D433" s="997"/>
      <c r="E433" s="997"/>
      <c r="F433" s="4"/>
      <c r="G433" s="4"/>
      <c r="H433" s="4"/>
      <c r="I433" s="4"/>
      <c r="J433" s="4"/>
      <c r="K433" s="4"/>
      <c r="L433" s="4"/>
      <c r="M433" s="4"/>
      <c r="N433" s="4"/>
      <c r="O433" s="4"/>
      <c r="P433" s="4"/>
      <c r="Q433" s="4"/>
      <c r="R433" s="4"/>
      <c r="S433" s="4"/>
      <c r="T433" s="4"/>
      <c r="U433" s="69"/>
    </row>
    <row r="434" spans="1:21" ht="20.100000000000001" customHeight="1" x14ac:dyDescent="0.2">
      <c r="A434" s="997"/>
      <c r="B434" s="997"/>
      <c r="C434" s="997"/>
      <c r="D434" s="997"/>
      <c r="E434" s="997"/>
      <c r="F434" s="72"/>
      <c r="G434" s="72"/>
      <c r="H434" s="72"/>
      <c r="I434" s="72"/>
      <c r="J434" s="72"/>
      <c r="K434" s="72"/>
      <c r="L434" s="72"/>
      <c r="M434" s="72"/>
      <c r="N434" s="72"/>
      <c r="O434" s="72"/>
      <c r="P434" s="72"/>
      <c r="Q434" s="72"/>
      <c r="R434" s="72"/>
      <c r="S434" s="72"/>
      <c r="T434" s="72"/>
      <c r="U434" s="69"/>
    </row>
    <row r="435" spans="1:21" ht="20.100000000000001" customHeight="1" x14ac:dyDescent="0.2">
      <c r="A435" s="997"/>
      <c r="B435" s="997"/>
      <c r="C435" s="997"/>
      <c r="D435" s="997"/>
      <c r="E435" s="997"/>
      <c r="F435" s="72"/>
      <c r="G435" s="72"/>
      <c r="H435" s="73"/>
      <c r="I435" s="73"/>
      <c r="J435" s="73"/>
      <c r="K435" s="73"/>
      <c r="L435" s="73"/>
      <c r="M435" s="73"/>
      <c r="N435" s="73"/>
      <c r="O435" s="73"/>
      <c r="P435" s="73"/>
      <c r="Q435" s="73"/>
      <c r="R435" s="73"/>
      <c r="S435" s="73"/>
      <c r="T435" s="73"/>
      <c r="U435" s="69"/>
    </row>
    <row r="436" spans="1:21" ht="20.100000000000001" customHeight="1" x14ac:dyDescent="0.2">
      <c r="A436" s="997"/>
      <c r="B436" s="997"/>
      <c r="C436" s="997"/>
      <c r="D436" s="997"/>
      <c r="E436" s="997"/>
      <c r="F436" s="72"/>
      <c r="G436" s="72"/>
      <c r="H436" s="73"/>
      <c r="I436" s="73"/>
      <c r="J436" s="73"/>
      <c r="K436" s="73"/>
      <c r="L436" s="73"/>
      <c r="M436" s="73"/>
      <c r="N436" s="73"/>
      <c r="O436" s="73"/>
      <c r="P436" s="73"/>
      <c r="Q436" s="73"/>
      <c r="R436" s="73"/>
      <c r="S436" s="73"/>
      <c r="T436" s="73"/>
      <c r="U436" s="69"/>
    </row>
    <row r="437" spans="1:21" ht="20.100000000000001" customHeight="1" x14ac:dyDescent="0.2">
      <c r="A437" s="1313"/>
      <c r="B437" s="997"/>
      <c r="C437" s="997"/>
      <c r="D437" s="997"/>
      <c r="E437" s="997"/>
      <c r="F437" s="72"/>
      <c r="G437" s="72"/>
      <c r="H437" s="73"/>
      <c r="I437" s="73"/>
      <c r="J437" s="73"/>
      <c r="K437" s="73"/>
      <c r="L437" s="73"/>
      <c r="M437" s="73"/>
      <c r="N437" s="73"/>
      <c r="O437" s="73"/>
      <c r="P437" s="73"/>
      <c r="Q437" s="73"/>
      <c r="R437" s="73"/>
      <c r="S437" s="73"/>
      <c r="T437" s="73"/>
      <c r="U437" s="69"/>
    </row>
    <row r="438" spans="1:21" ht="12" customHeight="1" x14ac:dyDescent="0.2">
      <c r="A438" s="1313"/>
      <c r="B438" s="1313"/>
      <c r="C438" s="997"/>
      <c r="D438" s="997"/>
      <c r="E438" s="997"/>
      <c r="F438" s="1315"/>
      <c r="G438" s="1315"/>
      <c r="H438" s="1316"/>
      <c r="I438" s="1316"/>
      <c r="J438" s="74"/>
      <c r="K438" s="1317"/>
      <c r="L438" s="74"/>
      <c r="M438" s="79"/>
      <c r="N438" s="1317"/>
      <c r="O438" s="1318"/>
      <c r="P438" s="1318"/>
      <c r="Q438" s="1318"/>
      <c r="R438" s="1318"/>
      <c r="S438" s="1318"/>
      <c r="T438" s="1318"/>
      <c r="U438" s="69"/>
    </row>
    <row r="439" spans="1:21" ht="12" customHeight="1" x14ac:dyDescent="0.2">
      <c r="A439" s="1313"/>
      <c r="B439" s="1313"/>
      <c r="C439" s="997"/>
      <c r="D439" s="997"/>
      <c r="E439" s="997"/>
      <c r="F439" s="1315"/>
      <c r="G439" s="1315"/>
      <c r="H439" s="1316"/>
      <c r="I439" s="1316"/>
      <c r="J439" s="80"/>
      <c r="K439" s="1317"/>
      <c r="L439" s="80"/>
      <c r="M439" s="80"/>
      <c r="N439" s="1317"/>
      <c r="O439" s="1318"/>
      <c r="P439" s="1318"/>
      <c r="Q439" s="1318"/>
      <c r="R439" s="1318"/>
      <c r="S439" s="1318"/>
      <c r="T439" s="1318"/>
      <c r="U439" s="69"/>
    </row>
    <row r="440" spans="1:21" ht="12" customHeight="1" x14ac:dyDescent="0.2">
      <c r="A440" s="1313"/>
      <c r="B440" s="1313"/>
      <c r="C440" s="1313"/>
      <c r="D440" s="1314"/>
      <c r="E440" s="997"/>
      <c r="F440" s="1315"/>
      <c r="G440" s="1315"/>
      <c r="H440" s="1316"/>
      <c r="I440" s="1316"/>
      <c r="J440" s="74"/>
      <c r="K440" s="1317"/>
      <c r="L440" s="74"/>
      <c r="M440" s="74"/>
      <c r="N440" s="1317"/>
      <c r="O440" s="1319"/>
      <c r="P440" s="1319"/>
      <c r="Q440" s="1319"/>
      <c r="R440" s="1319"/>
      <c r="S440" s="1318"/>
      <c r="T440" s="1318"/>
      <c r="U440" s="69"/>
    </row>
    <row r="441" spans="1:21" ht="12" customHeight="1" x14ac:dyDescent="0.2">
      <c r="A441" s="1313"/>
      <c r="B441" s="1313"/>
      <c r="C441" s="1313"/>
      <c r="D441" s="1314"/>
      <c r="E441" s="997"/>
      <c r="F441" s="1315"/>
      <c r="G441" s="1315"/>
      <c r="H441" s="1316"/>
      <c r="I441" s="1316"/>
      <c r="J441" s="80"/>
      <c r="K441" s="1317"/>
      <c r="L441" s="80"/>
      <c r="M441" s="80"/>
      <c r="N441" s="1317"/>
      <c r="O441" s="1319"/>
      <c r="P441" s="1319"/>
      <c r="Q441" s="1319"/>
      <c r="R441" s="1319"/>
      <c r="S441" s="1318"/>
      <c r="T441" s="1318"/>
      <c r="U441" s="69"/>
    </row>
    <row r="442" spans="1:21" ht="12" customHeight="1" x14ac:dyDescent="0.2">
      <c r="A442" s="1313"/>
      <c r="B442" s="1313"/>
      <c r="C442" s="1313"/>
      <c r="D442" s="1314"/>
      <c r="E442" s="997"/>
      <c r="F442" s="1315"/>
      <c r="G442" s="1315"/>
      <c r="H442" s="1316"/>
      <c r="I442" s="1316"/>
      <c r="J442" s="74"/>
      <c r="K442" s="1317"/>
      <c r="L442" s="74"/>
      <c r="M442" s="74"/>
      <c r="N442" s="1317"/>
      <c r="O442" s="1319"/>
      <c r="P442" s="1319"/>
      <c r="Q442" s="1319"/>
      <c r="R442" s="1319"/>
      <c r="S442" s="1318"/>
      <c r="T442" s="1318"/>
      <c r="U442" s="69"/>
    </row>
    <row r="443" spans="1:21" ht="12" customHeight="1" x14ac:dyDescent="0.2">
      <c r="A443" s="1313"/>
      <c r="B443" s="1313"/>
      <c r="C443" s="1313"/>
      <c r="D443" s="1314"/>
      <c r="E443" s="997"/>
      <c r="F443" s="1315"/>
      <c r="G443" s="1315"/>
      <c r="H443" s="1316"/>
      <c r="I443" s="1316"/>
      <c r="J443" s="80"/>
      <c r="K443" s="1317"/>
      <c r="L443" s="80"/>
      <c r="M443" s="80"/>
      <c r="N443" s="1317"/>
      <c r="O443" s="1319"/>
      <c r="P443" s="1319"/>
      <c r="Q443" s="1319"/>
      <c r="R443" s="1319"/>
      <c r="S443" s="1318"/>
      <c r="T443" s="1318"/>
      <c r="U443" s="69"/>
    </row>
    <row r="444" spans="1:21" ht="12" customHeight="1" x14ac:dyDescent="0.2">
      <c r="A444" s="1313"/>
      <c r="B444" s="1313"/>
      <c r="C444" s="1313"/>
      <c r="D444" s="1314"/>
      <c r="E444" s="997"/>
      <c r="F444" s="1315"/>
      <c r="G444" s="1315"/>
      <c r="H444" s="1316"/>
      <c r="I444" s="1316"/>
      <c r="J444" s="74"/>
      <c r="K444" s="1317"/>
      <c r="L444" s="74"/>
      <c r="M444" s="79"/>
      <c r="N444" s="1317"/>
      <c r="O444" s="1319"/>
      <c r="P444" s="1319"/>
      <c r="Q444" s="1319"/>
      <c r="R444" s="1319"/>
      <c r="S444" s="1318"/>
      <c r="T444" s="1318"/>
      <c r="U444" s="69"/>
    </row>
    <row r="445" spans="1:21" ht="12" customHeight="1" x14ac:dyDescent="0.2">
      <c r="A445" s="1313"/>
      <c r="B445" s="1313"/>
      <c r="C445" s="1313"/>
      <c r="D445" s="1314"/>
      <c r="E445" s="997"/>
      <c r="F445" s="1315"/>
      <c r="G445" s="1315"/>
      <c r="H445" s="1316"/>
      <c r="I445" s="1316"/>
      <c r="J445" s="80"/>
      <c r="K445" s="1317"/>
      <c r="L445" s="80"/>
      <c r="M445" s="81"/>
      <c r="N445" s="1317"/>
      <c r="O445" s="1319"/>
      <c r="P445" s="1319"/>
      <c r="Q445" s="1319"/>
      <c r="R445" s="1319"/>
      <c r="S445" s="1318"/>
      <c r="T445" s="1318"/>
      <c r="U445" s="69"/>
    </row>
    <row r="446" spans="1:21" ht="12" customHeight="1" x14ac:dyDescent="0.2">
      <c r="A446" s="1313"/>
      <c r="B446" s="1313"/>
      <c r="C446" s="1313"/>
      <c r="D446" s="1314"/>
      <c r="E446" s="997"/>
      <c r="F446" s="1315"/>
      <c r="G446" s="1315"/>
      <c r="H446" s="1316"/>
      <c r="I446" s="1316"/>
      <c r="J446" s="74"/>
      <c r="K446" s="1317"/>
      <c r="L446" s="74"/>
      <c r="M446" s="79"/>
      <c r="N446" s="1317"/>
      <c r="O446" s="1319"/>
      <c r="P446" s="1319"/>
      <c r="Q446" s="1319"/>
      <c r="R446" s="1319"/>
      <c r="S446" s="1318"/>
      <c r="T446" s="1318"/>
      <c r="U446" s="69"/>
    </row>
    <row r="447" spans="1:21" ht="12" customHeight="1" x14ac:dyDescent="0.2">
      <c r="A447" s="1313"/>
      <c r="B447" s="1313"/>
      <c r="C447" s="1313"/>
      <c r="D447" s="1314"/>
      <c r="E447" s="997"/>
      <c r="F447" s="1315"/>
      <c r="G447" s="1315"/>
      <c r="H447" s="1316"/>
      <c r="I447" s="1316"/>
      <c r="J447" s="80"/>
      <c r="K447" s="1317"/>
      <c r="L447" s="80"/>
      <c r="M447" s="81"/>
      <c r="N447" s="1317"/>
      <c r="O447" s="1319"/>
      <c r="P447" s="1319"/>
      <c r="Q447" s="1319"/>
      <c r="R447" s="1319"/>
      <c r="S447" s="1318"/>
      <c r="T447" s="1318"/>
      <c r="U447" s="69"/>
    </row>
    <row r="448" spans="1:21" ht="12" customHeight="1" x14ac:dyDescent="0.2">
      <c r="A448" s="1313"/>
      <c r="B448" s="1313"/>
      <c r="C448" s="1313"/>
      <c r="D448" s="1314"/>
      <c r="E448" s="997"/>
      <c r="F448" s="1315"/>
      <c r="G448" s="1315"/>
      <c r="H448" s="1316"/>
      <c r="I448" s="1316"/>
      <c r="J448" s="74"/>
      <c r="K448" s="1317"/>
      <c r="L448" s="74"/>
      <c r="M448" s="79"/>
      <c r="N448" s="1317"/>
      <c r="O448" s="1319"/>
      <c r="P448" s="1319"/>
      <c r="Q448" s="1319"/>
      <c r="R448" s="1319"/>
      <c r="S448" s="1318"/>
      <c r="T448" s="1318"/>
      <c r="U448" s="69"/>
    </row>
    <row r="449" spans="1:21" ht="12" customHeight="1" x14ac:dyDescent="0.2">
      <c r="A449" s="1313"/>
      <c r="B449" s="1313"/>
      <c r="C449" s="1313"/>
      <c r="D449" s="1314"/>
      <c r="E449" s="997"/>
      <c r="F449" s="1315"/>
      <c r="G449" s="1315"/>
      <c r="H449" s="1316"/>
      <c r="I449" s="1316"/>
      <c r="J449" s="80"/>
      <c r="K449" s="1317"/>
      <c r="L449" s="80"/>
      <c r="M449" s="81"/>
      <c r="N449" s="1317"/>
      <c r="O449" s="1319"/>
      <c r="P449" s="1319"/>
      <c r="Q449" s="1319"/>
      <c r="R449" s="1319"/>
      <c r="S449" s="1318"/>
      <c r="T449" s="1318"/>
      <c r="U449" s="69"/>
    </row>
    <row r="450" spans="1:21" ht="12" customHeight="1" x14ac:dyDescent="0.2">
      <c r="A450" s="1313"/>
      <c r="B450" s="1313"/>
      <c r="C450" s="1313"/>
      <c r="D450" s="1314"/>
      <c r="E450" s="997"/>
      <c r="F450" s="1315"/>
      <c r="G450" s="1315"/>
      <c r="H450" s="1316"/>
      <c r="I450" s="1316"/>
      <c r="J450" s="74"/>
      <c r="K450" s="1317"/>
      <c r="L450" s="74"/>
      <c r="M450" s="79"/>
      <c r="N450" s="1317"/>
      <c r="O450" s="1319"/>
      <c r="P450" s="1319"/>
      <c r="Q450" s="1319"/>
      <c r="R450" s="1319"/>
      <c r="S450" s="1318"/>
      <c r="T450" s="1318"/>
      <c r="U450" s="69"/>
    </row>
    <row r="451" spans="1:21" ht="12" customHeight="1" x14ac:dyDescent="0.2">
      <c r="A451" s="1313"/>
      <c r="B451" s="1313"/>
      <c r="C451" s="1313"/>
      <c r="D451" s="1314"/>
      <c r="E451" s="997"/>
      <c r="F451" s="1315"/>
      <c r="G451" s="1315"/>
      <c r="H451" s="1316"/>
      <c r="I451" s="1316"/>
      <c r="J451" s="80"/>
      <c r="K451" s="1317"/>
      <c r="L451" s="80"/>
      <c r="M451" s="81"/>
      <c r="N451" s="1317"/>
      <c r="O451" s="1319"/>
      <c r="P451" s="1319"/>
      <c r="Q451" s="1319"/>
      <c r="R451" s="1319"/>
      <c r="S451" s="1318"/>
      <c r="T451" s="1318"/>
      <c r="U451" s="69"/>
    </row>
    <row r="452" spans="1:21" ht="12" customHeight="1" x14ac:dyDescent="0.2">
      <c r="A452" s="1313"/>
      <c r="B452" s="1313"/>
      <c r="C452" s="1313"/>
      <c r="D452" s="993"/>
      <c r="E452" s="993"/>
      <c r="F452" s="1315"/>
      <c r="G452" s="1315"/>
      <c r="H452" s="1316"/>
      <c r="I452" s="1316"/>
      <c r="J452" s="74"/>
      <c r="K452" s="1317"/>
      <c r="L452" s="74"/>
      <c r="M452" s="79"/>
      <c r="N452" s="1317"/>
      <c r="O452" s="1318"/>
      <c r="P452" s="1318"/>
      <c r="Q452" s="1318"/>
      <c r="R452" s="1318"/>
      <c r="S452" s="1318"/>
      <c r="T452" s="1318"/>
      <c r="U452" s="69"/>
    </row>
    <row r="453" spans="1:21" ht="12" customHeight="1" x14ac:dyDescent="0.2">
      <c r="A453" s="1313"/>
      <c r="B453" s="1313"/>
      <c r="C453" s="1313"/>
      <c r="D453" s="993"/>
      <c r="E453" s="993"/>
      <c r="F453" s="1315"/>
      <c r="G453" s="1315"/>
      <c r="H453" s="1316"/>
      <c r="I453" s="1316"/>
      <c r="J453" s="80"/>
      <c r="K453" s="1317"/>
      <c r="L453" s="80"/>
      <c r="M453" s="80"/>
      <c r="N453" s="1317"/>
      <c r="O453" s="1318"/>
      <c r="P453" s="1318"/>
      <c r="Q453" s="1318"/>
      <c r="R453" s="1318"/>
      <c r="S453" s="1318"/>
      <c r="T453" s="1318"/>
      <c r="U453" s="69"/>
    </row>
    <row r="454" spans="1:21" ht="12" customHeight="1" x14ac:dyDescent="0.2">
      <c r="A454" s="1313"/>
      <c r="B454" s="1313"/>
      <c r="C454" s="1313"/>
      <c r="D454" s="993"/>
      <c r="E454" s="993"/>
      <c r="F454" s="1315"/>
      <c r="G454" s="1315"/>
      <c r="H454" s="1316"/>
      <c r="I454" s="1316"/>
      <c r="J454" s="74"/>
      <c r="K454" s="1317"/>
      <c r="L454" s="74"/>
      <c r="M454" s="79"/>
      <c r="N454" s="1317"/>
      <c r="O454" s="1318"/>
      <c r="P454" s="1318"/>
      <c r="Q454" s="1318"/>
      <c r="R454" s="1318"/>
      <c r="S454" s="1318"/>
      <c r="T454" s="1318"/>
      <c r="U454" s="69"/>
    </row>
    <row r="455" spans="1:21" ht="12" customHeight="1" x14ac:dyDescent="0.2">
      <c r="A455" s="1313"/>
      <c r="B455" s="1313"/>
      <c r="C455" s="1313"/>
      <c r="D455" s="993"/>
      <c r="E455" s="993"/>
      <c r="F455" s="1315"/>
      <c r="G455" s="1315"/>
      <c r="H455" s="1316"/>
      <c r="I455" s="1316"/>
      <c r="J455" s="80"/>
      <c r="K455" s="1317"/>
      <c r="L455" s="80"/>
      <c r="M455" s="81"/>
      <c r="N455" s="1317"/>
      <c r="O455" s="1318"/>
      <c r="P455" s="1318"/>
      <c r="Q455" s="1318"/>
      <c r="R455" s="1318"/>
      <c r="S455" s="1318"/>
      <c r="T455" s="1318"/>
      <c r="U455" s="69"/>
    </row>
    <row r="456" spans="1:21" ht="12" customHeight="1" x14ac:dyDescent="0.2">
      <c r="A456" s="1313"/>
      <c r="B456" s="1313"/>
      <c r="C456" s="1313"/>
      <c r="D456" s="993"/>
      <c r="E456" s="993"/>
      <c r="F456" s="1315"/>
      <c r="G456" s="1315"/>
      <c r="H456" s="1316"/>
      <c r="I456" s="1316"/>
      <c r="J456" s="74"/>
      <c r="K456" s="1317"/>
      <c r="L456" s="74"/>
      <c r="M456" s="79"/>
      <c r="N456" s="1317"/>
      <c r="O456" s="1318"/>
      <c r="P456" s="1318"/>
      <c r="Q456" s="1318"/>
      <c r="R456" s="1318"/>
      <c r="S456" s="1318"/>
      <c r="T456" s="1318"/>
      <c r="U456" s="69"/>
    </row>
    <row r="457" spans="1:21" ht="12" customHeight="1" x14ac:dyDescent="0.2">
      <c r="A457" s="1313"/>
      <c r="B457" s="1313"/>
      <c r="C457" s="1313"/>
      <c r="D457" s="993"/>
      <c r="E457" s="993"/>
      <c r="F457" s="1315"/>
      <c r="G457" s="1315"/>
      <c r="H457" s="1316"/>
      <c r="I457" s="1316"/>
      <c r="J457" s="80"/>
      <c r="K457" s="1317"/>
      <c r="L457" s="80"/>
      <c r="M457" s="81"/>
      <c r="N457" s="1317"/>
      <c r="O457" s="1318"/>
      <c r="P457" s="1318"/>
      <c r="Q457" s="1318"/>
      <c r="R457" s="1318"/>
      <c r="S457" s="1318"/>
      <c r="T457" s="1318"/>
      <c r="U457" s="69"/>
    </row>
    <row r="458" spans="1:21" ht="12" customHeight="1" x14ac:dyDescent="0.2">
      <c r="A458" s="1313"/>
      <c r="B458" s="1313"/>
      <c r="C458" s="995"/>
      <c r="D458" s="995"/>
      <c r="E458" s="995"/>
      <c r="F458" s="1315"/>
      <c r="G458" s="1315"/>
      <c r="H458" s="1316"/>
      <c r="I458" s="1316"/>
      <c r="J458" s="74"/>
      <c r="K458" s="1317"/>
      <c r="L458" s="74"/>
      <c r="M458" s="79"/>
      <c r="N458" s="1317"/>
      <c r="O458" s="1318"/>
      <c r="P458" s="1318"/>
      <c r="Q458" s="1318"/>
      <c r="R458" s="1318"/>
      <c r="S458" s="1318"/>
      <c r="T458" s="1318"/>
      <c r="U458" s="69"/>
    </row>
    <row r="459" spans="1:21" ht="12" customHeight="1" x14ac:dyDescent="0.2">
      <c r="A459" s="1313"/>
      <c r="B459" s="1313"/>
      <c r="C459" s="995"/>
      <c r="D459" s="995"/>
      <c r="E459" s="995"/>
      <c r="F459" s="1315"/>
      <c r="G459" s="1315"/>
      <c r="H459" s="1316"/>
      <c r="I459" s="1316"/>
      <c r="J459" s="80"/>
      <c r="K459" s="1317"/>
      <c r="L459" s="80"/>
      <c r="M459" s="80"/>
      <c r="N459" s="1317"/>
      <c r="O459" s="1318"/>
      <c r="P459" s="1318"/>
      <c r="Q459" s="1318"/>
      <c r="R459" s="1318"/>
      <c r="S459" s="1318"/>
      <c r="T459" s="1318"/>
      <c r="U459" s="69"/>
    </row>
    <row r="460" spans="1:21" ht="20.100000000000001" customHeight="1" x14ac:dyDescent="0.2">
      <c r="A460" s="1313"/>
      <c r="B460" s="1287"/>
      <c r="C460" s="1287"/>
      <c r="D460" s="997"/>
      <c r="E460" s="997"/>
      <c r="F460" s="72"/>
      <c r="G460" s="72"/>
      <c r="H460" s="73"/>
      <c r="I460" s="73"/>
      <c r="J460" s="1320"/>
      <c r="K460" s="1320"/>
      <c r="L460" s="1320"/>
      <c r="M460" s="1320"/>
      <c r="N460" s="1320"/>
      <c r="O460" s="73"/>
      <c r="P460" s="73"/>
      <c r="Q460" s="1320"/>
      <c r="R460" s="1320"/>
      <c r="S460" s="73"/>
      <c r="T460" s="73"/>
      <c r="U460" s="69"/>
    </row>
    <row r="461" spans="1:21" ht="20.100000000000001" customHeight="1" x14ac:dyDescent="0.2">
      <c r="A461" s="1313"/>
      <c r="B461" s="1287"/>
      <c r="C461" s="1287"/>
      <c r="D461" s="1321"/>
      <c r="E461" s="1321"/>
      <c r="F461" s="72"/>
      <c r="G461" s="72"/>
      <c r="H461" s="73"/>
      <c r="I461" s="73"/>
      <c r="J461" s="1320"/>
      <c r="K461" s="1320"/>
      <c r="L461" s="1320"/>
      <c r="M461" s="1320"/>
      <c r="N461" s="1320"/>
      <c r="O461" s="74"/>
      <c r="P461" s="74"/>
      <c r="Q461" s="1320"/>
      <c r="R461" s="1320"/>
      <c r="S461" s="74"/>
      <c r="T461" s="74"/>
      <c r="U461" s="69"/>
    </row>
    <row r="462" spans="1:21" ht="20.100000000000001" customHeight="1" x14ac:dyDescent="0.2">
      <c r="A462" s="1313"/>
      <c r="B462" s="1287"/>
      <c r="C462" s="1287"/>
      <c r="D462" s="1314"/>
      <c r="E462" s="1314"/>
      <c r="F462" s="72"/>
      <c r="G462" s="72"/>
      <c r="H462" s="73"/>
      <c r="I462" s="73"/>
      <c r="J462" s="1320"/>
      <c r="K462" s="1320"/>
      <c r="L462" s="1320"/>
      <c r="M462" s="1320"/>
      <c r="N462" s="1320"/>
      <c r="O462" s="74"/>
      <c r="P462" s="74"/>
      <c r="Q462" s="1320"/>
      <c r="R462" s="1320"/>
      <c r="S462" s="74"/>
      <c r="T462" s="74"/>
      <c r="U462" s="69"/>
    </row>
    <row r="463" spans="1:21" ht="20.100000000000001" customHeight="1" x14ac:dyDescent="0.2">
      <c r="A463" s="1313"/>
      <c r="B463" s="1287"/>
      <c r="C463" s="1287"/>
      <c r="D463" s="1321"/>
      <c r="E463" s="1321"/>
      <c r="F463" s="72"/>
      <c r="G463" s="72"/>
      <c r="H463" s="73"/>
      <c r="I463" s="73"/>
      <c r="J463" s="1320"/>
      <c r="K463" s="1320"/>
      <c r="L463" s="1320"/>
      <c r="M463" s="1320"/>
      <c r="N463" s="1320"/>
      <c r="O463" s="74"/>
      <c r="P463" s="74"/>
      <c r="Q463" s="1320"/>
      <c r="R463" s="1320"/>
      <c r="S463" s="74"/>
      <c r="T463" s="74"/>
      <c r="U463" s="69"/>
    </row>
    <row r="464" spans="1:21" ht="20.100000000000001" customHeight="1" x14ac:dyDescent="0.2">
      <c r="A464" s="1313"/>
      <c r="B464" s="1287"/>
      <c r="C464" s="1287"/>
      <c r="D464" s="995"/>
      <c r="E464" s="995"/>
      <c r="F464" s="72"/>
      <c r="G464" s="72"/>
      <c r="H464" s="73"/>
      <c r="I464" s="73"/>
      <c r="J464" s="1320"/>
      <c r="K464" s="1320"/>
      <c r="L464" s="1320"/>
      <c r="M464" s="1320"/>
      <c r="N464" s="1320"/>
      <c r="O464" s="74"/>
      <c r="P464" s="74"/>
      <c r="Q464" s="1320"/>
      <c r="R464" s="1320"/>
      <c r="S464" s="74"/>
      <c r="T464" s="74"/>
      <c r="U464" s="69"/>
    </row>
    <row r="465" spans="1:21" ht="20.100000000000001" customHeight="1" x14ac:dyDescent="0.2">
      <c r="A465" s="1313"/>
      <c r="B465" s="1257"/>
      <c r="C465" s="1257"/>
      <c r="D465" s="997"/>
      <c r="E465" s="997"/>
      <c r="F465" s="72"/>
      <c r="G465" s="72"/>
      <c r="H465" s="73"/>
      <c r="I465" s="73"/>
      <c r="J465" s="1320"/>
      <c r="K465" s="1320"/>
      <c r="L465" s="1320"/>
      <c r="M465" s="1320"/>
      <c r="N465" s="1320"/>
      <c r="O465" s="73"/>
      <c r="P465" s="73"/>
      <c r="Q465" s="1320"/>
      <c r="R465" s="1320"/>
      <c r="S465" s="73"/>
      <c r="T465" s="73"/>
      <c r="U465" s="69"/>
    </row>
    <row r="466" spans="1:21" ht="20.100000000000001" customHeight="1" x14ac:dyDescent="0.2">
      <c r="A466" s="1313"/>
      <c r="B466" s="1257"/>
      <c r="C466" s="1257"/>
      <c r="D466" s="1314"/>
      <c r="E466" s="1314"/>
      <c r="F466" s="72"/>
      <c r="G466" s="72"/>
      <c r="H466" s="73"/>
      <c r="I466" s="73"/>
      <c r="J466" s="1320"/>
      <c r="K466" s="1320"/>
      <c r="L466" s="1320"/>
      <c r="M466" s="1320"/>
      <c r="N466" s="1320"/>
      <c r="O466" s="74"/>
      <c r="P466" s="74"/>
      <c r="Q466" s="1320"/>
      <c r="R466" s="1320"/>
      <c r="S466" s="74"/>
      <c r="T466" s="74"/>
      <c r="U466" s="69"/>
    </row>
    <row r="467" spans="1:21" ht="20.100000000000001" customHeight="1" x14ac:dyDescent="0.2">
      <c r="A467" s="1313"/>
      <c r="B467" s="1257"/>
      <c r="C467" s="1257"/>
      <c r="D467" s="993"/>
      <c r="E467" s="993"/>
      <c r="F467" s="72"/>
      <c r="G467" s="72"/>
      <c r="H467" s="73"/>
      <c r="I467" s="73"/>
      <c r="J467" s="1320"/>
      <c r="K467" s="1320"/>
      <c r="L467" s="1320"/>
      <c r="M467" s="1320"/>
      <c r="N467" s="1320"/>
      <c r="O467" s="74"/>
      <c r="P467" s="74"/>
      <c r="Q467" s="1320"/>
      <c r="R467" s="1320"/>
      <c r="S467" s="74"/>
      <c r="T467" s="74"/>
      <c r="U467" s="69"/>
    </row>
    <row r="468" spans="1:21" ht="20.100000000000001" customHeight="1" x14ac:dyDescent="0.2">
      <c r="A468" s="1313"/>
      <c r="B468" s="1314"/>
      <c r="C468" s="1314"/>
      <c r="D468" s="1314"/>
      <c r="E468" s="1314"/>
      <c r="F468" s="72"/>
      <c r="G468" s="72"/>
      <c r="H468" s="73"/>
      <c r="I468" s="73"/>
      <c r="J468" s="74"/>
      <c r="K468" s="74"/>
      <c r="L468" s="1319"/>
      <c r="M468" s="1319"/>
      <c r="N468" s="74"/>
      <c r="O468" s="74"/>
      <c r="P468" s="74"/>
      <c r="Q468" s="74"/>
      <c r="R468" s="74"/>
      <c r="S468" s="74"/>
      <c r="T468" s="74"/>
      <c r="U468" s="69"/>
    </row>
    <row r="469" spans="1:21" ht="20.100000000000001" customHeight="1" x14ac:dyDescent="0.2">
      <c r="A469" s="1313"/>
      <c r="B469" s="1257"/>
      <c r="C469" s="1257"/>
      <c r="D469" s="997"/>
      <c r="E469" s="997"/>
      <c r="F469" s="72"/>
      <c r="G469" s="72"/>
      <c r="H469" s="73"/>
      <c r="I469" s="73"/>
      <c r="J469" s="73"/>
      <c r="K469" s="73"/>
      <c r="L469" s="1320"/>
      <c r="M469" s="1320"/>
      <c r="N469" s="73"/>
      <c r="O469" s="73"/>
      <c r="P469" s="73"/>
      <c r="Q469" s="73"/>
      <c r="R469" s="73"/>
      <c r="S469" s="73"/>
      <c r="T469" s="73"/>
      <c r="U469" s="69"/>
    </row>
    <row r="470" spans="1:21" ht="20.100000000000001" customHeight="1" x14ac:dyDescent="0.2">
      <c r="A470" s="1313"/>
      <c r="B470" s="1257"/>
      <c r="C470" s="1257"/>
      <c r="D470" s="1314"/>
      <c r="E470" s="1314"/>
      <c r="F470" s="72"/>
      <c r="G470" s="72"/>
      <c r="H470" s="73"/>
      <c r="I470" s="73"/>
      <c r="J470" s="74"/>
      <c r="K470" s="74"/>
      <c r="L470" s="1319"/>
      <c r="M470" s="1319"/>
      <c r="N470" s="74"/>
      <c r="O470" s="74"/>
      <c r="P470" s="74"/>
      <c r="Q470" s="74"/>
      <c r="R470" s="74"/>
      <c r="S470" s="74"/>
      <c r="T470" s="74"/>
      <c r="U470" s="69"/>
    </row>
    <row r="471" spans="1:21" ht="20.100000000000001" customHeight="1" x14ac:dyDescent="0.2">
      <c r="A471" s="1313"/>
      <c r="B471" s="1257"/>
      <c r="C471" s="1257"/>
      <c r="D471" s="1314"/>
      <c r="E471" s="1314"/>
      <c r="F471" s="72"/>
      <c r="G471" s="72"/>
      <c r="H471" s="73"/>
      <c r="I471" s="73"/>
      <c r="J471" s="74"/>
      <c r="K471" s="74"/>
      <c r="L471" s="1319"/>
      <c r="M471" s="1319"/>
      <c r="N471" s="74"/>
      <c r="O471" s="74"/>
      <c r="P471" s="74"/>
      <c r="Q471" s="74"/>
      <c r="R471" s="74"/>
      <c r="S471" s="74"/>
      <c r="T471" s="74"/>
      <c r="U471" s="69"/>
    </row>
    <row r="472" spans="1:21" ht="20.100000000000001" customHeight="1" x14ac:dyDescent="0.2">
      <c r="A472" s="1313"/>
      <c r="B472" s="1314"/>
      <c r="C472" s="1314"/>
      <c r="D472" s="1314"/>
      <c r="E472" s="1314"/>
      <c r="F472" s="72"/>
      <c r="G472" s="72"/>
      <c r="H472" s="73"/>
      <c r="I472" s="73"/>
      <c r="J472" s="74"/>
      <c r="K472" s="74"/>
      <c r="L472" s="1319"/>
      <c r="M472" s="1319"/>
      <c r="N472" s="74"/>
      <c r="O472" s="74"/>
      <c r="P472" s="74"/>
      <c r="Q472" s="74"/>
      <c r="R472" s="74"/>
      <c r="S472" s="74"/>
      <c r="T472" s="74"/>
      <c r="U472" s="69"/>
    </row>
    <row r="473" spans="1:21" ht="20.100000000000001" customHeight="1" x14ac:dyDescent="0.2">
      <c r="A473" s="1313"/>
      <c r="B473" s="993"/>
      <c r="C473" s="993"/>
      <c r="D473" s="993"/>
      <c r="E473" s="993"/>
      <c r="F473" s="72"/>
      <c r="G473" s="72"/>
      <c r="H473" s="73"/>
      <c r="I473" s="73"/>
      <c r="J473" s="74"/>
      <c r="K473" s="74"/>
      <c r="L473" s="1319"/>
      <c r="M473" s="1319"/>
      <c r="N473" s="74"/>
      <c r="O473" s="74"/>
      <c r="P473" s="74"/>
      <c r="Q473" s="74"/>
      <c r="R473" s="74"/>
      <c r="S473" s="74"/>
      <c r="T473" s="74"/>
      <c r="U473" s="69"/>
    </row>
    <row r="474" spans="1:21" ht="20.100000000000001" customHeight="1" x14ac:dyDescent="0.2">
      <c r="A474" s="1313"/>
      <c r="B474" s="1257"/>
      <c r="C474" s="1257"/>
      <c r="D474" s="997"/>
      <c r="E474" s="997"/>
      <c r="F474" s="72"/>
      <c r="G474" s="72"/>
      <c r="H474" s="73"/>
      <c r="I474" s="73"/>
      <c r="J474" s="73"/>
      <c r="K474" s="73"/>
      <c r="L474" s="1320"/>
      <c r="M474" s="1320"/>
      <c r="N474" s="73"/>
      <c r="O474" s="73"/>
      <c r="P474" s="73"/>
      <c r="Q474" s="73"/>
      <c r="R474" s="73"/>
      <c r="S474" s="73"/>
      <c r="T474" s="73"/>
      <c r="U474" s="69"/>
    </row>
    <row r="475" spans="1:21" ht="20.100000000000001" customHeight="1" x14ac:dyDescent="0.2">
      <c r="A475" s="1313"/>
      <c r="B475" s="1257"/>
      <c r="C475" s="1257"/>
      <c r="D475" s="995"/>
      <c r="E475" s="995"/>
      <c r="F475" s="72"/>
      <c r="G475" s="72"/>
      <c r="H475" s="73"/>
      <c r="I475" s="73"/>
      <c r="J475" s="74"/>
      <c r="K475" s="74"/>
      <c r="L475" s="1319"/>
      <c r="M475" s="1319"/>
      <c r="N475" s="74"/>
      <c r="O475" s="74"/>
      <c r="P475" s="74"/>
      <c r="Q475" s="74"/>
      <c r="R475" s="74"/>
      <c r="S475" s="74"/>
      <c r="T475" s="74"/>
      <c r="U475" s="69"/>
    </row>
    <row r="476" spans="1:21" ht="20.100000000000001" customHeight="1" x14ac:dyDescent="0.2">
      <c r="A476" s="1313"/>
      <c r="B476" s="1257"/>
      <c r="C476" s="1257"/>
      <c r="D476" s="995"/>
      <c r="E476" s="995"/>
      <c r="F476" s="72"/>
      <c r="G476" s="72"/>
      <c r="H476" s="73"/>
      <c r="I476" s="73"/>
      <c r="J476" s="74"/>
      <c r="K476" s="74"/>
      <c r="L476" s="1319"/>
      <c r="M476" s="1319"/>
      <c r="N476" s="74"/>
      <c r="O476" s="74"/>
      <c r="P476" s="74"/>
      <c r="Q476" s="74"/>
      <c r="R476" s="74"/>
      <c r="S476" s="74"/>
      <c r="T476" s="74"/>
      <c r="U476" s="69"/>
    </row>
    <row r="477" spans="1:21" ht="20.100000000000001" customHeight="1" x14ac:dyDescent="0.2">
      <c r="A477" s="1322"/>
      <c r="B477" s="997"/>
      <c r="C477" s="997"/>
      <c r="D477" s="997"/>
      <c r="E477" s="997"/>
      <c r="F477" s="72"/>
      <c r="G477" s="72"/>
      <c r="H477" s="73"/>
      <c r="I477" s="73"/>
      <c r="J477" s="73"/>
      <c r="K477" s="73"/>
      <c r="L477" s="1320"/>
      <c r="M477" s="1320"/>
      <c r="N477" s="73"/>
      <c r="O477" s="73"/>
      <c r="P477" s="73"/>
      <c r="Q477" s="73"/>
      <c r="R477" s="73"/>
      <c r="S477" s="73"/>
      <c r="T477" s="73"/>
      <c r="U477" s="69"/>
    </row>
    <row r="478" spans="1:21" ht="20.100000000000001" customHeight="1" x14ac:dyDescent="0.2">
      <c r="A478" s="1322"/>
      <c r="B478" s="995"/>
      <c r="C478" s="995"/>
      <c r="D478" s="995"/>
      <c r="E478" s="995"/>
      <c r="F478" s="72"/>
      <c r="G478" s="72"/>
      <c r="H478" s="73"/>
      <c r="I478" s="73"/>
      <c r="J478" s="74"/>
      <c r="K478" s="74"/>
      <c r="L478" s="1319"/>
      <c r="M478" s="1319"/>
      <c r="N478" s="74"/>
      <c r="O478" s="74"/>
      <c r="P478" s="74"/>
      <c r="Q478" s="74"/>
      <c r="R478" s="74"/>
      <c r="S478" s="74"/>
      <c r="T478" s="74"/>
      <c r="U478" s="69"/>
    </row>
    <row r="479" spans="1:21" ht="20.100000000000001" customHeight="1" x14ac:dyDescent="0.2">
      <c r="A479" s="1322"/>
      <c r="B479" s="995"/>
      <c r="C479" s="995"/>
      <c r="D479" s="995"/>
      <c r="E479" s="995"/>
      <c r="F479" s="72"/>
      <c r="G479" s="72"/>
      <c r="H479" s="73"/>
      <c r="I479" s="73"/>
      <c r="J479" s="74"/>
      <c r="K479" s="74"/>
      <c r="L479" s="1319"/>
      <c r="M479" s="1319"/>
      <c r="N479" s="74"/>
      <c r="O479" s="74"/>
      <c r="P479" s="74"/>
      <c r="Q479" s="74"/>
      <c r="R479" s="74"/>
      <c r="S479" s="74"/>
      <c r="T479" s="74"/>
      <c r="U479" s="69"/>
    </row>
    <row r="480" spans="1:21" ht="20.100000000000001" customHeight="1" x14ac:dyDescent="0.2">
      <c r="A480" s="1322"/>
      <c r="B480" s="1323"/>
      <c r="C480" s="1323"/>
      <c r="D480" s="1323"/>
      <c r="E480" s="1323"/>
      <c r="F480" s="72"/>
      <c r="G480" s="72"/>
      <c r="H480" s="73"/>
      <c r="I480" s="73"/>
      <c r="J480" s="74"/>
      <c r="K480" s="74"/>
      <c r="L480" s="1319"/>
      <c r="M480" s="1319"/>
      <c r="N480" s="74"/>
      <c r="O480" s="74"/>
      <c r="P480" s="74"/>
      <c r="Q480" s="74"/>
      <c r="R480" s="74"/>
      <c r="S480" s="74"/>
      <c r="T480" s="74"/>
      <c r="U480" s="69"/>
    </row>
    <row r="481" spans="1:21" ht="20.100000000000001" customHeight="1" x14ac:dyDescent="0.2">
      <c r="A481" s="1322"/>
      <c r="B481" s="1324"/>
      <c r="C481" s="1324"/>
      <c r="D481" s="1324"/>
      <c r="E481" s="1324"/>
      <c r="F481" s="72"/>
      <c r="G481" s="72"/>
      <c r="H481" s="73"/>
      <c r="I481" s="73"/>
      <c r="J481" s="74"/>
      <c r="K481" s="74"/>
      <c r="L481" s="1319"/>
      <c r="M481" s="1319"/>
      <c r="N481" s="74"/>
      <c r="O481" s="74"/>
      <c r="P481" s="74"/>
      <c r="Q481" s="74"/>
      <c r="R481" s="74"/>
      <c r="S481" s="74"/>
      <c r="T481" s="74"/>
      <c r="U481" s="69"/>
    </row>
    <row r="482" spans="1:21" ht="20.100000000000001" customHeight="1" x14ac:dyDescent="0.2">
      <c r="A482" s="1322"/>
      <c r="B482" s="1314"/>
      <c r="C482" s="1314"/>
      <c r="D482" s="1314"/>
      <c r="E482" s="1314"/>
      <c r="F482" s="72"/>
      <c r="G482" s="72"/>
      <c r="H482" s="73"/>
      <c r="I482" s="73"/>
      <c r="J482" s="74"/>
      <c r="K482" s="74"/>
      <c r="L482" s="1319"/>
      <c r="M482" s="1319"/>
      <c r="N482" s="74"/>
      <c r="O482" s="74"/>
      <c r="P482" s="74"/>
      <c r="Q482" s="74"/>
      <c r="R482" s="74"/>
      <c r="S482" s="74"/>
      <c r="T482" s="74"/>
      <c r="U482" s="69"/>
    </row>
    <row r="483" spans="1:21" ht="20.100000000000001" customHeight="1" x14ac:dyDescent="0.2">
      <c r="A483" s="1322"/>
      <c r="B483" s="1325"/>
      <c r="C483" s="1325"/>
      <c r="D483" s="1325"/>
      <c r="E483" s="1325"/>
      <c r="F483" s="72"/>
      <c r="G483" s="72"/>
      <c r="H483" s="73"/>
      <c r="I483" s="73"/>
      <c r="J483" s="74"/>
      <c r="K483" s="74"/>
      <c r="L483" s="1319"/>
      <c r="M483" s="1319"/>
      <c r="N483" s="74"/>
      <c r="O483" s="74"/>
      <c r="P483" s="74"/>
      <c r="Q483" s="74"/>
      <c r="R483" s="74"/>
      <c r="S483" s="74"/>
      <c r="T483" s="74"/>
      <c r="U483" s="69"/>
    </row>
    <row r="484" spans="1:21" ht="20.100000000000001" customHeight="1" x14ac:dyDescent="0.2">
      <c r="A484" s="4"/>
      <c r="B484" s="29"/>
      <c r="C484" s="29"/>
      <c r="D484" s="29"/>
      <c r="E484" s="29"/>
      <c r="F484" s="29"/>
      <c r="G484" s="29"/>
      <c r="H484" s="29"/>
      <c r="I484" s="29"/>
      <c r="J484" s="29"/>
      <c r="K484" s="29"/>
      <c r="L484" s="29"/>
      <c r="M484" s="29"/>
      <c r="N484" s="29"/>
      <c r="O484" s="29"/>
      <c r="P484" s="29"/>
      <c r="Q484" s="29"/>
      <c r="R484" s="29"/>
      <c r="S484" s="29"/>
      <c r="T484" s="29"/>
      <c r="U484" s="69"/>
    </row>
    <row r="485" spans="1:21" ht="20.100000000000001" customHeight="1" x14ac:dyDescent="0.2">
      <c r="A485" s="29"/>
      <c r="B485" s="29"/>
      <c r="C485" s="29"/>
      <c r="D485" s="29"/>
      <c r="E485" s="29"/>
      <c r="F485" s="29"/>
      <c r="G485" s="29"/>
      <c r="H485" s="29"/>
      <c r="I485" s="29"/>
      <c r="J485" s="29"/>
      <c r="K485" s="29"/>
      <c r="L485" s="29"/>
      <c r="M485" s="29"/>
      <c r="N485" s="29"/>
      <c r="O485" s="29"/>
      <c r="P485" s="29"/>
      <c r="Q485" s="29"/>
      <c r="R485" s="29"/>
      <c r="S485" s="29"/>
      <c r="T485" s="29"/>
      <c r="U485" s="69"/>
    </row>
    <row r="486" spans="1:21" ht="20.100000000000001" customHeight="1" x14ac:dyDescent="0.2">
      <c r="A486" s="29"/>
      <c r="B486" s="29"/>
      <c r="C486" s="29"/>
      <c r="D486" s="29"/>
      <c r="E486" s="29"/>
      <c r="F486" s="29"/>
      <c r="G486" s="29"/>
      <c r="H486" s="29"/>
      <c r="I486" s="29"/>
      <c r="J486" s="29"/>
      <c r="K486" s="29"/>
      <c r="L486" s="29"/>
      <c r="M486" s="29"/>
      <c r="N486" s="29"/>
      <c r="O486" s="29"/>
      <c r="P486" s="29"/>
      <c r="Q486" s="29"/>
      <c r="R486" s="29"/>
      <c r="S486" s="29"/>
      <c r="T486" s="29"/>
      <c r="U486" s="69"/>
    </row>
    <row r="487" spans="1:21" ht="20.100000000000001" customHeight="1" x14ac:dyDescent="0.2">
      <c r="A487" s="29"/>
      <c r="B487" s="29"/>
      <c r="C487" s="29"/>
      <c r="D487" s="29"/>
      <c r="E487" s="29"/>
      <c r="F487" s="29"/>
      <c r="G487" s="29"/>
      <c r="H487" s="29"/>
      <c r="I487" s="29"/>
      <c r="J487" s="29"/>
      <c r="K487" s="29"/>
      <c r="L487" s="29"/>
      <c r="M487" s="29"/>
      <c r="N487" s="29"/>
      <c r="O487" s="29"/>
      <c r="P487" s="29"/>
      <c r="Q487" s="29"/>
      <c r="R487" s="29"/>
      <c r="S487" s="29"/>
      <c r="T487" s="29"/>
      <c r="U487" s="69"/>
    </row>
    <row r="488" spans="1:21" ht="20.100000000000001" customHeight="1" x14ac:dyDescent="0.2">
      <c r="A488" s="69"/>
      <c r="B488" s="69"/>
      <c r="C488" s="69"/>
      <c r="D488" s="69"/>
      <c r="E488" s="69"/>
      <c r="F488" s="69"/>
      <c r="G488" s="69"/>
      <c r="H488" s="69"/>
      <c r="I488" s="69"/>
      <c r="J488" s="69"/>
      <c r="K488" s="69"/>
      <c r="L488" s="69"/>
      <c r="M488" s="69"/>
      <c r="N488" s="69"/>
      <c r="O488" s="69"/>
      <c r="P488" s="69"/>
      <c r="Q488" s="69"/>
      <c r="R488" s="69"/>
      <c r="S488" s="69"/>
      <c r="T488" s="69"/>
      <c r="U488" s="69"/>
    </row>
    <row r="489" spans="1:21" ht="20.100000000000001" customHeight="1" x14ac:dyDescent="0.2">
      <c r="A489" s="77"/>
      <c r="B489" s="77"/>
      <c r="C489" s="29"/>
      <c r="D489" s="29"/>
      <c r="E489" s="29"/>
      <c r="F489" s="29"/>
      <c r="G489" s="29"/>
      <c r="H489" s="29"/>
      <c r="I489" s="29"/>
      <c r="J489" s="29"/>
      <c r="K489" s="29"/>
      <c r="L489" s="29"/>
      <c r="M489" s="29"/>
      <c r="N489" s="29"/>
      <c r="O489" s="29"/>
      <c r="P489" s="29"/>
      <c r="Q489" s="29"/>
      <c r="R489" s="29"/>
      <c r="S489" s="29"/>
      <c r="T489" s="29"/>
      <c r="U489" s="69"/>
    </row>
    <row r="490" spans="1:21" ht="20.100000000000001" customHeight="1" x14ac:dyDescent="0.2">
      <c r="A490" s="61"/>
      <c r="B490" s="61"/>
      <c r="C490" s="61"/>
      <c r="D490" s="1292"/>
      <c r="E490" s="1292"/>
      <c r="F490" s="997"/>
      <c r="G490" s="997"/>
      <c r="H490" s="997"/>
      <c r="I490" s="997"/>
      <c r="J490" s="997"/>
      <c r="K490" s="997"/>
      <c r="L490" s="997"/>
      <c r="M490" s="997"/>
      <c r="N490" s="997"/>
      <c r="O490" s="997"/>
      <c r="P490" s="997"/>
      <c r="Q490" s="997"/>
      <c r="R490" s="997"/>
      <c r="S490" s="997"/>
      <c r="T490" s="997"/>
      <c r="U490" s="69"/>
    </row>
    <row r="491" spans="1:21" ht="20.100000000000001" customHeight="1" x14ac:dyDescent="0.2">
      <c r="A491" s="19"/>
      <c r="B491" s="997"/>
      <c r="C491" s="997"/>
      <c r="D491" s="19"/>
      <c r="E491" s="4"/>
      <c r="F491" s="997"/>
      <c r="G491" s="997"/>
      <c r="H491" s="997"/>
      <c r="I491" s="997"/>
      <c r="J491" s="997"/>
      <c r="K491" s="997"/>
      <c r="L491" s="997"/>
      <c r="M491" s="997"/>
      <c r="N491" s="997"/>
      <c r="O491" s="997"/>
      <c r="P491" s="997"/>
      <c r="Q491" s="997"/>
      <c r="R491" s="997"/>
      <c r="S491" s="997"/>
      <c r="T491" s="997"/>
      <c r="U491" s="69"/>
    </row>
    <row r="492" spans="1:21" ht="20.100000000000001" customHeight="1" x14ac:dyDescent="0.2">
      <c r="A492" s="61"/>
      <c r="B492" s="61"/>
      <c r="C492" s="61"/>
      <c r="D492" s="1265"/>
      <c r="E492" s="1265"/>
      <c r="F492" s="997"/>
      <c r="G492" s="997"/>
      <c r="H492" s="997"/>
      <c r="I492" s="997"/>
      <c r="J492" s="997"/>
      <c r="K492" s="997"/>
      <c r="L492" s="997"/>
      <c r="M492" s="997"/>
      <c r="N492" s="997"/>
      <c r="O492" s="997"/>
      <c r="P492" s="997"/>
      <c r="Q492" s="997"/>
      <c r="R492" s="997"/>
      <c r="S492" s="997"/>
      <c r="T492" s="997"/>
      <c r="U492" s="69"/>
    </row>
    <row r="493" spans="1:21" ht="24.9" customHeight="1" x14ac:dyDescent="0.2">
      <c r="A493" s="1302"/>
      <c r="B493" s="1302"/>
      <c r="C493" s="1302"/>
      <c r="D493" s="1265"/>
      <c r="E493" s="1265"/>
      <c r="F493" s="997"/>
      <c r="G493" s="997"/>
      <c r="H493" s="997"/>
      <c r="I493" s="997"/>
      <c r="J493" s="997"/>
      <c r="K493" s="997"/>
      <c r="L493" s="29"/>
      <c r="M493" s="78"/>
      <c r="N493" s="29"/>
      <c r="O493" s="997"/>
      <c r="P493" s="997"/>
      <c r="Q493" s="997"/>
      <c r="R493" s="997"/>
      <c r="S493" s="997"/>
      <c r="T493" s="997"/>
      <c r="U493" s="69"/>
    </row>
    <row r="494" spans="1:21" ht="20.100000000000001" customHeight="1" x14ac:dyDescent="0.2">
      <c r="A494" s="997"/>
      <c r="B494" s="997"/>
      <c r="C494" s="997"/>
      <c r="D494" s="997"/>
      <c r="E494" s="997"/>
      <c r="F494" s="4"/>
      <c r="G494" s="4"/>
      <c r="H494" s="4"/>
      <c r="I494" s="4"/>
      <c r="J494" s="4"/>
      <c r="K494" s="4"/>
      <c r="L494" s="4"/>
      <c r="M494" s="4"/>
      <c r="N494" s="4"/>
      <c r="O494" s="4"/>
      <c r="P494" s="4"/>
      <c r="Q494" s="4"/>
      <c r="R494" s="4"/>
      <c r="S494" s="4"/>
      <c r="T494" s="4"/>
      <c r="U494" s="69"/>
    </row>
    <row r="495" spans="1:21" ht="20.100000000000001" customHeight="1" x14ac:dyDescent="0.2">
      <c r="A495" s="997"/>
      <c r="B495" s="997"/>
      <c r="C495" s="997"/>
      <c r="D495" s="997"/>
      <c r="E495" s="997"/>
      <c r="F495" s="72"/>
      <c r="G495" s="72"/>
      <c r="H495" s="72"/>
      <c r="I495" s="72"/>
      <c r="J495" s="72"/>
      <c r="K495" s="72"/>
      <c r="L495" s="72"/>
      <c r="M495" s="72"/>
      <c r="N495" s="72"/>
      <c r="O495" s="72"/>
      <c r="P495" s="72"/>
      <c r="Q495" s="72"/>
      <c r="R495" s="72"/>
      <c r="S495" s="72"/>
      <c r="T495" s="72"/>
      <c r="U495" s="69"/>
    </row>
    <row r="496" spans="1:21" ht="20.100000000000001" customHeight="1" x14ac:dyDescent="0.2">
      <c r="A496" s="997"/>
      <c r="B496" s="997"/>
      <c r="C496" s="997"/>
      <c r="D496" s="997"/>
      <c r="E496" s="997"/>
      <c r="F496" s="72"/>
      <c r="G496" s="72"/>
      <c r="H496" s="73"/>
      <c r="I496" s="73"/>
      <c r="J496" s="73"/>
      <c r="K496" s="73"/>
      <c r="L496" s="73"/>
      <c r="M496" s="73"/>
      <c r="N496" s="73"/>
      <c r="O496" s="73"/>
      <c r="P496" s="73"/>
      <c r="Q496" s="73"/>
      <c r="R496" s="73"/>
      <c r="S496" s="73"/>
      <c r="T496" s="73"/>
      <c r="U496" s="69"/>
    </row>
    <row r="497" spans="1:21" ht="20.100000000000001" customHeight="1" x14ac:dyDescent="0.2">
      <c r="A497" s="997"/>
      <c r="B497" s="997"/>
      <c r="C497" s="997"/>
      <c r="D497" s="997"/>
      <c r="E497" s="997"/>
      <c r="F497" s="72"/>
      <c r="G497" s="72"/>
      <c r="H497" s="73"/>
      <c r="I497" s="73"/>
      <c r="J497" s="73"/>
      <c r="K497" s="73"/>
      <c r="L497" s="73"/>
      <c r="M497" s="73"/>
      <c r="N497" s="73"/>
      <c r="O497" s="73"/>
      <c r="P497" s="73"/>
      <c r="Q497" s="73"/>
      <c r="R497" s="73"/>
      <c r="S497" s="73"/>
      <c r="T497" s="73"/>
      <c r="U497" s="69"/>
    </row>
    <row r="498" spans="1:21" ht="12" customHeight="1" x14ac:dyDescent="0.2">
      <c r="A498" s="1313"/>
      <c r="B498" s="997"/>
      <c r="C498" s="997"/>
      <c r="D498" s="997"/>
      <c r="E498" s="997"/>
      <c r="F498" s="72"/>
      <c r="G498" s="72"/>
      <c r="H498" s="73"/>
      <c r="I498" s="73"/>
      <c r="J498" s="73"/>
      <c r="K498" s="73"/>
      <c r="L498" s="73"/>
      <c r="M498" s="73"/>
      <c r="N498" s="73"/>
      <c r="O498" s="73"/>
      <c r="P498" s="73"/>
      <c r="Q498" s="73"/>
      <c r="R498" s="73"/>
      <c r="S498" s="73"/>
      <c r="T498" s="73"/>
      <c r="U498" s="69"/>
    </row>
    <row r="499" spans="1:21" ht="12" customHeight="1" x14ac:dyDescent="0.2">
      <c r="A499" s="1313"/>
      <c r="B499" s="1313"/>
      <c r="C499" s="997"/>
      <c r="D499" s="997"/>
      <c r="E499" s="997"/>
      <c r="F499" s="1315"/>
      <c r="G499" s="1315"/>
      <c r="H499" s="1316"/>
      <c r="I499" s="1316"/>
      <c r="J499" s="74"/>
      <c r="K499" s="1317"/>
      <c r="L499" s="74"/>
      <c r="M499" s="79"/>
      <c r="N499" s="1317"/>
      <c r="O499" s="1318"/>
      <c r="P499" s="1318"/>
      <c r="Q499" s="1318"/>
      <c r="R499" s="1318"/>
      <c r="S499" s="1318"/>
      <c r="T499" s="1318"/>
      <c r="U499" s="69"/>
    </row>
    <row r="500" spans="1:21" ht="12" customHeight="1" x14ac:dyDescent="0.2">
      <c r="A500" s="1313"/>
      <c r="B500" s="1313"/>
      <c r="C500" s="997"/>
      <c r="D500" s="997"/>
      <c r="E500" s="997"/>
      <c r="F500" s="1315"/>
      <c r="G500" s="1315"/>
      <c r="H500" s="1316"/>
      <c r="I500" s="1316"/>
      <c r="J500" s="80"/>
      <c r="K500" s="1317"/>
      <c r="L500" s="80"/>
      <c r="M500" s="80"/>
      <c r="N500" s="1317"/>
      <c r="O500" s="1318"/>
      <c r="P500" s="1318"/>
      <c r="Q500" s="1318"/>
      <c r="R500" s="1318"/>
      <c r="S500" s="1318"/>
      <c r="T500" s="1318"/>
      <c r="U500" s="69"/>
    </row>
    <row r="501" spans="1:21" ht="12" customHeight="1" x14ac:dyDescent="0.2">
      <c r="A501" s="1313"/>
      <c r="B501" s="1313"/>
      <c r="C501" s="1313"/>
      <c r="D501" s="1314"/>
      <c r="E501" s="997"/>
      <c r="F501" s="1315"/>
      <c r="G501" s="1315"/>
      <c r="H501" s="1316"/>
      <c r="I501" s="1316"/>
      <c r="J501" s="74"/>
      <c r="K501" s="1317"/>
      <c r="L501" s="74"/>
      <c r="M501" s="74"/>
      <c r="N501" s="1317"/>
      <c r="O501" s="1319"/>
      <c r="P501" s="1319"/>
      <c r="Q501" s="1319"/>
      <c r="R501" s="1319"/>
      <c r="S501" s="1318"/>
      <c r="T501" s="1318"/>
      <c r="U501" s="69"/>
    </row>
    <row r="502" spans="1:21" ht="12" customHeight="1" x14ac:dyDescent="0.2">
      <c r="A502" s="1313"/>
      <c r="B502" s="1313"/>
      <c r="C502" s="1313"/>
      <c r="D502" s="1314"/>
      <c r="E502" s="997"/>
      <c r="F502" s="1315"/>
      <c r="G502" s="1315"/>
      <c r="H502" s="1316"/>
      <c r="I502" s="1316"/>
      <c r="J502" s="80"/>
      <c r="K502" s="1317"/>
      <c r="L502" s="80"/>
      <c r="M502" s="80"/>
      <c r="N502" s="1317"/>
      <c r="O502" s="1319"/>
      <c r="P502" s="1319"/>
      <c r="Q502" s="1319"/>
      <c r="R502" s="1319"/>
      <c r="S502" s="1318"/>
      <c r="T502" s="1318"/>
      <c r="U502" s="69"/>
    </row>
    <row r="503" spans="1:21" ht="12" customHeight="1" x14ac:dyDescent="0.2">
      <c r="A503" s="1313"/>
      <c r="B503" s="1313"/>
      <c r="C503" s="1313"/>
      <c r="D503" s="1314"/>
      <c r="E503" s="997"/>
      <c r="F503" s="1315"/>
      <c r="G503" s="1315"/>
      <c r="H503" s="1316"/>
      <c r="I503" s="1316"/>
      <c r="J503" s="74"/>
      <c r="K503" s="1317"/>
      <c r="L503" s="74"/>
      <c r="M503" s="74"/>
      <c r="N503" s="1317"/>
      <c r="O503" s="1319"/>
      <c r="P503" s="1319"/>
      <c r="Q503" s="1319"/>
      <c r="R503" s="1319"/>
      <c r="S503" s="1318"/>
      <c r="T503" s="1318"/>
      <c r="U503" s="69"/>
    </row>
    <row r="504" spans="1:21" ht="12" customHeight="1" x14ac:dyDescent="0.2">
      <c r="A504" s="1313"/>
      <c r="B504" s="1313"/>
      <c r="C504" s="1313"/>
      <c r="D504" s="1314"/>
      <c r="E504" s="997"/>
      <c r="F504" s="1315"/>
      <c r="G504" s="1315"/>
      <c r="H504" s="1316"/>
      <c r="I504" s="1316"/>
      <c r="J504" s="80"/>
      <c r="K504" s="1317"/>
      <c r="L504" s="80"/>
      <c r="M504" s="80"/>
      <c r="N504" s="1317"/>
      <c r="O504" s="1319"/>
      <c r="P504" s="1319"/>
      <c r="Q504" s="1319"/>
      <c r="R504" s="1319"/>
      <c r="S504" s="1318"/>
      <c r="T504" s="1318"/>
      <c r="U504" s="69"/>
    </row>
    <row r="505" spans="1:21" ht="12" customHeight="1" x14ac:dyDescent="0.2">
      <c r="A505" s="1313"/>
      <c r="B505" s="1313"/>
      <c r="C505" s="1313"/>
      <c r="D505" s="1314"/>
      <c r="E505" s="997"/>
      <c r="F505" s="1315"/>
      <c r="G505" s="1315"/>
      <c r="H505" s="1316"/>
      <c r="I505" s="1316"/>
      <c r="J505" s="74"/>
      <c r="K505" s="1317"/>
      <c r="L505" s="74"/>
      <c r="M505" s="79"/>
      <c r="N505" s="1317"/>
      <c r="O505" s="1319"/>
      <c r="P505" s="1319"/>
      <c r="Q505" s="1319"/>
      <c r="R505" s="1319"/>
      <c r="S505" s="1318"/>
      <c r="T505" s="1318"/>
      <c r="U505" s="69"/>
    </row>
    <row r="506" spans="1:21" ht="12" customHeight="1" x14ac:dyDescent="0.2">
      <c r="A506" s="1313"/>
      <c r="B506" s="1313"/>
      <c r="C506" s="1313"/>
      <c r="D506" s="1314"/>
      <c r="E506" s="997"/>
      <c r="F506" s="1315"/>
      <c r="G506" s="1315"/>
      <c r="H506" s="1316"/>
      <c r="I506" s="1316"/>
      <c r="J506" s="80"/>
      <c r="K506" s="1317"/>
      <c r="L506" s="80"/>
      <c r="M506" s="81"/>
      <c r="N506" s="1317"/>
      <c r="O506" s="1319"/>
      <c r="P506" s="1319"/>
      <c r="Q506" s="1319"/>
      <c r="R506" s="1319"/>
      <c r="S506" s="1318"/>
      <c r="T506" s="1318"/>
      <c r="U506" s="69"/>
    </row>
    <row r="507" spans="1:21" ht="12" customHeight="1" x14ac:dyDescent="0.2">
      <c r="A507" s="1313"/>
      <c r="B507" s="1313"/>
      <c r="C507" s="1313"/>
      <c r="D507" s="1314"/>
      <c r="E507" s="997"/>
      <c r="F507" s="1315"/>
      <c r="G507" s="1315"/>
      <c r="H507" s="1316"/>
      <c r="I507" s="1316"/>
      <c r="J507" s="74"/>
      <c r="K507" s="1317"/>
      <c r="L507" s="74"/>
      <c r="M507" s="79"/>
      <c r="N507" s="1317"/>
      <c r="O507" s="1319"/>
      <c r="P507" s="1319"/>
      <c r="Q507" s="1319"/>
      <c r="R507" s="1319"/>
      <c r="S507" s="1318"/>
      <c r="T507" s="1318"/>
      <c r="U507" s="69"/>
    </row>
    <row r="508" spans="1:21" ht="12" customHeight="1" x14ac:dyDescent="0.2">
      <c r="A508" s="1313"/>
      <c r="B508" s="1313"/>
      <c r="C508" s="1313"/>
      <c r="D508" s="1314"/>
      <c r="E508" s="997"/>
      <c r="F508" s="1315"/>
      <c r="G508" s="1315"/>
      <c r="H508" s="1316"/>
      <c r="I508" s="1316"/>
      <c r="J508" s="80"/>
      <c r="K508" s="1317"/>
      <c r="L508" s="80"/>
      <c r="M508" s="81"/>
      <c r="N508" s="1317"/>
      <c r="O508" s="1319"/>
      <c r="P508" s="1319"/>
      <c r="Q508" s="1319"/>
      <c r="R508" s="1319"/>
      <c r="S508" s="1318"/>
      <c r="T508" s="1318"/>
      <c r="U508" s="69"/>
    </row>
    <row r="509" spans="1:21" ht="12" customHeight="1" x14ac:dyDescent="0.2">
      <c r="A509" s="1313"/>
      <c r="B509" s="1313"/>
      <c r="C509" s="1313"/>
      <c r="D509" s="1314"/>
      <c r="E509" s="997"/>
      <c r="F509" s="1315"/>
      <c r="G509" s="1315"/>
      <c r="H509" s="1316"/>
      <c r="I509" s="1316"/>
      <c r="J509" s="74"/>
      <c r="K509" s="1317"/>
      <c r="L509" s="74"/>
      <c r="M509" s="79"/>
      <c r="N509" s="1317"/>
      <c r="O509" s="1319"/>
      <c r="P509" s="1319"/>
      <c r="Q509" s="1319"/>
      <c r="R509" s="1319"/>
      <c r="S509" s="1318"/>
      <c r="T509" s="1318"/>
      <c r="U509" s="69"/>
    </row>
    <row r="510" spans="1:21" ht="12" customHeight="1" x14ac:dyDescent="0.2">
      <c r="A510" s="1313"/>
      <c r="B510" s="1313"/>
      <c r="C510" s="1313"/>
      <c r="D510" s="1314"/>
      <c r="E510" s="997"/>
      <c r="F510" s="1315"/>
      <c r="G510" s="1315"/>
      <c r="H510" s="1316"/>
      <c r="I510" s="1316"/>
      <c r="J510" s="80"/>
      <c r="K510" s="1317"/>
      <c r="L510" s="80"/>
      <c r="M510" s="81"/>
      <c r="N510" s="1317"/>
      <c r="O510" s="1319"/>
      <c r="P510" s="1319"/>
      <c r="Q510" s="1319"/>
      <c r="R510" s="1319"/>
      <c r="S510" s="1318"/>
      <c r="T510" s="1318"/>
      <c r="U510" s="69"/>
    </row>
    <row r="511" spans="1:21" ht="12" customHeight="1" x14ac:dyDescent="0.2">
      <c r="A511" s="1313"/>
      <c r="B511" s="1313"/>
      <c r="C511" s="1313"/>
      <c r="D511" s="1314"/>
      <c r="E511" s="997"/>
      <c r="F511" s="1315"/>
      <c r="G511" s="1315"/>
      <c r="H511" s="1316"/>
      <c r="I511" s="1316"/>
      <c r="J511" s="74"/>
      <c r="K511" s="1317"/>
      <c r="L511" s="74"/>
      <c r="M511" s="79"/>
      <c r="N511" s="1317"/>
      <c r="O511" s="1319"/>
      <c r="P511" s="1319"/>
      <c r="Q511" s="1319"/>
      <c r="R511" s="1319"/>
      <c r="S511" s="1318"/>
      <c r="T511" s="1318"/>
      <c r="U511" s="69"/>
    </row>
    <row r="512" spans="1:21" ht="12" customHeight="1" x14ac:dyDescent="0.2">
      <c r="A512" s="1313"/>
      <c r="B512" s="1313"/>
      <c r="C512" s="1313"/>
      <c r="D512" s="1314"/>
      <c r="E512" s="997"/>
      <c r="F512" s="1315"/>
      <c r="G512" s="1315"/>
      <c r="H512" s="1316"/>
      <c r="I512" s="1316"/>
      <c r="J512" s="80"/>
      <c r="K512" s="1317"/>
      <c r="L512" s="80"/>
      <c r="M512" s="81"/>
      <c r="N512" s="1317"/>
      <c r="O512" s="1319"/>
      <c r="P512" s="1319"/>
      <c r="Q512" s="1319"/>
      <c r="R512" s="1319"/>
      <c r="S512" s="1318"/>
      <c r="T512" s="1318"/>
      <c r="U512" s="69"/>
    </row>
    <row r="513" spans="1:21" ht="12" customHeight="1" x14ac:dyDescent="0.2">
      <c r="A513" s="1313"/>
      <c r="B513" s="1313"/>
      <c r="C513" s="1313"/>
      <c r="D513" s="993"/>
      <c r="E513" s="993"/>
      <c r="F513" s="1315"/>
      <c r="G513" s="1315"/>
      <c r="H513" s="1316"/>
      <c r="I513" s="1316"/>
      <c r="J513" s="74"/>
      <c r="K513" s="1317"/>
      <c r="L513" s="74"/>
      <c r="M513" s="79"/>
      <c r="N513" s="1317"/>
      <c r="O513" s="1318"/>
      <c r="P513" s="1318"/>
      <c r="Q513" s="1318"/>
      <c r="R513" s="1318"/>
      <c r="S513" s="1318"/>
      <c r="T513" s="1318"/>
      <c r="U513" s="69"/>
    </row>
    <row r="514" spans="1:21" ht="12" customHeight="1" x14ac:dyDescent="0.2">
      <c r="A514" s="1313"/>
      <c r="B514" s="1313"/>
      <c r="C514" s="1313"/>
      <c r="D514" s="993"/>
      <c r="E514" s="993"/>
      <c r="F514" s="1315"/>
      <c r="G514" s="1315"/>
      <c r="H514" s="1316"/>
      <c r="I514" s="1316"/>
      <c r="J514" s="80"/>
      <c r="K514" s="1317"/>
      <c r="L514" s="80"/>
      <c r="M514" s="80"/>
      <c r="N514" s="1317"/>
      <c r="O514" s="1318"/>
      <c r="P514" s="1318"/>
      <c r="Q514" s="1318"/>
      <c r="R514" s="1318"/>
      <c r="S514" s="1318"/>
      <c r="T514" s="1318"/>
      <c r="U514" s="69"/>
    </row>
    <row r="515" spans="1:21" ht="12" customHeight="1" x14ac:dyDescent="0.2">
      <c r="A515" s="1313"/>
      <c r="B515" s="1313"/>
      <c r="C515" s="1313"/>
      <c r="D515" s="993"/>
      <c r="E515" s="993"/>
      <c r="F515" s="1315"/>
      <c r="G515" s="1315"/>
      <c r="H515" s="1316"/>
      <c r="I515" s="1316"/>
      <c r="J515" s="74"/>
      <c r="K515" s="1317"/>
      <c r="L515" s="74"/>
      <c r="M515" s="79"/>
      <c r="N515" s="1317"/>
      <c r="O515" s="1318"/>
      <c r="P515" s="1318"/>
      <c r="Q515" s="1318"/>
      <c r="R515" s="1318"/>
      <c r="S515" s="1318"/>
      <c r="T515" s="1318"/>
      <c r="U515" s="69"/>
    </row>
    <row r="516" spans="1:21" ht="12" customHeight="1" x14ac:dyDescent="0.2">
      <c r="A516" s="1313"/>
      <c r="B516" s="1313"/>
      <c r="C516" s="1313"/>
      <c r="D516" s="993"/>
      <c r="E516" s="993"/>
      <c r="F516" s="1315"/>
      <c r="G516" s="1315"/>
      <c r="H516" s="1316"/>
      <c r="I516" s="1316"/>
      <c r="J516" s="80"/>
      <c r="K516" s="1317"/>
      <c r="L516" s="80"/>
      <c r="M516" s="81"/>
      <c r="N516" s="1317"/>
      <c r="O516" s="1318"/>
      <c r="P516" s="1318"/>
      <c r="Q516" s="1318"/>
      <c r="R516" s="1318"/>
      <c r="S516" s="1318"/>
      <c r="T516" s="1318"/>
      <c r="U516" s="69"/>
    </row>
    <row r="517" spans="1:21" ht="12" customHeight="1" x14ac:dyDescent="0.2">
      <c r="A517" s="1313"/>
      <c r="B517" s="1313"/>
      <c r="C517" s="1313"/>
      <c r="D517" s="993"/>
      <c r="E517" s="993"/>
      <c r="F517" s="1315"/>
      <c r="G517" s="1315"/>
      <c r="H517" s="1316"/>
      <c r="I517" s="1316"/>
      <c r="J517" s="74"/>
      <c r="K517" s="1317"/>
      <c r="L517" s="74"/>
      <c r="M517" s="79"/>
      <c r="N517" s="1317"/>
      <c r="O517" s="1318"/>
      <c r="P517" s="1318"/>
      <c r="Q517" s="1318"/>
      <c r="R517" s="1318"/>
      <c r="S517" s="1318"/>
      <c r="T517" s="1318"/>
      <c r="U517" s="69"/>
    </row>
    <row r="518" spans="1:21" ht="12" customHeight="1" x14ac:dyDescent="0.2">
      <c r="A518" s="1313"/>
      <c r="B518" s="1313"/>
      <c r="C518" s="1313"/>
      <c r="D518" s="993"/>
      <c r="E518" s="993"/>
      <c r="F518" s="1315"/>
      <c r="G518" s="1315"/>
      <c r="H518" s="1316"/>
      <c r="I518" s="1316"/>
      <c r="J518" s="80"/>
      <c r="K518" s="1317"/>
      <c r="L518" s="80"/>
      <c r="M518" s="81"/>
      <c r="N518" s="1317"/>
      <c r="O518" s="1318"/>
      <c r="P518" s="1318"/>
      <c r="Q518" s="1318"/>
      <c r="R518" s="1318"/>
      <c r="S518" s="1318"/>
      <c r="T518" s="1318"/>
      <c r="U518" s="69"/>
    </row>
    <row r="519" spans="1:21" ht="12" customHeight="1" x14ac:dyDescent="0.2">
      <c r="A519" s="1313"/>
      <c r="B519" s="1313"/>
      <c r="C519" s="995"/>
      <c r="D519" s="995"/>
      <c r="E519" s="995"/>
      <c r="F519" s="1315"/>
      <c r="G519" s="1315"/>
      <c r="H519" s="1316"/>
      <c r="I519" s="1316"/>
      <c r="J519" s="74"/>
      <c r="K519" s="1317"/>
      <c r="L519" s="74"/>
      <c r="M519" s="79"/>
      <c r="N519" s="1317"/>
      <c r="O519" s="1318"/>
      <c r="P519" s="1318"/>
      <c r="Q519" s="1318"/>
      <c r="R519" s="1318"/>
      <c r="S519" s="1318"/>
      <c r="T519" s="1318"/>
      <c r="U519" s="69"/>
    </row>
    <row r="520" spans="1:21" ht="12" customHeight="1" x14ac:dyDescent="0.2">
      <c r="A520" s="1313"/>
      <c r="B520" s="1313"/>
      <c r="C520" s="995"/>
      <c r="D520" s="995"/>
      <c r="E520" s="995"/>
      <c r="F520" s="1315"/>
      <c r="G520" s="1315"/>
      <c r="H520" s="1316"/>
      <c r="I520" s="1316"/>
      <c r="J520" s="80"/>
      <c r="K520" s="1317"/>
      <c r="L520" s="80"/>
      <c r="M520" s="80"/>
      <c r="N520" s="1317"/>
      <c r="O520" s="1318"/>
      <c r="P520" s="1318"/>
      <c r="Q520" s="1318"/>
      <c r="R520" s="1318"/>
      <c r="S520" s="1318"/>
      <c r="T520" s="1318"/>
      <c r="U520" s="69"/>
    </row>
    <row r="521" spans="1:21" ht="20.100000000000001" customHeight="1" x14ac:dyDescent="0.2">
      <c r="A521" s="1313"/>
      <c r="B521" s="1287"/>
      <c r="C521" s="1287"/>
      <c r="D521" s="997"/>
      <c r="E521" s="997"/>
      <c r="F521" s="72"/>
      <c r="G521" s="72"/>
      <c r="H521" s="73"/>
      <c r="I521" s="73"/>
      <c r="J521" s="1320"/>
      <c r="K521" s="1320"/>
      <c r="L521" s="1320"/>
      <c r="M521" s="1320"/>
      <c r="N521" s="1320"/>
      <c r="O521" s="73"/>
      <c r="P521" s="73"/>
      <c r="Q521" s="1320"/>
      <c r="R521" s="1320"/>
      <c r="S521" s="73"/>
      <c r="T521" s="73"/>
      <c r="U521" s="69"/>
    </row>
    <row r="522" spans="1:21" ht="20.100000000000001" customHeight="1" x14ac:dyDescent="0.2">
      <c r="A522" s="1313"/>
      <c r="B522" s="1287"/>
      <c r="C522" s="1287"/>
      <c r="D522" s="1321"/>
      <c r="E522" s="1321"/>
      <c r="F522" s="72"/>
      <c r="G522" s="72"/>
      <c r="H522" s="73"/>
      <c r="I522" s="73"/>
      <c r="J522" s="1320"/>
      <c r="K522" s="1320"/>
      <c r="L522" s="1320"/>
      <c r="M522" s="1320"/>
      <c r="N522" s="1320"/>
      <c r="O522" s="74"/>
      <c r="P522" s="74"/>
      <c r="Q522" s="1320"/>
      <c r="R522" s="1320"/>
      <c r="S522" s="74"/>
      <c r="T522" s="74"/>
      <c r="U522" s="69"/>
    </row>
    <row r="523" spans="1:21" ht="20.100000000000001" customHeight="1" x14ac:dyDescent="0.2">
      <c r="A523" s="1313"/>
      <c r="B523" s="1287"/>
      <c r="C523" s="1287"/>
      <c r="D523" s="1314"/>
      <c r="E523" s="1314"/>
      <c r="F523" s="72"/>
      <c r="G523" s="72"/>
      <c r="H523" s="73"/>
      <c r="I523" s="73"/>
      <c r="J523" s="1320"/>
      <c r="K523" s="1320"/>
      <c r="L523" s="1320"/>
      <c r="M523" s="1320"/>
      <c r="N523" s="1320"/>
      <c r="O523" s="74"/>
      <c r="P523" s="74"/>
      <c r="Q523" s="1320"/>
      <c r="R523" s="1320"/>
      <c r="S523" s="74"/>
      <c r="T523" s="74"/>
      <c r="U523" s="69"/>
    </row>
    <row r="524" spans="1:21" ht="20.100000000000001" customHeight="1" x14ac:dyDescent="0.2">
      <c r="A524" s="1313"/>
      <c r="B524" s="1287"/>
      <c r="C524" s="1287"/>
      <c r="D524" s="1321"/>
      <c r="E524" s="1321"/>
      <c r="F524" s="72"/>
      <c r="G524" s="72"/>
      <c r="H524" s="73"/>
      <c r="I524" s="73"/>
      <c r="J524" s="1320"/>
      <c r="K524" s="1320"/>
      <c r="L524" s="1320"/>
      <c r="M524" s="1320"/>
      <c r="N524" s="1320"/>
      <c r="O524" s="74"/>
      <c r="P524" s="74"/>
      <c r="Q524" s="1320"/>
      <c r="R524" s="1320"/>
      <c r="S524" s="74"/>
      <c r="T524" s="74"/>
      <c r="U524" s="69"/>
    </row>
    <row r="525" spans="1:21" ht="20.100000000000001" customHeight="1" x14ac:dyDescent="0.2">
      <c r="A525" s="1313"/>
      <c r="B525" s="1287"/>
      <c r="C525" s="1287"/>
      <c r="D525" s="995"/>
      <c r="E525" s="995"/>
      <c r="F525" s="72"/>
      <c r="G525" s="72"/>
      <c r="H525" s="73"/>
      <c r="I525" s="73"/>
      <c r="J525" s="1320"/>
      <c r="K525" s="1320"/>
      <c r="L525" s="1320"/>
      <c r="M525" s="1320"/>
      <c r="N525" s="1320"/>
      <c r="O525" s="74"/>
      <c r="P525" s="74"/>
      <c r="Q525" s="1320"/>
      <c r="R525" s="1320"/>
      <c r="S525" s="74"/>
      <c r="T525" s="74"/>
      <c r="U525" s="69"/>
    </row>
    <row r="526" spans="1:21" ht="20.100000000000001" customHeight="1" x14ac:dyDescent="0.2">
      <c r="A526" s="1313"/>
      <c r="B526" s="1257"/>
      <c r="C526" s="1257"/>
      <c r="D526" s="997"/>
      <c r="E526" s="997"/>
      <c r="F526" s="72"/>
      <c r="G526" s="72"/>
      <c r="H526" s="73"/>
      <c r="I526" s="73"/>
      <c r="J526" s="1320"/>
      <c r="K526" s="1320"/>
      <c r="L526" s="1320"/>
      <c r="M526" s="1320"/>
      <c r="N526" s="1320"/>
      <c r="O526" s="73"/>
      <c r="P526" s="73"/>
      <c r="Q526" s="1320"/>
      <c r="R526" s="1320"/>
      <c r="S526" s="73"/>
      <c r="T526" s="73"/>
      <c r="U526" s="69"/>
    </row>
    <row r="527" spans="1:21" ht="20.100000000000001" customHeight="1" x14ac:dyDescent="0.2">
      <c r="A527" s="1313"/>
      <c r="B527" s="1257"/>
      <c r="C527" s="1257"/>
      <c r="D527" s="1314"/>
      <c r="E527" s="1314"/>
      <c r="F527" s="72"/>
      <c r="G527" s="72"/>
      <c r="H527" s="73"/>
      <c r="I527" s="73"/>
      <c r="J527" s="1320"/>
      <c r="K527" s="1320"/>
      <c r="L527" s="1320"/>
      <c r="M527" s="1320"/>
      <c r="N527" s="1320"/>
      <c r="O527" s="74"/>
      <c r="P527" s="74"/>
      <c r="Q527" s="1320"/>
      <c r="R527" s="1320"/>
      <c r="S527" s="74"/>
      <c r="T527" s="74"/>
      <c r="U527" s="69"/>
    </row>
    <row r="528" spans="1:21" ht="20.100000000000001" customHeight="1" x14ac:dyDescent="0.2">
      <c r="A528" s="1313"/>
      <c r="B528" s="1257"/>
      <c r="C528" s="1257"/>
      <c r="D528" s="993"/>
      <c r="E528" s="993"/>
      <c r="F528" s="72"/>
      <c r="G528" s="72"/>
      <c r="H528" s="73"/>
      <c r="I528" s="73"/>
      <c r="J528" s="1320"/>
      <c r="K528" s="1320"/>
      <c r="L528" s="1320"/>
      <c r="M528" s="1320"/>
      <c r="N528" s="1320"/>
      <c r="O528" s="74"/>
      <c r="P528" s="74"/>
      <c r="Q528" s="1320"/>
      <c r="R528" s="1320"/>
      <c r="S528" s="74"/>
      <c r="T528" s="74"/>
      <c r="U528" s="69"/>
    </row>
    <row r="529" spans="1:21" ht="20.100000000000001" customHeight="1" x14ac:dyDescent="0.2">
      <c r="A529" s="1313"/>
      <c r="B529" s="1314"/>
      <c r="C529" s="1314"/>
      <c r="D529" s="1314"/>
      <c r="E529" s="1314"/>
      <c r="F529" s="72"/>
      <c r="G529" s="72"/>
      <c r="H529" s="73"/>
      <c r="I529" s="73"/>
      <c r="J529" s="74"/>
      <c r="K529" s="74"/>
      <c r="L529" s="1319"/>
      <c r="M529" s="1319"/>
      <c r="N529" s="74"/>
      <c r="O529" s="74"/>
      <c r="P529" s="74"/>
      <c r="Q529" s="74"/>
      <c r="R529" s="74"/>
      <c r="S529" s="74"/>
      <c r="T529" s="74"/>
      <c r="U529" s="69"/>
    </row>
    <row r="530" spans="1:21" ht="20.100000000000001" customHeight="1" x14ac:dyDescent="0.2">
      <c r="A530" s="1313"/>
      <c r="B530" s="1257"/>
      <c r="C530" s="1257"/>
      <c r="D530" s="997"/>
      <c r="E530" s="997"/>
      <c r="F530" s="72"/>
      <c r="G530" s="72"/>
      <c r="H530" s="73"/>
      <c r="I530" s="73"/>
      <c r="J530" s="73"/>
      <c r="K530" s="73"/>
      <c r="L530" s="1320"/>
      <c r="M530" s="1320"/>
      <c r="N530" s="73"/>
      <c r="O530" s="73"/>
      <c r="P530" s="73"/>
      <c r="Q530" s="73"/>
      <c r="R530" s="73"/>
      <c r="S530" s="73"/>
      <c r="T530" s="73"/>
      <c r="U530" s="69"/>
    </row>
    <row r="531" spans="1:21" ht="20.100000000000001" customHeight="1" x14ac:dyDescent="0.2">
      <c r="A531" s="1313"/>
      <c r="B531" s="1257"/>
      <c r="C531" s="1257"/>
      <c r="D531" s="1314"/>
      <c r="E531" s="1314"/>
      <c r="F531" s="72"/>
      <c r="G531" s="72"/>
      <c r="H531" s="73"/>
      <c r="I531" s="73"/>
      <c r="J531" s="74"/>
      <c r="K531" s="74"/>
      <c r="L531" s="1319"/>
      <c r="M531" s="1319"/>
      <c r="N531" s="74"/>
      <c r="O531" s="74"/>
      <c r="P531" s="74"/>
      <c r="Q531" s="74"/>
      <c r="R531" s="74"/>
      <c r="S531" s="74"/>
      <c r="T531" s="74"/>
      <c r="U531" s="69"/>
    </row>
    <row r="532" spans="1:21" ht="20.100000000000001" customHeight="1" x14ac:dyDescent="0.2">
      <c r="A532" s="1313"/>
      <c r="B532" s="1257"/>
      <c r="C532" s="1257"/>
      <c r="D532" s="1314"/>
      <c r="E532" s="1314"/>
      <c r="F532" s="72"/>
      <c r="G532" s="72"/>
      <c r="H532" s="73"/>
      <c r="I532" s="73"/>
      <c r="J532" s="74"/>
      <c r="K532" s="74"/>
      <c r="L532" s="1319"/>
      <c r="M532" s="1319"/>
      <c r="N532" s="74"/>
      <c r="O532" s="74"/>
      <c r="P532" s="74"/>
      <c r="Q532" s="74"/>
      <c r="R532" s="74"/>
      <c r="S532" s="74"/>
      <c r="T532" s="74"/>
      <c r="U532" s="69"/>
    </row>
    <row r="533" spans="1:21" ht="20.100000000000001" customHeight="1" x14ac:dyDescent="0.2">
      <c r="A533" s="1313"/>
      <c r="B533" s="1314"/>
      <c r="C533" s="1314"/>
      <c r="D533" s="1314"/>
      <c r="E533" s="1314"/>
      <c r="F533" s="72"/>
      <c r="G533" s="72"/>
      <c r="H533" s="73"/>
      <c r="I533" s="73"/>
      <c r="J533" s="74"/>
      <c r="K533" s="74"/>
      <c r="L533" s="1319"/>
      <c r="M533" s="1319"/>
      <c r="N533" s="74"/>
      <c r="O533" s="74"/>
      <c r="P533" s="74"/>
      <c r="Q533" s="74"/>
      <c r="R533" s="74"/>
      <c r="S533" s="74"/>
      <c r="T533" s="74"/>
      <c r="U533" s="69"/>
    </row>
    <row r="534" spans="1:21" ht="20.100000000000001" customHeight="1" x14ac:dyDescent="0.2">
      <c r="A534" s="1313"/>
      <c r="B534" s="993"/>
      <c r="C534" s="993"/>
      <c r="D534" s="993"/>
      <c r="E534" s="993"/>
      <c r="F534" s="72"/>
      <c r="G534" s="72"/>
      <c r="H534" s="73"/>
      <c r="I534" s="73"/>
      <c r="J534" s="74"/>
      <c r="K534" s="74"/>
      <c r="L534" s="1319"/>
      <c r="M534" s="1319"/>
      <c r="N534" s="74"/>
      <c r="O534" s="74"/>
      <c r="P534" s="74"/>
      <c r="Q534" s="74"/>
      <c r="R534" s="74"/>
      <c r="S534" s="74"/>
      <c r="T534" s="74"/>
      <c r="U534" s="69"/>
    </row>
    <row r="535" spans="1:21" ht="20.100000000000001" customHeight="1" x14ac:dyDescent="0.2">
      <c r="A535" s="1313"/>
      <c r="B535" s="1257"/>
      <c r="C535" s="1257"/>
      <c r="D535" s="997"/>
      <c r="E535" s="997"/>
      <c r="F535" s="72"/>
      <c r="G535" s="72"/>
      <c r="H535" s="73"/>
      <c r="I535" s="73"/>
      <c r="J535" s="73"/>
      <c r="K535" s="73"/>
      <c r="L535" s="1320"/>
      <c r="M535" s="1320"/>
      <c r="N535" s="73"/>
      <c r="O535" s="73"/>
      <c r="P535" s="73"/>
      <c r="Q535" s="73"/>
      <c r="R535" s="73"/>
      <c r="S535" s="73"/>
      <c r="T535" s="73"/>
      <c r="U535" s="69"/>
    </row>
    <row r="536" spans="1:21" ht="20.100000000000001" customHeight="1" x14ac:dyDescent="0.2">
      <c r="A536" s="1313"/>
      <c r="B536" s="1257"/>
      <c r="C536" s="1257"/>
      <c r="D536" s="995"/>
      <c r="E536" s="995"/>
      <c r="F536" s="72"/>
      <c r="G536" s="72"/>
      <c r="H536" s="73"/>
      <c r="I536" s="73"/>
      <c r="J536" s="74"/>
      <c r="K536" s="74"/>
      <c r="L536" s="1319"/>
      <c r="M536" s="1319"/>
      <c r="N536" s="74"/>
      <c r="O536" s="74"/>
      <c r="P536" s="74"/>
      <c r="Q536" s="74"/>
      <c r="R536" s="74"/>
      <c r="S536" s="74"/>
      <c r="T536" s="74"/>
      <c r="U536" s="69"/>
    </row>
    <row r="537" spans="1:21" ht="20.100000000000001" customHeight="1" x14ac:dyDescent="0.2">
      <c r="A537" s="1313"/>
      <c r="B537" s="1257"/>
      <c r="C537" s="1257"/>
      <c r="D537" s="995"/>
      <c r="E537" s="995"/>
      <c r="F537" s="72"/>
      <c r="G537" s="72"/>
      <c r="H537" s="73"/>
      <c r="I537" s="73"/>
      <c r="J537" s="74"/>
      <c r="K537" s="74"/>
      <c r="L537" s="1319"/>
      <c r="M537" s="1319"/>
      <c r="N537" s="74"/>
      <c r="O537" s="74"/>
      <c r="P537" s="74"/>
      <c r="Q537" s="74"/>
      <c r="R537" s="74"/>
      <c r="S537" s="74"/>
      <c r="T537" s="74"/>
      <c r="U537" s="69"/>
    </row>
    <row r="538" spans="1:21" ht="20.100000000000001" customHeight="1" x14ac:dyDescent="0.2">
      <c r="A538" s="1322"/>
      <c r="B538" s="997"/>
      <c r="C538" s="997"/>
      <c r="D538" s="997"/>
      <c r="E538" s="997"/>
      <c r="F538" s="72"/>
      <c r="G538" s="72"/>
      <c r="H538" s="73"/>
      <c r="I538" s="73"/>
      <c r="J538" s="73"/>
      <c r="K538" s="73"/>
      <c r="L538" s="1320"/>
      <c r="M538" s="1320"/>
      <c r="N538" s="73"/>
      <c r="O538" s="73"/>
      <c r="P538" s="73"/>
      <c r="Q538" s="73"/>
      <c r="R538" s="73"/>
      <c r="S538" s="73"/>
      <c r="T538" s="73"/>
      <c r="U538" s="69"/>
    </row>
    <row r="539" spans="1:21" ht="20.100000000000001" customHeight="1" x14ac:dyDescent="0.2">
      <c r="A539" s="1322"/>
      <c r="B539" s="995"/>
      <c r="C539" s="995"/>
      <c r="D539" s="995"/>
      <c r="E539" s="995"/>
      <c r="F539" s="72"/>
      <c r="G539" s="72"/>
      <c r="H539" s="73"/>
      <c r="I539" s="73"/>
      <c r="J539" s="74"/>
      <c r="K539" s="74"/>
      <c r="L539" s="1319"/>
      <c r="M539" s="1319"/>
      <c r="N539" s="74"/>
      <c r="O539" s="74"/>
      <c r="P539" s="74"/>
      <c r="Q539" s="74"/>
      <c r="R539" s="74"/>
      <c r="S539" s="74"/>
      <c r="T539" s="74"/>
      <c r="U539" s="69"/>
    </row>
    <row r="540" spans="1:21" ht="20.100000000000001" customHeight="1" x14ac:dyDescent="0.2">
      <c r="A540" s="1322"/>
      <c r="B540" s="995"/>
      <c r="C540" s="995"/>
      <c r="D540" s="995"/>
      <c r="E540" s="995"/>
      <c r="F540" s="72"/>
      <c r="G540" s="72"/>
      <c r="H540" s="73"/>
      <c r="I540" s="73"/>
      <c r="J540" s="74"/>
      <c r="K540" s="74"/>
      <c r="L540" s="1319"/>
      <c r="M540" s="1319"/>
      <c r="N540" s="74"/>
      <c r="O540" s="74"/>
      <c r="P540" s="74"/>
      <c r="Q540" s="74"/>
      <c r="R540" s="74"/>
      <c r="S540" s="74"/>
      <c r="T540" s="74"/>
      <c r="U540" s="69"/>
    </row>
    <row r="541" spans="1:21" ht="20.100000000000001" customHeight="1" x14ac:dyDescent="0.2">
      <c r="A541" s="1322"/>
      <c r="B541" s="1323"/>
      <c r="C541" s="1323"/>
      <c r="D541" s="1323"/>
      <c r="E541" s="1323"/>
      <c r="F541" s="72"/>
      <c r="G541" s="72"/>
      <c r="H541" s="73"/>
      <c r="I541" s="73"/>
      <c r="J541" s="74"/>
      <c r="K541" s="74"/>
      <c r="L541" s="1319"/>
      <c r="M541" s="1319"/>
      <c r="N541" s="74"/>
      <c r="O541" s="74"/>
      <c r="P541" s="74"/>
      <c r="Q541" s="74"/>
      <c r="R541" s="74"/>
      <c r="S541" s="74"/>
      <c r="T541" s="74"/>
      <c r="U541" s="69"/>
    </row>
    <row r="542" spans="1:21" ht="20.100000000000001" customHeight="1" x14ac:dyDescent="0.2">
      <c r="A542" s="1322"/>
      <c r="B542" s="1324"/>
      <c r="C542" s="1324"/>
      <c r="D542" s="1324"/>
      <c r="E542" s="1324"/>
      <c r="F542" s="72"/>
      <c r="G542" s="72"/>
      <c r="H542" s="73"/>
      <c r="I542" s="73"/>
      <c r="J542" s="74"/>
      <c r="K542" s="74"/>
      <c r="L542" s="1319"/>
      <c r="M542" s="1319"/>
      <c r="N542" s="74"/>
      <c r="O542" s="74"/>
      <c r="P542" s="74"/>
      <c r="Q542" s="74"/>
      <c r="R542" s="74"/>
      <c r="S542" s="74"/>
      <c r="T542" s="74"/>
      <c r="U542" s="69"/>
    </row>
    <row r="543" spans="1:21" ht="20.100000000000001" customHeight="1" x14ac:dyDescent="0.2">
      <c r="A543" s="1322"/>
      <c r="B543" s="1314"/>
      <c r="C543" s="1314"/>
      <c r="D543" s="1314"/>
      <c r="E543" s="1314"/>
      <c r="F543" s="72"/>
      <c r="G543" s="72"/>
      <c r="H543" s="73"/>
      <c r="I543" s="73"/>
      <c r="J543" s="74"/>
      <c r="K543" s="74"/>
      <c r="L543" s="1319"/>
      <c r="M543" s="1319"/>
      <c r="N543" s="74"/>
      <c r="O543" s="74"/>
      <c r="P543" s="74"/>
      <c r="Q543" s="74"/>
      <c r="R543" s="74"/>
      <c r="S543" s="74"/>
      <c r="T543" s="74"/>
      <c r="U543" s="69"/>
    </row>
    <row r="544" spans="1:21" ht="20.100000000000001" customHeight="1" x14ac:dyDescent="0.2">
      <c r="A544" s="1322"/>
      <c r="B544" s="1325"/>
      <c r="C544" s="1325"/>
      <c r="D544" s="1325"/>
      <c r="E544" s="1325"/>
      <c r="F544" s="72"/>
      <c r="G544" s="72"/>
      <c r="H544" s="73"/>
      <c r="I544" s="73"/>
      <c r="J544" s="74"/>
      <c r="K544" s="74"/>
      <c r="L544" s="1319"/>
      <c r="M544" s="1319"/>
      <c r="N544" s="74"/>
      <c r="O544" s="74"/>
      <c r="P544" s="74"/>
      <c r="Q544" s="74"/>
      <c r="R544" s="74"/>
      <c r="S544" s="74"/>
      <c r="T544" s="74"/>
      <c r="U544" s="69"/>
    </row>
    <row r="545" spans="1:21" ht="20.100000000000001" customHeight="1" x14ac:dyDescent="0.2">
      <c r="A545" s="4"/>
      <c r="B545" s="29"/>
      <c r="C545" s="29"/>
      <c r="D545" s="29"/>
      <c r="E545" s="29"/>
      <c r="F545" s="29"/>
      <c r="G545" s="29"/>
      <c r="H545" s="29"/>
      <c r="I545" s="29"/>
      <c r="J545" s="29"/>
      <c r="K545" s="29"/>
      <c r="L545" s="29"/>
      <c r="M545" s="29"/>
      <c r="N545" s="29"/>
      <c r="O545" s="29"/>
      <c r="P545" s="29"/>
      <c r="Q545" s="29"/>
      <c r="R545" s="29"/>
      <c r="S545" s="29"/>
      <c r="T545" s="29"/>
      <c r="U545" s="69"/>
    </row>
    <row r="546" spans="1:21" ht="20.100000000000001" customHeight="1" x14ac:dyDescent="0.2">
      <c r="A546" s="29"/>
      <c r="B546" s="29"/>
      <c r="C546" s="29"/>
      <c r="D546" s="29"/>
      <c r="E546" s="29"/>
      <c r="F546" s="29"/>
      <c r="G546" s="29"/>
      <c r="H546" s="29"/>
      <c r="I546" s="29"/>
      <c r="J546" s="29"/>
      <c r="K546" s="29"/>
      <c r="L546" s="29"/>
      <c r="M546" s="29"/>
      <c r="N546" s="29"/>
      <c r="O546" s="29"/>
      <c r="P546" s="29"/>
      <c r="Q546" s="29"/>
      <c r="R546" s="29"/>
      <c r="S546" s="29"/>
      <c r="T546" s="29"/>
      <c r="U546" s="69"/>
    </row>
    <row r="547" spans="1:21" ht="20.100000000000001" customHeight="1" x14ac:dyDescent="0.2">
      <c r="A547" s="29"/>
      <c r="B547" s="29"/>
      <c r="C547" s="29"/>
      <c r="D547" s="29"/>
      <c r="E547" s="29"/>
      <c r="F547" s="29"/>
      <c r="G547" s="29"/>
      <c r="H547" s="29"/>
      <c r="I547" s="29"/>
      <c r="J547" s="29"/>
      <c r="K547" s="29"/>
      <c r="L547" s="29"/>
      <c r="M547" s="29"/>
      <c r="N547" s="29"/>
      <c r="O547" s="29"/>
      <c r="P547" s="29"/>
      <c r="Q547" s="29"/>
      <c r="R547" s="29"/>
      <c r="S547" s="29"/>
      <c r="T547" s="29"/>
      <c r="U547" s="69"/>
    </row>
    <row r="548" spans="1:21" ht="20.100000000000001" customHeight="1" x14ac:dyDescent="0.2">
      <c r="A548" s="29"/>
      <c r="B548" s="29"/>
      <c r="C548" s="29"/>
      <c r="D548" s="29"/>
      <c r="E548" s="29"/>
      <c r="F548" s="29"/>
      <c r="G548" s="29"/>
      <c r="H548" s="29"/>
      <c r="I548" s="29"/>
      <c r="J548" s="29"/>
      <c r="K548" s="29"/>
      <c r="L548" s="29"/>
      <c r="M548" s="29"/>
      <c r="N548" s="29"/>
      <c r="O548" s="29"/>
      <c r="P548" s="29"/>
      <c r="Q548" s="29"/>
      <c r="R548" s="29"/>
      <c r="S548" s="29"/>
      <c r="T548" s="29"/>
      <c r="U548" s="69"/>
    </row>
    <row r="549" spans="1:21" ht="20.100000000000001" customHeight="1" x14ac:dyDescent="0.2">
      <c r="A549" s="69"/>
      <c r="B549" s="69"/>
      <c r="C549" s="69"/>
      <c r="D549" s="69"/>
      <c r="E549" s="69"/>
      <c r="F549" s="69"/>
      <c r="G549" s="69"/>
      <c r="H549" s="69"/>
      <c r="I549" s="69"/>
      <c r="J549" s="69"/>
      <c r="K549" s="69"/>
      <c r="L549" s="69"/>
      <c r="M549" s="69"/>
      <c r="N549" s="69"/>
      <c r="O549" s="69"/>
      <c r="P549" s="69"/>
      <c r="Q549" s="69"/>
      <c r="R549" s="69"/>
      <c r="S549" s="69"/>
      <c r="T549" s="69"/>
      <c r="U549" s="69"/>
    </row>
    <row r="550" spans="1:21" ht="20.100000000000001" customHeight="1" x14ac:dyDescent="0.2">
      <c r="A550" s="77"/>
      <c r="B550" s="77"/>
      <c r="C550" s="29"/>
      <c r="D550" s="29"/>
      <c r="E550" s="29"/>
      <c r="F550" s="29"/>
      <c r="G550" s="29"/>
      <c r="H550" s="29"/>
      <c r="I550" s="29"/>
      <c r="J550" s="29"/>
      <c r="K550" s="29"/>
      <c r="L550" s="29"/>
      <c r="M550" s="29"/>
      <c r="N550" s="29"/>
      <c r="O550" s="29"/>
      <c r="P550" s="29"/>
      <c r="Q550" s="29"/>
      <c r="R550" s="29"/>
      <c r="S550" s="29"/>
      <c r="T550" s="29"/>
      <c r="U550" s="69"/>
    </row>
    <row r="551" spans="1:21" ht="20.100000000000001" customHeight="1" x14ac:dyDescent="0.2">
      <c r="A551" s="61"/>
      <c r="B551" s="61"/>
      <c r="C551" s="61"/>
      <c r="D551" s="1292"/>
      <c r="E551" s="1292"/>
      <c r="F551" s="997"/>
      <c r="G551" s="997"/>
      <c r="H551" s="997"/>
      <c r="I551" s="997"/>
      <c r="J551" s="997"/>
      <c r="K551" s="997"/>
      <c r="L551" s="997"/>
      <c r="M551" s="997"/>
      <c r="N551" s="997"/>
      <c r="O551" s="997"/>
      <c r="P551" s="997"/>
      <c r="Q551" s="997"/>
      <c r="R551" s="997"/>
      <c r="S551" s="997"/>
      <c r="T551" s="997"/>
      <c r="U551" s="69"/>
    </row>
    <row r="552" spans="1:21" ht="20.100000000000001" customHeight="1" x14ac:dyDescent="0.2">
      <c r="A552" s="19"/>
      <c r="B552" s="997"/>
      <c r="C552" s="997"/>
      <c r="D552" s="19"/>
      <c r="E552" s="4"/>
      <c r="F552" s="997"/>
      <c r="G552" s="997"/>
      <c r="H552" s="997"/>
      <c r="I552" s="997"/>
      <c r="J552" s="997"/>
      <c r="K552" s="997"/>
      <c r="L552" s="997"/>
      <c r="M552" s="997"/>
      <c r="N552" s="997"/>
      <c r="O552" s="997"/>
      <c r="P552" s="997"/>
      <c r="Q552" s="997"/>
      <c r="R552" s="997"/>
      <c r="S552" s="997"/>
      <c r="T552" s="997"/>
      <c r="U552" s="69"/>
    </row>
    <row r="553" spans="1:21" ht="20.100000000000001" customHeight="1" x14ac:dyDescent="0.2">
      <c r="A553" s="61"/>
      <c r="B553" s="61"/>
      <c r="C553" s="61"/>
      <c r="D553" s="1265"/>
      <c r="E553" s="1265"/>
      <c r="F553" s="997"/>
      <c r="G553" s="997"/>
      <c r="H553" s="997"/>
      <c r="I553" s="997"/>
      <c r="J553" s="997"/>
      <c r="K553" s="997"/>
      <c r="L553" s="997"/>
      <c r="M553" s="997"/>
      <c r="N553" s="997"/>
      <c r="O553" s="997"/>
      <c r="P553" s="997"/>
      <c r="Q553" s="997"/>
      <c r="R553" s="997"/>
      <c r="S553" s="997"/>
      <c r="T553" s="997"/>
      <c r="U553" s="69"/>
    </row>
    <row r="554" spans="1:21" ht="24.9" customHeight="1" x14ac:dyDescent="0.2">
      <c r="A554" s="1302"/>
      <c r="B554" s="1302"/>
      <c r="C554" s="1302"/>
      <c r="D554" s="1265"/>
      <c r="E554" s="1265"/>
      <c r="F554" s="997"/>
      <c r="G554" s="997"/>
      <c r="H554" s="997"/>
      <c r="I554" s="997"/>
      <c r="J554" s="997"/>
      <c r="K554" s="997"/>
      <c r="L554" s="29"/>
      <c r="M554" s="78"/>
      <c r="N554" s="29"/>
      <c r="O554" s="997"/>
      <c r="P554" s="997"/>
      <c r="Q554" s="997"/>
      <c r="R554" s="997"/>
      <c r="S554" s="997"/>
      <c r="T554" s="997"/>
      <c r="U554" s="69"/>
    </row>
    <row r="555" spans="1:21" ht="20.100000000000001" customHeight="1" x14ac:dyDescent="0.2">
      <c r="A555" s="997"/>
      <c r="B555" s="997"/>
      <c r="C555" s="997"/>
      <c r="D555" s="997"/>
      <c r="E555" s="997"/>
      <c r="F555" s="4"/>
      <c r="G555" s="4"/>
      <c r="H555" s="4"/>
      <c r="I555" s="4"/>
      <c r="J555" s="4"/>
      <c r="K555" s="4"/>
      <c r="L555" s="4"/>
      <c r="M555" s="4"/>
      <c r="N555" s="4"/>
      <c r="O555" s="4"/>
      <c r="P555" s="4"/>
      <c r="Q555" s="4"/>
      <c r="R555" s="4"/>
      <c r="S555" s="4"/>
      <c r="T555" s="4"/>
      <c r="U555" s="69"/>
    </row>
    <row r="556" spans="1:21" ht="20.100000000000001" customHeight="1" x14ac:dyDescent="0.2">
      <c r="A556" s="997"/>
      <c r="B556" s="997"/>
      <c r="C556" s="997"/>
      <c r="D556" s="997"/>
      <c r="E556" s="997"/>
      <c r="F556" s="72"/>
      <c r="G556" s="72"/>
      <c r="H556" s="72"/>
      <c r="I556" s="72"/>
      <c r="J556" s="72"/>
      <c r="K556" s="72"/>
      <c r="L556" s="72"/>
      <c r="M556" s="72"/>
      <c r="N556" s="72"/>
      <c r="O556" s="72"/>
      <c r="P556" s="72"/>
      <c r="Q556" s="72"/>
      <c r="R556" s="72"/>
      <c r="S556" s="72"/>
      <c r="T556" s="72"/>
      <c r="U556" s="69"/>
    </row>
    <row r="557" spans="1:21" ht="20.100000000000001" customHeight="1" x14ac:dyDescent="0.2">
      <c r="A557" s="997"/>
      <c r="B557" s="997"/>
      <c r="C557" s="997"/>
      <c r="D557" s="997"/>
      <c r="E557" s="997"/>
      <c r="F557" s="72"/>
      <c r="G557" s="72"/>
      <c r="H557" s="73"/>
      <c r="I557" s="73"/>
      <c r="J557" s="73"/>
      <c r="K557" s="73"/>
      <c r="L557" s="73"/>
      <c r="M557" s="73"/>
      <c r="N557" s="73"/>
      <c r="O557" s="73"/>
      <c r="P557" s="73"/>
      <c r="Q557" s="73"/>
      <c r="R557" s="73"/>
      <c r="S557" s="73"/>
      <c r="T557" s="73"/>
      <c r="U557" s="69"/>
    </row>
    <row r="558" spans="1:21" ht="20.100000000000001" customHeight="1" x14ac:dyDescent="0.2">
      <c r="A558" s="997"/>
      <c r="B558" s="997"/>
      <c r="C558" s="997"/>
      <c r="D558" s="997"/>
      <c r="E558" s="997"/>
      <c r="F558" s="72"/>
      <c r="G558" s="72"/>
      <c r="H558" s="73"/>
      <c r="I558" s="73"/>
      <c r="J558" s="73"/>
      <c r="K558" s="73"/>
      <c r="L558" s="73"/>
      <c r="M558" s="73"/>
      <c r="N558" s="73"/>
      <c r="O558" s="73"/>
      <c r="P558" s="73"/>
      <c r="Q558" s="73"/>
      <c r="R558" s="73"/>
      <c r="S558" s="73"/>
      <c r="T558" s="73"/>
      <c r="U558" s="69"/>
    </row>
    <row r="559" spans="1:21" ht="20.100000000000001" customHeight="1" x14ac:dyDescent="0.2">
      <c r="A559" s="1313"/>
      <c r="B559" s="997"/>
      <c r="C559" s="997"/>
      <c r="D559" s="997"/>
      <c r="E559" s="997"/>
      <c r="F559" s="72"/>
      <c r="G559" s="72"/>
      <c r="H559" s="73"/>
      <c r="I559" s="73"/>
      <c r="J559" s="73"/>
      <c r="K559" s="73"/>
      <c r="L559" s="73"/>
      <c r="M559" s="73"/>
      <c r="N559" s="73"/>
      <c r="O559" s="73"/>
      <c r="P559" s="73"/>
      <c r="Q559" s="73"/>
      <c r="R559" s="73"/>
      <c r="S559" s="73"/>
      <c r="T559" s="73"/>
      <c r="U559" s="69"/>
    </row>
    <row r="560" spans="1:21" ht="12" customHeight="1" x14ac:dyDescent="0.2">
      <c r="A560" s="1313"/>
      <c r="B560" s="1313"/>
      <c r="C560" s="997"/>
      <c r="D560" s="997"/>
      <c r="E560" s="997"/>
      <c r="F560" s="1315"/>
      <c r="G560" s="1315"/>
      <c r="H560" s="1316"/>
      <c r="I560" s="1316"/>
      <c r="J560" s="74"/>
      <c r="K560" s="1317"/>
      <c r="L560" s="74"/>
      <c r="M560" s="79"/>
      <c r="N560" s="1317"/>
      <c r="O560" s="1318"/>
      <c r="P560" s="1318"/>
      <c r="Q560" s="1318"/>
      <c r="R560" s="1318"/>
      <c r="S560" s="1318"/>
      <c r="T560" s="1318"/>
      <c r="U560" s="69"/>
    </row>
    <row r="561" spans="1:21" ht="12" customHeight="1" x14ac:dyDescent="0.2">
      <c r="A561" s="1313"/>
      <c r="B561" s="1313"/>
      <c r="C561" s="997"/>
      <c r="D561" s="997"/>
      <c r="E561" s="997"/>
      <c r="F561" s="1315"/>
      <c r="G561" s="1315"/>
      <c r="H561" s="1316"/>
      <c r="I561" s="1316"/>
      <c r="J561" s="80"/>
      <c r="K561" s="1317"/>
      <c r="L561" s="80"/>
      <c r="M561" s="80"/>
      <c r="N561" s="1317"/>
      <c r="O561" s="1318"/>
      <c r="P561" s="1318"/>
      <c r="Q561" s="1318"/>
      <c r="R561" s="1318"/>
      <c r="S561" s="1318"/>
      <c r="T561" s="1318"/>
      <c r="U561" s="69"/>
    </row>
    <row r="562" spans="1:21" ht="12" customHeight="1" x14ac:dyDescent="0.2">
      <c r="A562" s="1313"/>
      <c r="B562" s="1313"/>
      <c r="C562" s="1313"/>
      <c r="D562" s="1314"/>
      <c r="E562" s="997"/>
      <c r="F562" s="1315"/>
      <c r="G562" s="1315"/>
      <c r="H562" s="1316"/>
      <c r="I562" s="1316"/>
      <c r="J562" s="74"/>
      <c r="K562" s="1317"/>
      <c r="L562" s="74"/>
      <c r="M562" s="74"/>
      <c r="N562" s="1317"/>
      <c r="O562" s="1319"/>
      <c r="P562" s="1319"/>
      <c r="Q562" s="1319"/>
      <c r="R562" s="1319"/>
      <c r="S562" s="1318"/>
      <c r="T562" s="1318"/>
      <c r="U562" s="69"/>
    </row>
    <row r="563" spans="1:21" ht="12" customHeight="1" x14ac:dyDescent="0.2">
      <c r="A563" s="1313"/>
      <c r="B563" s="1313"/>
      <c r="C563" s="1313"/>
      <c r="D563" s="1314"/>
      <c r="E563" s="997"/>
      <c r="F563" s="1315"/>
      <c r="G563" s="1315"/>
      <c r="H563" s="1316"/>
      <c r="I563" s="1316"/>
      <c r="J563" s="80"/>
      <c r="K563" s="1317"/>
      <c r="L563" s="80"/>
      <c r="M563" s="80"/>
      <c r="N563" s="1317"/>
      <c r="O563" s="1319"/>
      <c r="P563" s="1319"/>
      <c r="Q563" s="1319"/>
      <c r="R563" s="1319"/>
      <c r="S563" s="1318"/>
      <c r="T563" s="1318"/>
      <c r="U563" s="69"/>
    </row>
    <row r="564" spans="1:21" ht="12" customHeight="1" x14ac:dyDescent="0.2">
      <c r="A564" s="1313"/>
      <c r="B564" s="1313"/>
      <c r="C564" s="1313"/>
      <c r="D564" s="1314"/>
      <c r="E564" s="997"/>
      <c r="F564" s="1315"/>
      <c r="G564" s="1315"/>
      <c r="H564" s="1316"/>
      <c r="I564" s="1316"/>
      <c r="J564" s="74"/>
      <c r="K564" s="1317"/>
      <c r="L564" s="74"/>
      <c r="M564" s="74"/>
      <c r="N564" s="1317"/>
      <c r="O564" s="1319"/>
      <c r="P564" s="1319"/>
      <c r="Q564" s="1319"/>
      <c r="R564" s="1319"/>
      <c r="S564" s="1318"/>
      <c r="T564" s="1318"/>
      <c r="U564" s="69"/>
    </row>
    <row r="565" spans="1:21" ht="12" customHeight="1" x14ac:dyDescent="0.2">
      <c r="A565" s="1313"/>
      <c r="B565" s="1313"/>
      <c r="C565" s="1313"/>
      <c r="D565" s="1314"/>
      <c r="E565" s="997"/>
      <c r="F565" s="1315"/>
      <c r="G565" s="1315"/>
      <c r="H565" s="1316"/>
      <c r="I565" s="1316"/>
      <c r="J565" s="80"/>
      <c r="K565" s="1317"/>
      <c r="L565" s="80"/>
      <c r="M565" s="80"/>
      <c r="N565" s="1317"/>
      <c r="O565" s="1319"/>
      <c r="P565" s="1319"/>
      <c r="Q565" s="1319"/>
      <c r="R565" s="1319"/>
      <c r="S565" s="1318"/>
      <c r="T565" s="1318"/>
      <c r="U565" s="69"/>
    </row>
    <row r="566" spans="1:21" ht="12" customHeight="1" x14ac:dyDescent="0.2">
      <c r="A566" s="1313"/>
      <c r="B566" s="1313"/>
      <c r="C566" s="1313"/>
      <c r="D566" s="1314"/>
      <c r="E566" s="997"/>
      <c r="F566" s="1315"/>
      <c r="G566" s="1315"/>
      <c r="H566" s="1316"/>
      <c r="I566" s="1316"/>
      <c r="J566" s="74"/>
      <c r="K566" s="1317"/>
      <c r="L566" s="74"/>
      <c r="M566" s="79"/>
      <c r="N566" s="1317"/>
      <c r="O566" s="1319"/>
      <c r="P566" s="1319"/>
      <c r="Q566" s="1319"/>
      <c r="R566" s="1319"/>
      <c r="S566" s="1318"/>
      <c r="T566" s="1318"/>
      <c r="U566" s="69"/>
    </row>
    <row r="567" spans="1:21" ht="12" customHeight="1" x14ac:dyDescent="0.2">
      <c r="A567" s="1313"/>
      <c r="B567" s="1313"/>
      <c r="C567" s="1313"/>
      <c r="D567" s="1314"/>
      <c r="E567" s="997"/>
      <c r="F567" s="1315"/>
      <c r="G567" s="1315"/>
      <c r="H567" s="1316"/>
      <c r="I567" s="1316"/>
      <c r="J567" s="80"/>
      <c r="K567" s="1317"/>
      <c r="L567" s="80"/>
      <c r="M567" s="81"/>
      <c r="N567" s="1317"/>
      <c r="O567" s="1319"/>
      <c r="P567" s="1319"/>
      <c r="Q567" s="1319"/>
      <c r="R567" s="1319"/>
      <c r="S567" s="1318"/>
      <c r="T567" s="1318"/>
      <c r="U567" s="69"/>
    </row>
    <row r="568" spans="1:21" ht="12" customHeight="1" x14ac:dyDescent="0.2">
      <c r="A568" s="1313"/>
      <c r="B568" s="1313"/>
      <c r="C568" s="1313"/>
      <c r="D568" s="1314"/>
      <c r="E568" s="997"/>
      <c r="F568" s="1315"/>
      <c r="G568" s="1315"/>
      <c r="H568" s="1316"/>
      <c r="I568" s="1316"/>
      <c r="J568" s="74"/>
      <c r="K568" s="1317"/>
      <c r="L568" s="74"/>
      <c r="M568" s="79"/>
      <c r="N568" s="1317"/>
      <c r="O568" s="1319"/>
      <c r="P568" s="1319"/>
      <c r="Q568" s="1319"/>
      <c r="R568" s="1319"/>
      <c r="S568" s="1318"/>
      <c r="T568" s="1318"/>
      <c r="U568" s="69"/>
    </row>
    <row r="569" spans="1:21" ht="12" customHeight="1" x14ac:dyDescent="0.2">
      <c r="A569" s="1313"/>
      <c r="B569" s="1313"/>
      <c r="C569" s="1313"/>
      <c r="D569" s="1314"/>
      <c r="E569" s="997"/>
      <c r="F569" s="1315"/>
      <c r="G569" s="1315"/>
      <c r="H569" s="1316"/>
      <c r="I569" s="1316"/>
      <c r="J569" s="80"/>
      <c r="K569" s="1317"/>
      <c r="L569" s="80"/>
      <c r="M569" s="81"/>
      <c r="N569" s="1317"/>
      <c r="O569" s="1319"/>
      <c r="P569" s="1319"/>
      <c r="Q569" s="1319"/>
      <c r="R569" s="1319"/>
      <c r="S569" s="1318"/>
      <c r="T569" s="1318"/>
      <c r="U569" s="69"/>
    </row>
    <row r="570" spans="1:21" ht="12" customHeight="1" x14ac:dyDescent="0.2">
      <c r="A570" s="1313"/>
      <c r="B570" s="1313"/>
      <c r="C570" s="1313"/>
      <c r="D570" s="1314"/>
      <c r="E570" s="997"/>
      <c r="F570" s="1315"/>
      <c r="G570" s="1315"/>
      <c r="H570" s="1316"/>
      <c r="I570" s="1316"/>
      <c r="J570" s="74"/>
      <c r="K570" s="1317"/>
      <c r="L570" s="74"/>
      <c r="M570" s="79"/>
      <c r="N570" s="1317"/>
      <c r="O570" s="1319"/>
      <c r="P570" s="1319"/>
      <c r="Q570" s="1319"/>
      <c r="R570" s="1319"/>
      <c r="S570" s="1318"/>
      <c r="T570" s="1318"/>
      <c r="U570" s="69"/>
    </row>
    <row r="571" spans="1:21" ht="12" customHeight="1" x14ac:dyDescent="0.2">
      <c r="A571" s="1313"/>
      <c r="B571" s="1313"/>
      <c r="C571" s="1313"/>
      <c r="D571" s="1314"/>
      <c r="E571" s="997"/>
      <c r="F571" s="1315"/>
      <c r="G571" s="1315"/>
      <c r="H571" s="1316"/>
      <c r="I571" s="1316"/>
      <c r="J571" s="80"/>
      <c r="K571" s="1317"/>
      <c r="L571" s="80"/>
      <c r="M571" s="81"/>
      <c r="N571" s="1317"/>
      <c r="O571" s="1319"/>
      <c r="P571" s="1319"/>
      <c r="Q571" s="1319"/>
      <c r="R571" s="1319"/>
      <c r="S571" s="1318"/>
      <c r="T571" s="1318"/>
      <c r="U571" s="69"/>
    </row>
    <row r="572" spans="1:21" ht="12" customHeight="1" x14ac:dyDescent="0.2">
      <c r="A572" s="1313"/>
      <c r="B572" s="1313"/>
      <c r="C572" s="1313"/>
      <c r="D572" s="1314"/>
      <c r="E572" s="997"/>
      <c r="F572" s="1315"/>
      <c r="G572" s="1315"/>
      <c r="H572" s="1316"/>
      <c r="I572" s="1316"/>
      <c r="J572" s="74"/>
      <c r="K572" s="1317"/>
      <c r="L572" s="74"/>
      <c r="M572" s="79"/>
      <c r="N572" s="1317"/>
      <c r="O572" s="1319"/>
      <c r="P572" s="1319"/>
      <c r="Q572" s="1319"/>
      <c r="R572" s="1319"/>
      <c r="S572" s="1318"/>
      <c r="T572" s="1318"/>
      <c r="U572" s="69"/>
    </row>
    <row r="573" spans="1:21" ht="12" customHeight="1" x14ac:dyDescent="0.2">
      <c r="A573" s="1313"/>
      <c r="B573" s="1313"/>
      <c r="C573" s="1313"/>
      <c r="D573" s="1314"/>
      <c r="E573" s="997"/>
      <c r="F573" s="1315"/>
      <c r="G573" s="1315"/>
      <c r="H573" s="1316"/>
      <c r="I573" s="1316"/>
      <c r="J573" s="80"/>
      <c r="K573" s="1317"/>
      <c r="L573" s="80"/>
      <c r="M573" s="81"/>
      <c r="N573" s="1317"/>
      <c r="O573" s="1319"/>
      <c r="P573" s="1319"/>
      <c r="Q573" s="1319"/>
      <c r="R573" s="1319"/>
      <c r="S573" s="1318"/>
      <c r="T573" s="1318"/>
      <c r="U573" s="69"/>
    </row>
    <row r="574" spans="1:21" ht="12" customHeight="1" x14ac:dyDescent="0.2">
      <c r="A574" s="1313"/>
      <c r="B574" s="1313"/>
      <c r="C574" s="1313"/>
      <c r="D574" s="993"/>
      <c r="E574" s="993"/>
      <c r="F574" s="1315"/>
      <c r="G574" s="1315"/>
      <c r="H574" s="1316"/>
      <c r="I574" s="1316"/>
      <c r="J574" s="74"/>
      <c r="K574" s="1317"/>
      <c r="L574" s="74"/>
      <c r="M574" s="79"/>
      <c r="N574" s="1317"/>
      <c r="O574" s="1318"/>
      <c r="P574" s="1318"/>
      <c r="Q574" s="1318"/>
      <c r="R574" s="1318"/>
      <c r="S574" s="1318"/>
      <c r="T574" s="1318"/>
      <c r="U574" s="69"/>
    </row>
    <row r="575" spans="1:21" ht="12" customHeight="1" x14ac:dyDescent="0.2">
      <c r="A575" s="1313"/>
      <c r="B575" s="1313"/>
      <c r="C575" s="1313"/>
      <c r="D575" s="993"/>
      <c r="E575" s="993"/>
      <c r="F575" s="1315"/>
      <c r="G575" s="1315"/>
      <c r="H575" s="1316"/>
      <c r="I575" s="1316"/>
      <c r="J575" s="80"/>
      <c r="K575" s="1317"/>
      <c r="L575" s="80"/>
      <c r="M575" s="80"/>
      <c r="N575" s="1317"/>
      <c r="O575" s="1318"/>
      <c r="P575" s="1318"/>
      <c r="Q575" s="1318"/>
      <c r="R575" s="1318"/>
      <c r="S575" s="1318"/>
      <c r="T575" s="1318"/>
      <c r="U575" s="69"/>
    </row>
    <row r="576" spans="1:21" ht="12" customHeight="1" x14ac:dyDescent="0.2">
      <c r="A576" s="1313"/>
      <c r="B576" s="1313"/>
      <c r="C576" s="1313"/>
      <c r="D576" s="993"/>
      <c r="E576" s="993"/>
      <c r="F576" s="1315"/>
      <c r="G576" s="1315"/>
      <c r="H576" s="1316"/>
      <c r="I576" s="1316"/>
      <c r="J576" s="74"/>
      <c r="K576" s="1317"/>
      <c r="L576" s="74"/>
      <c r="M576" s="79"/>
      <c r="N576" s="1317"/>
      <c r="O576" s="1318"/>
      <c r="P576" s="1318"/>
      <c r="Q576" s="1318"/>
      <c r="R576" s="1318"/>
      <c r="S576" s="1318"/>
      <c r="T576" s="1318"/>
      <c r="U576" s="69"/>
    </row>
    <row r="577" spans="1:21" ht="12" customHeight="1" x14ac:dyDescent="0.2">
      <c r="A577" s="1313"/>
      <c r="B577" s="1313"/>
      <c r="C577" s="1313"/>
      <c r="D577" s="993"/>
      <c r="E577" s="993"/>
      <c r="F577" s="1315"/>
      <c r="G577" s="1315"/>
      <c r="H577" s="1316"/>
      <c r="I577" s="1316"/>
      <c r="J577" s="80"/>
      <c r="K577" s="1317"/>
      <c r="L577" s="80"/>
      <c r="M577" s="81"/>
      <c r="N577" s="1317"/>
      <c r="O577" s="1318"/>
      <c r="P577" s="1318"/>
      <c r="Q577" s="1318"/>
      <c r="R577" s="1318"/>
      <c r="S577" s="1318"/>
      <c r="T577" s="1318"/>
      <c r="U577" s="69"/>
    </row>
    <row r="578" spans="1:21" ht="12" customHeight="1" x14ac:dyDescent="0.2">
      <c r="A578" s="1313"/>
      <c r="B578" s="1313"/>
      <c r="C578" s="1313"/>
      <c r="D578" s="993"/>
      <c r="E578" s="993"/>
      <c r="F578" s="1315"/>
      <c r="G578" s="1315"/>
      <c r="H578" s="1316"/>
      <c r="I578" s="1316"/>
      <c r="J578" s="74"/>
      <c r="K578" s="1317"/>
      <c r="L578" s="74"/>
      <c r="M578" s="79"/>
      <c r="N578" s="1317"/>
      <c r="O578" s="1318"/>
      <c r="P578" s="1318"/>
      <c r="Q578" s="1318"/>
      <c r="R578" s="1318"/>
      <c r="S578" s="1318"/>
      <c r="T578" s="1318"/>
      <c r="U578" s="69"/>
    </row>
    <row r="579" spans="1:21" ht="12" customHeight="1" x14ac:dyDescent="0.2">
      <c r="A579" s="1313"/>
      <c r="B579" s="1313"/>
      <c r="C579" s="1313"/>
      <c r="D579" s="993"/>
      <c r="E579" s="993"/>
      <c r="F579" s="1315"/>
      <c r="G579" s="1315"/>
      <c r="H579" s="1316"/>
      <c r="I579" s="1316"/>
      <c r="J579" s="80"/>
      <c r="K579" s="1317"/>
      <c r="L579" s="80"/>
      <c r="M579" s="81"/>
      <c r="N579" s="1317"/>
      <c r="O579" s="1318"/>
      <c r="P579" s="1318"/>
      <c r="Q579" s="1318"/>
      <c r="R579" s="1318"/>
      <c r="S579" s="1318"/>
      <c r="T579" s="1318"/>
      <c r="U579" s="69"/>
    </row>
    <row r="580" spans="1:21" ht="12" customHeight="1" x14ac:dyDescent="0.2">
      <c r="A580" s="1313"/>
      <c r="B580" s="1313"/>
      <c r="C580" s="995"/>
      <c r="D580" s="995"/>
      <c r="E580" s="995"/>
      <c r="F580" s="1315"/>
      <c r="G580" s="1315"/>
      <c r="H580" s="1316"/>
      <c r="I580" s="1316"/>
      <c r="J580" s="74"/>
      <c r="K580" s="1317"/>
      <c r="L580" s="74"/>
      <c r="M580" s="79"/>
      <c r="N580" s="1317"/>
      <c r="O580" s="1318"/>
      <c r="P580" s="1318"/>
      <c r="Q580" s="1318"/>
      <c r="R580" s="1318"/>
      <c r="S580" s="1318"/>
      <c r="T580" s="1318"/>
      <c r="U580" s="69"/>
    </row>
    <row r="581" spans="1:21" ht="12" customHeight="1" x14ac:dyDescent="0.2">
      <c r="A581" s="1313"/>
      <c r="B581" s="1313"/>
      <c r="C581" s="995"/>
      <c r="D581" s="995"/>
      <c r="E581" s="995"/>
      <c r="F581" s="1315"/>
      <c r="G581" s="1315"/>
      <c r="H581" s="1316"/>
      <c r="I581" s="1316"/>
      <c r="J581" s="80"/>
      <c r="K581" s="1317"/>
      <c r="L581" s="80"/>
      <c r="M581" s="80"/>
      <c r="N581" s="1317"/>
      <c r="O581" s="1318"/>
      <c r="P581" s="1318"/>
      <c r="Q581" s="1318"/>
      <c r="R581" s="1318"/>
      <c r="S581" s="1318"/>
      <c r="T581" s="1318"/>
      <c r="U581" s="69"/>
    </row>
    <row r="582" spans="1:21" ht="20.100000000000001" customHeight="1" x14ac:dyDescent="0.2">
      <c r="A582" s="1313"/>
      <c r="B582" s="1287"/>
      <c r="C582" s="1287"/>
      <c r="D582" s="997"/>
      <c r="E582" s="997"/>
      <c r="F582" s="72"/>
      <c r="G582" s="72"/>
      <c r="H582" s="73"/>
      <c r="I582" s="73"/>
      <c r="J582" s="1320"/>
      <c r="K582" s="1320"/>
      <c r="L582" s="1320"/>
      <c r="M582" s="1320"/>
      <c r="N582" s="1320"/>
      <c r="O582" s="73"/>
      <c r="P582" s="73"/>
      <c r="Q582" s="1320"/>
      <c r="R582" s="1320"/>
      <c r="S582" s="73"/>
      <c r="T582" s="73"/>
      <c r="U582" s="69"/>
    </row>
    <row r="583" spans="1:21" ht="20.100000000000001" customHeight="1" x14ac:dyDescent="0.2">
      <c r="A583" s="1313"/>
      <c r="B583" s="1287"/>
      <c r="C583" s="1287"/>
      <c r="D583" s="1321"/>
      <c r="E583" s="1321"/>
      <c r="F583" s="72"/>
      <c r="G583" s="72"/>
      <c r="H583" s="73"/>
      <c r="I583" s="73"/>
      <c r="J583" s="1320"/>
      <c r="K583" s="1320"/>
      <c r="L583" s="1320"/>
      <c r="M583" s="1320"/>
      <c r="N583" s="1320"/>
      <c r="O583" s="74"/>
      <c r="P583" s="74"/>
      <c r="Q583" s="1320"/>
      <c r="R583" s="1320"/>
      <c r="S583" s="74"/>
      <c r="T583" s="74"/>
      <c r="U583" s="69"/>
    </row>
    <row r="584" spans="1:21" ht="20.100000000000001" customHeight="1" x14ac:dyDescent="0.2">
      <c r="A584" s="1313"/>
      <c r="B584" s="1287"/>
      <c r="C584" s="1287"/>
      <c r="D584" s="1314"/>
      <c r="E584" s="1314"/>
      <c r="F584" s="72"/>
      <c r="G584" s="72"/>
      <c r="H584" s="73"/>
      <c r="I584" s="73"/>
      <c r="J584" s="1320"/>
      <c r="K584" s="1320"/>
      <c r="L584" s="1320"/>
      <c r="M584" s="1320"/>
      <c r="N584" s="1320"/>
      <c r="O584" s="74"/>
      <c r="P584" s="74"/>
      <c r="Q584" s="1320"/>
      <c r="R584" s="1320"/>
      <c r="S584" s="74"/>
      <c r="T584" s="74"/>
      <c r="U584" s="69"/>
    </row>
    <row r="585" spans="1:21" ht="20.100000000000001" customHeight="1" x14ac:dyDescent="0.2">
      <c r="A585" s="1313"/>
      <c r="B585" s="1287"/>
      <c r="C585" s="1287"/>
      <c r="D585" s="1321"/>
      <c r="E585" s="1321"/>
      <c r="F585" s="72"/>
      <c r="G585" s="72"/>
      <c r="H585" s="73"/>
      <c r="I585" s="73"/>
      <c r="J585" s="1320"/>
      <c r="K585" s="1320"/>
      <c r="L585" s="1320"/>
      <c r="M585" s="1320"/>
      <c r="N585" s="1320"/>
      <c r="O585" s="74"/>
      <c r="P585" s="74"/>
      <c r="Q585" s="1320"/>
      <c r="R585" s="1320"/>
      <c r="S585" s="74"/>
      <c r="T585" s="74"/>
      <c r="U585" s="69"/>
    </row>
    <row r="586" spans="1:21" ht="20.100000000000001" customHeight="1" x14ac:dyDescent="0.2">
      <c r="A586" s="1313"/>
      <c r="B586" s="1287"/>
      <c r="C586" s="1287"/>
      <c r="D586" s="995"/>
      <c r="E586" s="995"/>
      <c r="F586" s="72"/>
      <c r="G586" s="72"/>
      <c r="H586" s="73"/>
      <c r="I586" s="73"/>
      <c r="J586" s="1320"/>
      <c r="K586" s="1320"/>
      <c r="L586" s="1320"/>
      <c r="M586" s="1320"/>
      <c r="N586" s="1320"/>
      <c r="O586" s="74"/>
      <c r="P586" s="74"/>
      <c r="Q586" s="1320"/>
      <c r="R586" s="1320"/>
      <c r="S586" s="74"/>
      <c r="T586" s="74"/>
      <c r="U586" s="69"/>
    </row>
    <row r="587" spans="1:21" ht="20.100000000000001" customHeight="1" x14ac:dyDescent="0.2">
      <c r="A587" s="1313"/>
      <c r="B587" s="1257"/>
      <c r="C587" s="1257"/>
      <c r="D587" s="997"/>
      <c r="E587" s="997"/>
      <c r="F587" s="72"/>
      <c r="G587" s="72"/>
      <c r="H587" s="73"/>
      <c r="I587" s="73"/>
      <c r="J587" s="1320"/>
      <c r="K587" s="1320"/>
      <c r="L587" s="1320"/>
      <c r="M587" s="1320"/>
      <c r="N587" s="1320"/>
      <c r="O587" s="73"/>
      <c r="P587" s="73"/>
      <c r="Q587" s="1320"/>
      <c r="R587" s="1320"/>
      <c r="S587" s="73"/>
      <c r="T587" s="73"/>
      <c r="U587" s="69"/>
    </row>
    <row r="588" spans="1:21" ht="20.100000000000001" customHeight="1" x14ac:dyDescent="0.2">
      <c r="A588" s="1313"/>
      <c r="B588" s="1257"/>
      <c r="C588" s="1257"/>
      <c r="D588" s="1314"/>
      <c r="E588" s="1314"/>
      <c r="F588" s="72"/>
      <c r="G588" s="72"/>
      <c r="H588" s="73"/>
      <c r="I588" s="73"/>
      <c r="J588" s="1320"/>
      <c r="K588" s="1320"/>
      <c r="L588" s="1320"/>
      <c r="M588" s="1320"/>
      <c r="N588" s="1320"/>
      <c r="O588" s="74"/>
      <c r="P588" s="74"/>
      <c r="Q588" s="1320"/>
      <c r="R588" s="1320"/>
      <c r="S588" s="74"/>
      <c r="T588" s="74"/>
      <c r="U588" s="69"/>
    </row>
    <row r="589" spans="1:21" ht="20.100000000000001" customHeight="1" x14ac:dyDescent="0.2">
      <c r="A589" s="1313"/>
      <c r="B589" s="1257"/>
      <c r="C589" s="1257"/>
      <c r="D589" s="993"/>
      <c r="E589" s="993"/>
      <c r="F589" s="72"/>
      <c r="G589" s="72"/>
      <c r="H589" s="73"/>
      <c r="I589" s="73"/>
      <c r="J589" s="1320"/>
      <c r="K589" s="1320"/>
      <c r="L589" s="1320"/>
      <c r="M589" s="1320"/>
      <c r="N589" s="1320"/>
      <c r="O589" s="74"/>
      <c r="P589" s="74"/>
      <c r="Q589" s="1320"/>
      <c r="R589" s="1320"/>
      <c r="S589" s="74"/>
      <c r="T589" s="74"/>
      <c r="U589" s="69"/>
    </row>
    <row r="590" spans="1:21" ht="20.100000000000001" customHeight="1" x14ac:dyDescent="0.2">
      <c r="A590" s="1313"/>
      <c r="B590" s="1314"/>
      <c r="C590" s="1314"/>
      <c r="D590" s="1314"/>
      <c r="E590" s="1314"/>
      <c r="F590" s="72"/>
      <c r="G590" s="72"/>
      <c r="H590" s="73"/>
      <c r="I590" s="73"/>
      <c r="J590" s="74"/>
      <c r="K590" s="74"/>
      <c r="L590" s="1319"/>
      <c r="M590" s="1319"/>
      <c r="N590" s="74"/>
      <c r="O590" s="74"/>
      <c r="P590" s="74"/>
      <c r="Q590" s="74"/>
      <c r="R590" s="74"/>
      <c r="S590" s="74"/>
      <c r="T590" s="74"/>
      <c r="U590" s="69"/>
    </row>
    <row r="591" spans="1:21" ht="20.100000000000001" customHeight="1" x14ac:dyDescent="0.2">
      <c r="A591" s="1313"/>
      <c r="B591" s="1257"/>
      <c r="C591" s="1257"/>
      <c r="D591" s="997"/>
      <c r="E591" s="997"/>
      <c r="F591" s="72"/>
      <c r="G591" s="72"/>
      <c r="H591" s="73"/>
      <c r="I591" s="73"/>
      <c r="J591" s="73"/>
      <c r="K591" s="73"/>
      <c r="L591" s="1320"/>
      <c r="M591" s="1320"/>
      <c r="N591" s="73"/>
      <c r="O591" s="73"/>
      <c r="P591" s="73"/>
      <c r="Q591" s="73"/>
      <c r="R591" s="73"/>
      <c r="S591" s="73"/>
      <c r="T591" s="73"/>
      <c r="U591" s="69"/>
    </row>
    <row r="592" spans="1:21" ht="20.100000000000001" customHeight="1" x14ac:dyDescent="0.2">
      <c r="A592" s="1313"/>
      <c r="B592" s="1257"/>
      <c r="C592" s="1257"/>
      <c r="D592" s="1314"/>
      <c r="E592" s="1314"/>
      <c r="F592" s="72"/>
      <c r="G592" s="72"/>
      <c r="H592" s="73"/>
      <c r="I592" s="73"/>
      <c r="J592" s="74"/>
      <c r="K592" s="74"/>
      <c r="L592" s="1319"/>
      <c r="M592" s="1319"/>
      <c r="N592" s="74"/>
      <c r="O592" s="74"/>
      <c r="P592" s="74"/>
      <c r="Q592" s="74"/>
      <c r="R592" s="74"/>
      <c r="S592" s="74"/>
      <c r="T592" s="74"/>
      <c r="U592" s="69"/>
    </row>
    <row r="593" spans="1:21" ht="20.100000000000001" customHeight="1" x14ac:dyDescent="0.2">
      <c r="A593" s="1313"/>
      <c r="B593" s="1257"/>
      <c r="C593" s="1257"/>
      <c r="D593" s="1314"/>
      <c r="E593" s="1314"/>
      <c r="F593" s="72"/>
      <c r="G593" s="72"/>
      <c r="H593" s="73"/>
      <c r="I593" s="73"/>
      <c r="J593" s="74"/>
      <c r="K593" s="74"/>
      <c r="L593" s="1319"/>
      <c r="M593" s="1319"/>
      <c r="N593" s="74"/>
      <c r="O593" s="74"/>
      <c r="P593" s="74"/>
      <c r="Q593" s="74"/>
      <c r="R593" s="74"/>
      <c r="S593" s="74"/>
      <c r="T593" s="74"/>
      <c r="U593" s="69"/>
    </row>
    <row r="594" spans="1:21" ht="20.100000000000001" customHeight="1" x14ac:dyDescent="0.2">
      <c r="A594" s="1313"/>
      <c r="B594" s="1314"/>
      <c r="C594" s="1314"/>
      <c r="D594" s="1314"/>
      <c r="E594" s="1314"/>
      <c r="F594" s="72"/>
      <c r="G594" s="72"/>
      <c r="H594" s="73"/>
      <c r="I594" s="73"/>
      <c r="J594" s="74"/>
      <c r="K594" s="74"/>
      <c r="L594" s="1319"/>
      <c r="M594" s="1319"/>
      <c r="N594" s="74"/>
      <c r="O594" s="74"/>
      <c r="P594" s="74"/>
      <c r="Q594" s="74"/>
      <c r="R594" s="74"/>
      <c r="S594" s="74"/>
      <c r="T594" s="74"/>
      <c r="U594" s="69"/>
    </row>
    <row r="595" spans="1:21" ht="20.100000000000001" customHeight="1" x14ac:dyDescent="0.2">
      <c r="A595" s="1313"/>
      <c r="B595" s="993"/>
      <c r="C595" s="993"/>
      <c r="D595" s="993"/>
      <c r="E595" s="993"/>
      <c r="F595" s="72"/>
      <c r="G595" s="72"/>
      <c r="H595" s="73"/>
      <c r="I595" s="73"/>
      <c r="J595" s="74"/>
      <c r="K595" s="74"/>
      <c r="L595" s="1319"/>
      <c r="M595" s="1319"/>
      <c r="N595" s="74"/>
      <c r="O595" s="74"/>
      <c r="P595" s="74"/>
      <c r="Q595" s="74"/>
      <c r="R595" s="74"/>
      <c r="S595" s="74"/>
      <c r="T595" s="74"/>
      <c r="U595" s="69"/>
    </row>
    <row r="596" spans="1:21" ht="20.100000000000001" customHeight="1" x14ac:dyDescent="0.2">
      <c r="A596" s="1313"/>
      <c r="B596" s="1257"/>
      <c r="C596" s="1257"/>
      <c r="D596" s="997"/>
      <c r="E596" s="997"/>
      <c r="F596" s="72"/>
      <c r="G596" s="72"/>
      <c r="H596" s="73"/>
      <c r="I596" s="73"/>
      <c r="J596" s="73"/>
      <c r="K596" s="73"/>
      <c r="L596" s="1320"/>
      <c r="M596" s="1320"/>
      <c r="N596" s="73"/>
      <c r="O596" s="73"/>
      <c r="P596" s="73"/>
      <c r="Q596" s="73"/>
      <c r="R596" s="73"/>
      <c r="S596" s="73"/>
      <c r="T596" s="73"/>
      <c r="U596" s="69"/>
    </row>
    <row r="597" spans="1:21" ht="20.100000000000001" customHeight="1" x14ac:dyDescent="0.2">
      <c r="A597" s="1313"/>
      <c r="B597" s="1257"/>
      <c r="C597" s="1257"/>
      <c r="D597" s="995"/>
      <c r="E597" s="995"/>
      <c r="F597" s="72"/>
      <c r="G597" s="72"/>
      <c r="H597" s="73"/>
      <c r="I597" s="73"/>
      <c r="J597" s="74"/>
      <c r="K597" s="74"/>
      <c r="L597" s="1319"/>
      <c r="M597" s="1319"/>
      <c r="N597" s="74"/>
      <c r="O597" s="74"/>
      <c r="P597" s="74"/>
      <c r="Q597" s="74"/>
      <c r="R597" s="74"/>
      <c r="S597" s="74"/>
      <c r="T597" s="74"/>
      <c r="U597" s="69"/>
    </row>
    <row r="598" spans="1:21" ht="20.100000000000001" customHeight="1" x14ac:dyDescent="0.2">
      <c r="A598" s="1313"/>
      <c r="B598" s="1257"/>
      <c r="C598" s="1257"/>
      <c r="D598" s="995"/>
      <c r="E598" s="995"/>
      <c r="F598" s="72"/>
      <c r="G598" s="72"/>
      <c r="H598" s="73"/>
      <c r="I598" s="73"/>
      <c r="J598" s="74"/>
      <c r="K598" s="74"/>
      <c r="L598" s="1319"/>
      <c r="M598" s="1319"/>
      <c r="N598" s="74"/>
      <c r="O598" s="74"/>
      <c r="P598" s="74"/>
      <c r="Q598" s="74"/>
      <c r="R598" s="74"/>
      <c r="S598" s="74"/>
      <c r="T598" s="74"/>
      <c r="U598" s="69"/>
    </row>
    <row r="599" spans="1:21" ht="20.100000000000001" customHeight="1" x14ac:dyDescent="0.2">
      <c r="A599" s="1322"/>
      <c r="B599" s="997"/>
      <c r="C599" s="997"/>
      <c r="D599" s="997"/>
      <c r="E599" s="997"/>
      <c r="F599" s="72"/>
      <c r="G599" s="72"/>
      <c r="H599" s="73"/>
      <c r="I599" s="73"/>
      <c r="J599" s="73"/>
      <c r="K599" s="73"/>
      <c r="L599" s="1320"/>
      <c r="M599" s="1320"/>
      <c r="N599" s="73"/>
      <c r="O599" s="73"/>
      <c r="P599" s="73"/>
      <c r="Q599" s="73"/>
      <c r="R599" s="73"/>
      <c r="S599" s="73"/>
      <c r="T599" s="73"/>
      <c r="U599" s="69"/>
    </row>
    <row r="600" spans="1:21" ht="20.100000000000001" customHeight="1" x14ac:dyDescent="0.2">
      <c r="A600" s="1322"/>
      <c r="B600" s="995"/>
      <c r="C600" s="995"/>
      <c r="D600" s="995"/>
      <c r="E600" s="995"/>
      <c r="F600" s="72"/>
      <c r="G600" s="72"/>
      <c r="H600" s="73"/>
      <c r="I600" s="73"/>
      <c r="J600" s="74"/>
      <c r="K600" s="74"/>
      <c r="L600" s="1319"/>
      <c r="M600" s="1319"/>
      <c r="N600" s="74"/>
      <c r="O600" s="74"/>
      <c r="P600" s="74"/>
      <c r="Q600" s="74"/>
      <c r="R600" s="74"/>
      <c r="S600" s="74"/>
      <c r="T600" s="74"/>
      <c r="U600" s="69"/>
    </row>
    <row r="601" spans="1:21" ht="20.100000000000001" customHeight="1" x14ac:dyDescent="0.2">
      <c r="A601" s="1322"/>
      <c r="B601" s="995"/>
      <c r="C601" s="995"/>
      <c r="D601" s="995"/>
      <c r="E601" s="995"/>
      <c r="F601" s="72"/>
      <c r="G601" s="72"/>
      <c r="H601" s="73"/>
      <c r="I601" s="73"/>
      <c r="J601" s="74"/>
      <c r="K601" s="74"/>
      <c r="L601" s="1319"/>
      <c r="M601" s="1319"/>
      <c r="N601" s="74"/>
      <c r="O601" s="74"/>
      <c r="P601" s="74"/>
      <c r="Q601" s="74"/>
      <c r="R601" s="74"/>
      <c r="S601" s="74"/>
      <c r="T601" s="74"/>
      <c r="U601" s="69"/>
    </row>
    <row r="602" spans="1:21" ht="20.100000000000001" customHeight="1" x14ac:dyDescent="0.2">
      <c r="A602" s="1322"/>
      <c r="B602" s="1323"/>
      <c r="C602" s="1323"/>
      <c r="D602" s="1323"/>
      <c r="E602" s="1323"/>
      <c r="F602" s="72"/>
      <c r="G602" s="72"/>
      <c r="H602" s="73"/>
      <c r="I602" s="73"/>
      <c r="J602" s="74"/>
      <c r="K602" s="74"/>
      <c r="L602" s="1319"/>
      <c r="M602" s="1319"/>
      <c r="N602" s="74"/>
      <c r="O602" s="74"/>
      <c r="P602" s="74"/>
      <c r="Q602" s="74"/>
      <c r="R602" s="74"/>
      <c r="S602" s="74"/>
      <c r="T602" s="74"/>
      <c r="U602" s="69"/>
    </row>
    <row r="603" spans="1:21" ht="20.100000000000001" customHeight="1" x14ac:dyDescent="0.2">
      <c r="A603" s="1322"/>
      <c r="B603" s="1324"/>
      <c r="C603" s="1324"/>
      <c r="D603" s="1324"/>
      <c r="E603" s="1324"/>
      <c r="F603" s="72"/>
      <c r="G603" s="72"/>
      <c r="H603" s="73"/>
      <c r="I603" s="73"/>
      <c r="J603" s="74"/>
      <c r="K603" s="74"/>
      <c r="L603" s="1319"/>
      <c r="M603" s="1319"/>
      <c r="N603" s="74"/>
      <c r="O603" s="74"/>
      <c r="P603" s="74"/>
      <c r="Q603" s="74"/>
      <c r="R603" s="74"/>
      <c r="S603" s="74"/>
      <c r="T603" s="74"/>
      <c r="U603" s="69"/>
    </row>
    <row r="604" spans="1:21" ht="20.100000000000001" customHeight="1" x14ac:dyDescent="0.2">
      <c r="A604" s="1322"/>
      <c r="B604" s="1314"/>
      <c r="C604" s="1314"/>
      <c r="D604" s="1314"/>
      <c r="E604" s="1314"/>
      <c r="F604" s="72"/>
      <c r="G604" s="72"/>
      <c r="H604" s="73"/>
      <c r="I604" s="73"/>
      <c r="J604" s="74"/>
      <c r="K604" s="74"/>
      <c r="L604" s="1319"/>
      <c r="M604" s="1319"/>
      <c r="N604" s="74"/>
      <c r="O604" s="74"/>
      <c r="P604" s="74"/>
      <c r="Q604" s="74"/>
      <c r="R604" s="74"/>
      <c r="S604" s="74"/>
      <c r="T604" s="74"/>
      <c r="U604" s="69"/>
    </row>
    <row r="605" spans="1:21" ht="20.100000000000001" customHeight="1" x14ac:dyDescent="0.2">
      <c r="A605" s="1322"/>
      <c r="B605" s="1325"/>
      <c r="C605" s="1325"/>
      <c r="D605" s="1325"/>
      <c r="E605" s="1325"/>
      <c r="F605" s="72"/>
      <c r="G605" s="72"/>
      <c r="H605" s="73"/>
      <c r="I605" s="73"/>
      <c r="J605" s="74"/>
      <c r="K605" s="74"/>
      <c r="L605" s="1319"/>
      <c r="M605" s="1319"/>
      <c r="N605" s="74"/>
      <c r="O605" s="74"/>
      <c r="P605" s="74"/>
      <c r="Q605" s="74"/>
      <c r="R605" s="74"/>
      <c r="S605" s="74"/>
      <c r="T605" s="74"/>
      <c r="U605" s="69"/>
    </row>
    <row r="606" spans="1:21" ht="20.100000000000001" customHeight="1" x14ac:dyDescent="0.2">
      <c r="A606" s="4"/>
      <c r="B606" s="29"/>
      <c r="C606" s="29"/>
      <c r="D606" s="29"/>
      <c r="E606" s="29"/>
      <c r="F606" s="29"/>
      <c r="G606" s="29"/>
      <c r="H606" s="29"/>
      <c r="I606" s="29"/>
      <c r="J606" s="29"/>
      <c r="K606" s="29"/>
      <c r="L606" s="29"/>
      <c r="M606" s="29"/>
      <c r="N606" s="29"/>
      <c r="O606" s="29"/>
      <c r="P606" s="29"/>
      <c r="Q606" s="29"/>
      <c r="R606" s="29"/>
      <c r="S606" s="29"/>
      <c r="T606" s="29"/>
      <c r="U606" s="69"/>
    </row>
    <row r="607" spans="1:21" ht="20.100000000000001"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69"/>
    </row>
    <row r="608" spans="1:21" ht="20.100000000000001"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69"/>
    </row>
    <row r="609" spans="1:21" ht="20.100000000000001"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69"/>
    </row>
    <row r="610" spans="1:21" ht="20.100000000000001" customHeight="1" x14ac:dyDescent="0.2">
      <c r="A610" s="69"/>
      <c r="B610" s="69"/>
      <c r="C610" s="69"/>
      <c r="D610" s="69"/>
      <c r="E610" s="69"/>
      <c r="F610" s="69"/>
      <c r="G610" s="69"/>
      <c r="H610" s="69"/>
      <c r="I610" s="69"/>
      <c r="J610" s="69"/>
      <c r="K610" s="69"/>
      <c r="L610" s="69"/>
      <c r="M610" s="69"/>
      <c r="N610" s="69"/>
      <c r="O610" s="69"/>
      <c r="P610" s="69"/>
      <c r="Q610" s="69"/>
      <c r="R610" s="69"/>
      <c r="S610" s="69"/>
      <c r="T610" s="69"/>
      <c r="U610" s="69"/>
    </row>
    <row r="611" spans="1:21" ht="20.100000000000001" customHeight="1" x14ac:dyDescent="0.2">
      <c r="A611" s="77"/>
      <c r="B611" s="77"/>
      <c r="C611" s="29"/>
      <c r="D611" s="29"/>
      <c r="E611" s="29"/>
      <c r="F611" s="29"/>
      <c r="G611" s="29"/>
      <c r="H611" s="29"/>
      <c r="I611" s="29"/>
      <c r="J611" s="29"/>
      <c r="K611" s="29"/>
      <c r="L611" s="29"/>
      <c r="M611" s="29"/>
      <c r="N611" s="29"/>
      <c r="O611" s="29"/>
      <c r="P611" s="29"/>
      <c r="Q611" s="29"/>
      <c r="R611" s="29"/>
      <c r="S611" s="29"/>
      <c r="T611" s="29"/>
      <c r="U611" s="69"/>
    </row>
    <row r="612" spans="1:21" ht="20.100000000000001" customHeight="1" x14ac:dyDescent="0.2">
      <c r="A612" s="61"/>
      <c r="B612" s="61"/>
      <c r="C612" s="61"/>
      <c r="D612" s="1292"/>
      <c r="E612" s="1292"/>
      <c r="F612" s="997"/>
      <c r="G612" s="997"/>
      <c r="H612" s="997"/>
      <c r="I612" s="997"/>
      <c r="J612" s="997"/>
      <c r="K612" s="997"/>
      <c r="L612" s="997"/>
      <c r="M612" s="997"/>
      <c r="N612" s="997"/>
      <c r="O612" s="997"/>
      <c r="P612" s="997"/>
      <c r="Q612" s="997"/>
      <c r="R612" s="997"/>
      <c r="S612" s="997"/>
      <c r="T612" s="997"/>
      <c r="U612" s="69"/>
    </row>
    <row r="613" spans="1:21" ht="20.100000000000001" customHeight="1" x14ac:dyDescent="0.2">
      <c r="A613" s="19"/>
      <c r="B613" s="997"/>
      <c r="C613" s="997"/>
      <c r="D613" s="19"/>
      <c r="E613" s="4"/>
      <c r="F613" s="997"/>
      <c r="G613" s="997"/>
      <c r="H613" s="997"/>
      <c r="I613" s="997"/>
      <c r="J613" s="997"/>
      <c r="K613" s="997"/>
      <c r="L613" s="997"/>
      <c r="M613" s="997"/>
      <c r="N613" s="997"/>
      <c r="O613" s="997"/>
      <c r="P613" s="997"/>
      <c r="Q613" s="997"/>
      <c r="R613" s="997"/>
      <c r="S613" s="997"/>
      <c r="T613" s="997"/>
      <c r="U613" s="69"/>
    </row>
    <row r="614" spans="1:21" ht="20.100000000000001" customHeight="1" x14ac:dyDescent="0.2">
      <c r="A614" s="61"/>
      <c r="B614" s="61"/>
      <c r="C614" s="61"/>
      <c r="D614" s="1265"/>
      <c r="E614" s="1265"/>
      <c r="F614" s="997"/>
      <c r="G614" s="997"/>
      <c r="H614" s="997"/>
      <c r="I614" s="997"/>
      <c r="J614" s="997"/>
      <c r="K614" s="997"/>
      <c r="L614" s="997"/>
      <c r="M614" s="997"/>
      <c r="N614" s="997"/>
      <c r="O614" s="997"/>
      <c r="P614" s="997"/>
      <c r="Q614" s="997"/>
      <c r="R614" s="997"/>
      <c r="S614" s="997"/>
      <c r="T614" s="997"/>
      <c r="U614" s="69"/>
    </row>
    <row r="615" spans="1:21" ht="24.9" customHeight="1" x14ac:dyDescent="0.2">
      <c r="A615" s="1302"/>
      <c r="B615" s="1302"/>
      <c r="C615" s="1302"/>
      <c r="D615" s="1265"/>
      <c r="E615" s="1265"/>
      <c r="F615" s="997"/>
      <c r="G615" s="997"/>
      <c r="H615" s="997"/>
      <c r="I615" s="997"/>
      <c r="J615" s="997"/>
      <c r="K615" s="997"/>
      <c r="L615" s="29"/>
      <c r="M615" s="78"/>
      <c r="N615" s="29"/>
      <c r="O615" s="997"/>
      <c r="P615" s="997"/>
      <c r="Q615" s="997"/>
      <c r="R615" s="997"/>
      <c r="S615" s="997"/>
      <c r="T615" s="997"/>
      <c r="U615" s="69"/>
    </row>
    <row r="616" spans="1:21" ht="20.100000000000001" customHeight="1" x14ac:dyDescent="0.2">
      <c r="A616" s="997"/>
      <c r="B616" s="997"/>
      <c r="C616" s="997"/>
      <c r="D616" s="997"/>
      <c r="E616" s="997"/>
      <c r="F616" s="4"/>
      <c r="G616" s="4"/>
      <c r="H616" s="4"/>
      <c r="I616" s="4"/>
      <c r="J616" s="4"/>
      <c r="K616" s="4"/>
      <c r="L616" s="4"/>
      <c r="M616" s="4"/>
      <c r="N616" s="4"/>
      <c r="O616" s="4"/>
      <c r="P616" s="4"/>
      <c r="Q616" s="4"/>
      <c r="R616" s="4"/>
      <c r="S616" s="4"/>
      <c r="T616" s="4"/>
      <c r="U616" s="69"/>
    </row>
    <row r="617" spans="1:21" ht="20.100000000000001" customHeight="1" x14ac:dyDescent="0.2">
      <c r="A617" s="997"/>
      <c r="B617" s="997"/>
      <c r="C617" s="997"/>
      <c r="D617" s="997"/>
      <c r="E617" s="997"/>
      <c r="F617" s="72"/>
      <c r="G617" s="72"/>
      <c r="H617" s="72"/>
      <c r="I617" s="72"/>
      <c r="J617" s="72"/>
      <c r="K617" s="72"/>
      <c r="L617" s="72"/>
      <c r="M617" s="72"/>
      <c r="N617" s="72"/>
      <c r="O617" s="72"/>
      <c r="P617" s="72"/>
      <c r="Q617" s="72"/>
      <c r="R617" s="72"/>
      <c r="S617" s="72"/>
      <c r="T617" s="72"/>
      <c r="U617" s="69"/>
    </row>
    <row r="618" spans="1:21" ht="20.100000000000001" customHeight="1" x14ac:dyDescent="0.2">
      <c r="A618" s="997"/>
      <c r="B618" s="997"/>
      <c r="C618" s="997"/>
      <c r="D618" s="997"/>
      <c r="E618" s="997"/>
      <c r="F618" s="72"/>
      <c r="G618" s="72"/>
      <c r="H618" s="73"/>
      <c r="I618" s="73"/>
      <c r="J618" s="73"/>
      <c r="K618" s="73"/>
      <c r="L618" s="73"/>
      <c r="M618" s="73"/>
      <c r="N618" s="73"/>
      <c r="O618" s="73"/>
      <c r="P618" s="73"/>
      <c r="Q618" s="73"/>
      <c r="R618" s="73"/>
      <c r="S618" s="73"/>
      <c r="T618" s="73"/>
      <c r="U618" s="69"/>
    </row>
    <row r="619" spans="1:21" ht="20.100000000000001" customHeight="1" x14ac:dyDescent="0.2">
      <c r="A619" s="997"/>
      <c r="B619" s="997"/>
      <c r="C619" s="997"/>
      <c r="D619" s="997"/>
      <c r="E619" s="997"/>
      <c r="F619" s="72"/>
      <c r="G619" s="72"/>
      <c r="H619" s="73"/>
      <c r="I619" s="73"/>
      <c r="J619" s="73"/>
      <c r="K619" s="73"/>
      <c r="L619" s="73"/>
      <c r="M619" s="73"/>
      <c r="N619" s="73"/>
      <c r="O619" s="73"/>
      <c r="P619" s="73"/>
      <c r="Q619" s="73"/>
      <c r="R619" s="73"/>
      <c r="S619" s="73"/>
      <c r="T619" s="73"/>
      <c r="U619" s="69"/>
    </row>
    <row r="620" spans="1:21" ht="20.100000000000001" customHeight="1" x14ac:dyDescent="0.2">
      <c r="A620" s="1313"/>
      <c r="B620" s="997"/>
      <c r="C620" s="997"/>
      <c r="D620" s="997"/>
      <c r="E620" s="997"/>
      <c r="F620" s="72"/>
      <c r="G620" s="72"/>
      <c r="H620" s="73"/>
      <c r="I620" s="73"/>
      <c r="J620" s="73"/>
      <c r="K620" s="73"/>
      <c r="L620" s="73"/>
      <c r="M620" s="73"/>
      <c r="N620" s="73"/>
      <c r="O620" s="73"/>
      <c r="P620" s="73"/>
      <c r="Q620" s="73"/>
      <c r="R620" s="73"/>
      <c r="S620" s="73"/>
      <c r="T620" s="73"/>
      <c r="U620" s="69"/>
    </row>
    <row r="621" spans="1:21" ht="12" customHeight="1" x14ac:dyDescent="0.2">
      <c r="A621" s="1313"/>
      <c r="B621" s="1313"/>
      <c r="C621" s="997"/>
      <c r="D621" s="997"/>
      <c r="E621" s="997"/>
      <c r="F621" s="1315"/>
      <c r="G621" s="1315"/>
      <c r="H621" s="1316"/>
      <c r="I621" s="1316"/>
      <c r="J621" s="74"/>
      <c r="K621" s="1317"/>
      <c r="L621" s="74"/>
      <c r="M621" s="79"/>
      <c r="N621" s="1317"/>
      <c r="O621" s="1318"/>
      <c r="P621" s="1318"/>
      <c r="Q621" s="1318"/>
      <c r="R621" s="1318"/>
      <c r="S621" s="1318"/>
      <c r="T621" s="1318"/>
      <c r="U621" s="69"/>
    </row>
    <row r="622" spans="1:21" ht="12" customHeight="1" x14ac:dyDescent="0.2">
      <c r="A622" s="1313"/>
      <c r="B622" s="1313"/>
      <c r="C622" s="997"/>
      <c r="D622" s="997"/>
      <c r="E622" s="997"/>
      <c r="F622" s="1315"/>
      <c r="G622" s="1315"/>
      <c r="H622" s="1316"/>
      <c r="I622" s="1316"/>
      <c r="J622" s="80"/>
      <c r="K622" s="1317"/>
      <c r="L622" s="80"/>
      <c r="M622" s="80"/>
      <c r="N622" s="1317"/>
      <c r="O622" s="1318"/>
      <c r="P622" s="1318"/>
      <c r="Q622" s="1318"/>
      <c r="R622" s="1318"/>
      <c r="S622" s="1318"/>
      <c r="T622" s="1318"/>
      <c r="U622" s="69"/>
    </row>
    <row r="623" spans="1:21" ht="12" customHeight="1" x14ac:dyDescent="0.2">
      <c r="A623" s="1313"/>
      <c r="B623" s="1313"/>
      <c r="C623" s="1313"/>
      <c r="D623" s="1314"/>
      <c r="E623" s="997"/>
      <c r="F623" s="1315"/>
      <c r="G623" s="1315"/>
      <c r="H623" s="1316"/>
      <c r="I623" s="1316"/>
      <c r="J623" s="74"/>
      <c r="K623" s="1317"/>
      <c r="L623" s="74"/>
      <c r="M623" s="74"/>
      <c r="N623" s="1317"/>
      <c r="O623" s="1319"/>
      <c r="P623" s="1319"/>
      <c r="Q623" s="1319"/>
      <c r="R623" s="1319"/>
      <c r="S623" s="1318"/>
      <c r="T623" s="1318"/>
      <c r="U623" s="69"/>
    </row>
    <row r="624" spans="1:21" ht="12" customHeight="1" x14ac:dyDescent="0.2">
      <c r="A624" s="1313"/>
      <c r="B624" s="1313"/>
      <c r="C624" s="1313"/>
      <c r="D624" s="1314"/>
      <c r="E624" s="997"/>
      <c r="F624" s="1315"/>
      <c r="G624" s="1315"/>
      <c r="H624" s="1316"/>
      <c r="I624" s="1316"/>
      <c r="J624" s="80"/>
      <c r="K624" s="1317"/>
      <c r="L624" s="80"/>
      <c r="M624" s="80"/>
      <c r="N624" s="1317"/>
      <c r="O624" s="1319"/>
      <c r="P624" s="1319"/>
      <c r="Q624" s="1319"/>
      <c r="R624" s="1319"/>
      <c r="S624" s="1318"/>
      <c r="T624" s="1318"/>
      <c r="U624" s="69"/>
    </row>
    <row r="625" spans="1:21" ht="12" customHeight="1" x14ac:dyDescent="0.2">
      <c r="A625" s="1313"/>
      <c r="B625" s="1313"/>
      <c r="C625" s="1313"/>
      <c r="D625" s="1314"/>
      <c r="E625" s="997"/>
      <c r="F625" s="1315"/>
      <c r="G625" s="1315"/>
      <c r="H625" s="1316"/>
      <c r="I625" s="1316"/>
      <c r="J625" s="74"/>
      <c r="K625" s="1317"/>
      <c r="L625" s="74"/>
      <c r="M625" s="74"/>
      <c r="N625" s="1317"/>
      <c r="O625" s="1319"/>
      <c r="P625" s="1319"/>
      <c r="Q625" s="1319"/>
      <c r="R625" s="1319"/>
      <c r="S625" s="1318"/>
      <c r="T625" s="1318"/>
      <c r="U625" s="69"/>
    </row>
    <row r="626" spans="1:21" ht="12" customHeight="1" x14ac:dyDescent="0.2">
      <c r="A626" s="1313"/>
      <c r="B626" s="1313"/>
      <c r="C626" s="1313"/>
      <c r="D626" s="1314"/>
      <c r="E626" s="997"/>
      <c r="F626" s="1315"/>
      <c r="G626" s="1315"/>
      <c r="H626" s="1316"/>
      <c r="I626" s="1316"/>
      <c r="J626" s="80"/>
      <c r="K626" s="1317"/>
      <c r="L626" s="80"/>
      <c r="M626" s="80"/>
      <c r="N626" s="1317"/>
      <c r="O626" s="1319"/>
      <c r="P626" s="1319"/>
      <c r="Q626" s="1319"/>
      <c r="R626" s="1319"/>
      <c r="S626" s="1318"/>
      <c r="T626" s="1318"/>
      <c r="U626" s="69"/>
    </row>
    <row r="627" spans="1:21" ht="12" customHeight="1" x14ac:dyDescent="0.2">
      <c r="A627" s="1313"/>
      <c r="B627" s="1313"/>
      <c r="C627" s="1313"/>
      <c r="D627" s="1314"/>
      <c r="E627" s="997"/>
      <c r="F627" s="1315"/>
      <c r="G627" s="1315"/>
      <c r="H627" s="1316"/>
      <c r="I627" s="1316"/>
      <c r="J627" s="74"/>
      <c r="K627" s="1317"/>
      <c r="L627" s="74"/>
      <c r="M627" s="79"/>
      <c r="N627" s="1317"/>
      <c r="O627" s="1319"/>
      <c r="P627" s="1319"/>
      <c r="Q627" s="1319"/>
      <c r="R627" s="1319"/>
      <c r="S627" s="1318"/>
      <c r="T627" s="1318"/>
      <c r="U627" s="69"/>
    </row>
    <row r="628" spans="1:21" ht="12" customHeight="1" x14ac:dyDescent="0.2">
      <c r="A628" s="1313"/>
      <c r="B628" s="1313"/>
      <c r="C628" s="1313"/>
      <c r="D628" s="1314"/>
      <c r="E628" s="997"/>
      <c r="F628" s="1315"/>
      <c r="G628" s="1315"/>
      <c r="H628" s="1316"/>
      <c r="I628" s="1316"/>
      <c r="J628" s="80"/>
      <c r="K628" s="1317"/>
      <c r="L628" s="80"/>
      <c r="M628" s="81"/>
      <c r="N628" s="1317"/>
      <c r="O628" s="1319"/>
      <c r="P628" s="1319"/>
      <c r="Q628" s="1319"/>
      <c r="R628" s="1319"/>
      <c r="S628" s="1318"/>
      <c r="T628" s="1318"/>
      <c r="U628" s="69"/>
    </row>
    <row r="629" spans="1:21" ht="12" customHeight="1" x14ac:dyDescent="0.2">
      <c r="A629" s="1313"/>
      <c r="B629" s="1313"/>
      <c r="C629" s="1313"/>
      <c r="D629" s="1314"/>
      <c r="E629" s="997"/>
      <c r="F629" s="1315"/>
      <c r="G629" s="1315"/>
      <c r="H629" s="1316"/>
      <c r="I629" s="1316"/>
      <c r="J629" s="74"/>
      <c r="K629" s="1317"/>
      <c r="L629" s="74"/>
      <c r="M629" s="79"/>
      <c r="N629" s="1317"/>
      <c r="O629" s="1319"/>
      <c r="P629" s="1319"/>
      <c r="Q629" s="1319"/>
      <c r="R629" s="1319"/>
      <c r="S629" s="1318"/>
      <c r="T629" s="1318"/>
      <c r="U629" s="69"/>
    </row>
    <row r="630" spans="1:21" ht="12" customHeight="1" x14ac:dyDescent="0.2">
      <c r="A630" s="1313"/>
      <c r="B630" s="1313"/>
      <c r="C630" s="1313"/>
      <c r="D630" s="1314"/>
      <c r="E630" s="997"/>
      <c r="F630" s="1315"/>
      <c r="G630" s="1315"/>
      <c r="H630" s="1316"/>
      <c r="I630" s="1316"/>
      <c r="J630" s="80"/>
      <c r="K630" s="1317"/>
      <c r="L630" s="80"/>
      <c r="M630" s="81"/>
      <c r="N630" s="1317"/>
      <c r="O630" s="1319"/>
      <c r="P630" s="1319"/>
      <c r="Q630" s="1319"/>
      <c r="R630" s="1319"/>
      <c r="S630" s="1318"/>
      <c r="T630" s="1318"/>
      <c r="U630" s="69"/>
    </row>
    <row r="631" spans="1:21" ht="12" customHeight="1" x14ac:dyDescent="0.2">
      <c r="A631" s="1313"/>
      <c r="B631" s="1313"/>
      <c r="C631" s="1313"/>
      <c r="D631" s="1314"/>
      <c r="E631" s="997"/>
      <c r="F631" s="1315"/>
      <c r="G631" s="1315"/>
      <c r="H631" s="1316"/>
      <c r="I631" s="1316"/>
      <c r="J631" s="74"/>
      <c r="K631" s="1317"/>
      <c r="L631" s="74"/>
      <c r="M631" s="79"/>
      <c r="N631" s="1317"/>
      <c r="O631" s="1319"/>
      <c r="P631" s="1319"/>
      <c r="Q631" s="1319"/>
      <c r="R631" s="1319"/>
      <c r="S631" s="1318"/>
      <c r="T631" s="1318"/>
      <c r="U631" s="69"/>
    </row>
    <row r="632" spans="1:21" ht="12" customHeight="1" x14ac:dyDescent="0.2">
      <c r="A632" s="1313"/>
      <c r="B632" s="1313"/>
      <c r="C632" s="1313"/>
      <c r="D632" s="1314"/>
      <c r="E632" s="997"/>
      <c r="F632" s="1315"/>
      <c r="G632" s="1315"/>
      <c r="H632" s="1316"/>
      <c r="I632" s="1316"/>
      <c r="J632" s="80"/>
      <c r="K632" s="1317"/>
      <c r="L632" s="80"/>
      <c r="M632" s="81"/>
      <c r="N632" s="1317"/>
      <c r="O632" s="1319"/>
      <c r="P632" s="1319"/>
      <c r="Q632" s="1319"/>
      <c r="R632" s="1319"/>
      <c r="S632" s="1318"/>
      <c r="T632" s="1318"/>
      <c r="U632" s="69"/>
    </row>
    <row r="633" spans="1:21" ht="12" customHeight="1" x14ac:dyDescent="0.2">
      <c r="A633" s="1313"/>
      <c r="B633" s="1313"/>
      <c r="C633" s="1313"/>
      <c r="D633" s="1314"/>
      <c r="E633" s="997"/>
      <c r="F633" s="1315"/>
      <c r="G633" s="1315"/>
      <c r="H633" s="1316"/>
      <c r="I633" s="1316"/>
      <c r="J633" s="74"/>
      <c r="K633" s="1317"/>
      <c r="L633" s="74"/>
      <c r="M633" s="79"/>
      <c r="N633" s="1317"/>
      <c r="O633" s="1319"/>
      <c r="P633" s="1319"/>
      <c r="Q633" s="1319"/>
      <c r="R633" s="1319"/>
      <c r="S633" s="1318"/>
      <c r="T633" s="1318"/>
      <c r="U633" s="69"/>
    </row>
    <row r="634" spans="1:21" ht="12" customHeight="1" x14ac:dyDescent="0.2">
      <c r="A634" s="1313"/>
      <c r="B634" s="1313"/>
      <c r="C634" s="1313"/>
      <c r="D634" s="1314"/>
      <c r="E634" s="997"/>
      <c r="F634" s="1315"/>
      <c r="G634" s="1315"/>
      <c r="H634" s="1316"/>
      <c r="I634" s="1316"/>
      <c r="J634" s="80"/>
      <c r="K634" s="1317"/>
      <c r="L634" s="80"/>
      <c r="M634" s="81"/>
      <c r="N634" s="1317"/>
      <c r="O634" s="1319"/>
      <c r="P634" s="1319"/>
      <c r="Q634" s="1319"/>
      <c r="R634" s="1319"/>
      <c r="S634" s="1318"/>
      <c r="T634" s="1318"/>
      <c r="U634" s="69"/>
    </row>
    <row r="635" spans="1:21" ht="12" customHeight="1" x14ac:dyDescent="0.2">
      <c r="A635" s="1313"/>
      <c r="B635" s="1313"/>
      <c r="C635" s="1313"/>
      <c r="D635" s="993"/>
      <c r="E635" s="993"/>
      <c r="F635" s="1315"/>
      <c r="G635" s="1315"/>
      <c r="H635" s="1316"/>
      <c r="I635" s="1316"/>
      <c r="J635" s="74"/>
      <c r="K635" s="1317"/>
      <c r="L635" s="74"/>
      <c r="M635" s="79"/>
      <c r="N635" s="1317"/>
      <c r="O635" s="1318"/>
      <c r="P635" s="1318"/>
      <c r="Q635" s="1318"/>
      <c r="R635" s="1318"/>
      <c r="S635" s="1318"/>
      <c r="T635" s="1318"/>
      <c r="U635" s="69"/>
    </row>
    <row r="636" spans="1:21" ht="12" customHeight="1" x14ac:dyDescent="0.2">
      <c r="A636" s="1313"/>
      <c r="B636" s="1313"/>
      <c r="C636" s="1313"/>
      <c r="D636" s="993"/>
      <c r="E636" s="993"/>
      <c r="F636" s="1315"/>
      <c r="G636" s="1315"/>
      <c r="H636" s="1316"/>
      <c r="I636" s="1316"/>
      <c r="J636" s="80"/>
      <c r="K636" s="1317"/>
      <c r="L636" s="80"/>
      <c r="M636" s="80"/>
      <c r="N636" s="1317"/>
      <c r="O636" s="1318"/>
      <c r="P636" s="1318"/>
      <c r="Q636" s="1318"/>
      <c r="R636" s="1318"/>
      <c r="S636" s="1318"/>
      <c r="T636" s="1318"/>
      <c r="U636" s="69"/>
    </row>
    <row r="637" spans="1:21" ht="12" customHeight="1" x14ac:dyDescent="0.2">
      <c r="A637" s="1313"/>
      <c r="B637" s="1313"/>
      <c r="C637" s="1313"/>
      <c r="D637" s="993"/>
      <c r="E637" s="993"/>
      <c r="F637" s="1315"/>
      <c r="G637" s="1315"/>
      <c r="H637" s="1316"/>
      <c r="I637" s="1316"/>
      <c r="J637" s="74"/>
      <c r="K637" s="1317"/>
      <c r="L637" s="74"/>
      <c r="M637" s="79"/>
      <c r="N637" s="1317"/>
      <c r="O637" s="1318"/>
      <c r="P637" s="1318"/>
      <c r="Q637" s="1318"/>
      <c r="R637" s="1318"/>
      <c r="S637" s="1318"/>
      <c r="T637" s="1318"/>
      <c r="U637" s="69"/>
    </row>
    <row r="638" spans="1:21" ht="12" customHeight="1" x14ac:dyDescent="0.2">
      <c r="A638" s="1313"/>
      <c r="B638" s="1313"/>
      <c r="C638" s="1313"/>
      <c r="D638" s="993"/>
      <c r="E638" s="993"/>
      <c r="F638" s="1315"/>
      <c r="G638" s="1315"/>
      <c r="H638" s="1316"/>
      <c r="I638" s="1316"/>
      <c r="J638" s="80"/>
      <c r="K638" s="1317"/>
      <c r="L638" s="80"/>
      <c r="M638" s="81"/>
      <c r="N638" s="1317"/>
      <c r="O638" s="1318"/>
      <c r="P638" s="1318"/>
      <c r="Q638" s="1318"/>
      <c r="R638" s="1318"/>
      <c r="S638" s="1318"/>
      <c r="T638" s="1318"/>
      <c r="U638" s="69"/>
    </row>
    <row r="639" spans="1:21" ht="12" customHeight="1" x14ac:dyDescent="0.2">
      <c r="A639" s="1313"/>
      <c r="B639" s="1313"/>
      <c r="C639" s="1313"/>
      <c r="D639" s="993"/>
      <c r="E639" s="993"/>
      <c r="F639" s="1315"/>
      <c r="G639" s="1315"/>
      <c r="H639" s="1316"/>
      <c r="I639" s="1316"/>
      <c r="J639" s="74"/>
      <c r="K639" s="1317"/>
      <c r="L639" s="74"/>
      <c r="M639" s="79"/>
      <c r="N639" s="1317"/>
      <c r="O639" s="1318"/>
      <c r="P639" s="1318"/>
      <c r="Q639" s="1318"/>
      <c r="R639" s="1318"/>
      <c r="S639" s="1318"/>
      <c r="T639" s="1318"/>
      <c r="U639" s="69"/>
    </row>
    <row r="640" spans="1:21" ht="12" customHeight="1" x14ac:dyDescent="0.2">
      <c r="A640" s="1313"/>
      <c r="B640" s="1313"/>
      <c r="C640" s="1313"/>
      <c r="D640" s="993"/>
      <c r="E640" s="993"/>
      <c r="F640" s="1315"/>
      <c r="G640" s="1315"/>
      <c r="H640" s="1316"/>
      <c r="I640" s="1316"/>
      <c r="J640" s="80"/>
      <c r="K640" s="1317"/>
      <c r="L640" s="80"/>
      <c r="M640" s="81"/>
      <c r="N640" s="1317"/>
      <c r="O640" s="1318"/>
      <c r="P640" s="1318"/>
      <c r="Q640" s="1318"/>
      <c r="R640" s="1318"/>
      <c r="S640" s="1318"/>
      <c r="T640" s="1318"/>
      <c r="U640" s="69"/>
    </row>
    <row r="641" spans="1:21" ht="12" customHeight="1" x14ac:dyDescent="0.2">
      <c r="A641" s="1313"/>
      <c r="B641" s="1313"/>
      <c r="C641" s="995"/>
      <c r="D641" s="995"/>
      <c r="E641" s="995"/>
      <c r="F641" s="1315"/>
      <c r="G641" s="1315"/>
      <c r="H641" s="1316"/>
      <c r="I641" s="1316"/>
      <c r="J641" s="74"/>
      <c r="K641" s="1317"/>
      <c r="L641" s="74"/>
      <c r="M641" s="79"/>
      <c r="N641" s="1317"/>
      <c r="O641" s="1318"/>
      <c r="P641" s="1318"/>
      <c r="Q641" s="1318"/>
      <c r="R641" s="1318"/>
      <c r="S641" s="1318"/>
      <c r="T641" s="1318"/>
      <c r="U641" s="69"/>
    </row>
    <row r="642" spans="1:21" ht="12" customHeight="1" x14ac:dyDescent="0.2">
      <c r="A642" s="1313"/>
      <c r="B642" s="1313"/>
      <c r="C642" s="995"/>
      <c r="D642" s="995"/>
      <c r="E642" s="995"/>
      <c r="F642" s="1315"/>
      <c r="G642" s="1315"/>
      <c r="H642" s="1316"/>
      <c r="I642" s="1316"/>
      <c r="J642" s="80"/>
      <c r="K642" s="1317"/>
      <c r="L642" s="80"/>
      <c r="M642" s="80"/>
      <c r="N642" s="1317"/>
      <c r="O642" s="1318"/>
      <c r="P642" s="1318"/>
      <c r="Q642" s="1318"/>
      <c r="R642" s="1318"/>
      <c r="S642" s="1318"/>
      <c r="T642" s="1318"/>
      <c r="U642" s="69"/>
    </row>
    <row r="643" spans="1:21" ht="20.100000000000001" customHeight="1" x14ac:dyDescent="0.2">
      <c r="A643" s="1313"/>
      <c r="B643" s="1287"/>
      <c r="C643" s="1287"/>
      <c r="D643" s="997"/>
      <c r="E643" s="997"/>
      <c r="F643" s="72"/>
      <c r="G643" s="72"/>
      <c r="H643" s="73"/>
      <c r="I643" s="73"/>
      <c r="J643" s="1320"/>
      <c r="K643" s="1320"/>
      <c r="L643" s="1320"/>
      <c r="M643" s="1320"/>
      <c r="N643" s="1320"/>
      <c r="O643" s="73"/>
      <c r="P643" s="73"/>
      <c r="Q643" s="1320"/>
      <c r="R643" s="1320"/>
      <c r="S643" s="73"/>
      <c r="T643" s="73"/>
      <c r="U643" s="69"/>
    </row>
    <row r="644" spans="1:21" ht="20.100000000000001" customHeight="1" x14ac:dyDescent="0.2">
      <c r="A644" s="1313"/>
      <c r="B644" s="1287"/>
      <c r="C644" s="1287"/>
      <c r="D644" s="1321"/>
      <c r="E644" s="1321"/>
      <c r="F644" s="72"/>
      <c r="G644" s="72"/>
      <c r="H644" s="73"/>
      <c r="I644" s="73"/>
      <c r="J644" s="1320"/>
      <c r="K644" s="1320"/>
      <c r="L644" s="1320"/>
      <c r="M644" s="1320"/>
      <c r="N644" s="1320"/>
      <c r="O644" s="74"/>
      <c r="P644" s="74"/>
      <c r="Q644" s="1320"/>
      <c r="R644" s="1320"/>
      <c r="S644" s="74"/>
      <c r="T644" s="74"/>
      <c r="U644" s="69"/>
    </row>
    <row r="645" spans="1:21" ht="20.100000000000001" customHeight="1" x14ac:dyDescent="0.2">
      <c r="A645" s="1313"/>
      <c r="B645" s="1287"/>
      <c r="C645" s="1287"/>
      <c r="D645" s="1314"/>
      <c r="E645" s="1314"/>
      <c r="F645" s="72"/>
      <c r="G645" s="72"/>
      <c r="H645" s="73"/>
      <c r="I645" s="73"/>
      <c r="J645" s="1320"/>
      <c r="K645" s="1320"/>
      <c r="L645" s="1320"/>
      <c r="M645" s="1320"/>
      <c r="N645" s="1320"/>
      <c r="O645" s="74"/>
      <c r="P645" s="74"/>
      <c r="Q645" s="1320"/>
      <c r="R645" s="1320"/>
      <c r="S645" s="74"/>
      <c r="T645" s="74"/>
      <c r="U645" s="69"/>
    </row>
    <row r="646" spans="1:21" ht="20.100000000000001" customHeight="1" x14ac:dyDescent="0.2">
      <c r="A646" s="1313"/>
      <c r="B646" s="1287"/>
      <c r="C646" s="1287"/>
      <c r="D646" s="1321"/>
      <c r="E646" s="1321"/>
      <c r="F646" s="72"/>
      <c r="G646" s="72"/>
      <c r="H646" s="73"/>
      <c r="I646" s="73"/>
      <c r="J646" s="1320"/>
      <c r="K646" s="1320"/>
      <c r="L646" s="1320"/>
      <c r="M646" s="1320"/>
      <c r="N646" s="1320"/>
      <c r="O646" s="74"/>
      <c r="P646" s="74"/>
      <c r="Q646" s="1320"/>
      <c r="R646" s="1320"/>
      <c r="S646" s="74"/>
      <c r="T646" s="74"/>
      <c r="U646" s="69"/>
    </row>
    <row r="647" spans="1:21" ht="20.100000000000001" customHeight="1" x14ac:dyDescent="0.2">
      <c r="A647" s="1313"/>
      <c r="B647" s="1287"/>
      <c r="C647" s="1287"/>
      <c r="D647" s="995"/>
      <c r="E647" s="995"/>
      <c r="F647" s="72"/>
      <c r="G647" s="72"/>
      <c r="H647" s="73"/>
      <c r="I647" s="73"/>
      <c r="J647" s="1320"/>
      <c r="K647" s="1320"/>
      <c r="L647" s="1320"/>
      <c r="M647" s="1320"/>
      <c r="N647" s="1320"/>
      <c r="O647" s="74"/>
      <c r="P647" s="74"/>
      <c r="Q647" s="1320"/>
      <c r="R647" s="1320"/>
      <c r="S647" s="74"/>
      <c r="T647" s="74"/>
      <c r="U647" s="69"/>
    </row>
    <row r="648" spans="1:21" ht="20.100000000000001" customHeight="1" x14ac:dyDescent="0.2">
      <c r="A648" s="1313"/>
      <c r="B648" s="1257"/>
      <c r="C648" s="1257"/>
      <c r="D648" s="997"/>
      <c r="E648" s="997"/>
      <c r="F648" s="72"/>
      <c r="G648" s="72"/>
      <c r="H648" s="73"/>
      <c r="I648" s="73"/>
      <c r="J648" s="1320"/>
      <c r="K648" s="1320"/>
      <c r="L648" s="1320"/>
      <c r="M648" s="1320"/>
      <c r="N648" s="1320"/>
      <c r="O648" s="73"/>
      <c r="P648" s="73"/>
      <c r="Q648" s="1320"/>
      <c r="R648" s="1320"/>
      <c r="S648" s="73"/>
      <c r="T648" s="73"/>
      <c r="U648" s="69"/>
    </row>
    <row r="649" spans="1:21" ht="20.100000000000001" customHeight="1" x14ac:dyDescent="0.2">
      <c r="A649" s="1313"/>
      <c r="B649" s="1257"/>
      <c r="C649" s="1257"/>
      <c r="D649" s="1314"/>
      <c r="E649" s="1314"/>
      <c r="F649" s="72"/>
      <c r="G649" s="72"/>
      <c r="H649" s="73"/>
      <c r="I649" s="73"/>
      <c r="J649" s="1320"/>
      <c r="K649" s="1320"/>
      <c r="L649" s="1320"/>
      <c r="M649" s="1320"/>
      <c r="N649" s="1320"/>
      <c r="O649" s="74"/>
      <c r="P649" s="74"/>
      <c r="Q649" s="1320"/>
      <c r="R649" s="1320"/>
      <c r="S649" s="74"/>
      <c r="T649" s="74"/>
      <c r="U649" s="69"/>
    </row>
    <row r="650" spans="1:21" ht="20.100000000000001" customHeight="1" x14ac:dyDescent="0.2">
      <c r="A650" s="1313"/>
      <c r="B650" s="1257"/>
      <c r="C650" s="1257"/>
      <c r="D650" s="993"/>
      <c r="E650" s="993"/>
      <c r="F650" s="72"/>
      <c r="G650" s="72"/>
      <c r="H650" s="73"/>
      <c r="I650" s="73"/>
      <c r="J650" s="1320"/>
      <c r="K650" s="1320"/>
      <c r="L650" s="1320"/>
      <c r="M650" s="1320"/>
      <c r="N650" s="1320"/>
      <c r="O650" s="74"/>
      <c r="P650" s="74"/>
      <c r="Q650" s="1320"/>
      <c r="R650" s="1320"/>
      <c r="S650" s="74"/>
      <c r="T650" s="74"/>
      <c r="U650" s="69"/>
    </row>
    <row r="651" spans="1:21" ht="20.100000000000001" customHeight="1" x14ac:dyDescent="0.2">
      <c r="A651" s="1313"/>
      <c r="B651" s="1314"/>
      <c r="C651" s="1314"/>
      <c r="D651" s="1314"/>
      <c r="E651" s="1314"/>
      <c r="F651" s="72"/>
      <c r="G651" s="72"/>
      <c r="H651" s="73"/>
      <c r="I651" s="73"/>
      <c r="J651" s="74"/>
      <c r="K651" s="74"/>
      <c r="L651" s="1319"/>
      <c r="M651" s="1319"/>
      <c r="N651" s="74"/>
      <c r="O651" s="74"/>
      <c r="P651" s="74"/>
      <c r="Q651" s="74"/>
      <c r="R651" s="74"/>
      <c r="S651" s="74"/>
      <c r="T651" s="74"/>
      <c r="U651" s="69"/>
    </row>
    <row r="652" spans="1:21" ht="20.100000000000001" customHeight="1" x14ac:dyDescent="0.2">
      <c r="A652" s="1313"/>
      <c r="B652" s="1257"/>
      <c r="C652" s="1257"/>
      <c r="D652" s="997"/>
      <c r="E652" s="997"/>
      <c r="F652" s="72"/>
      <c r="G652" s="72"/>
      <c r="H652" s="73"/>
      <c r="I652" s="73"/>
      <c r="J652" s="73"/>
      <c r="K652" s="73"/>
      <c r="L652" s="1320"/>
      <c r="M652" s="1320"/>
      <c r="N652" s="73"/>
      <c r="O652" s="73"/>
      <c r="P652" s="73"/>
      <c r="Q652" s="73"/>
      <c r="R652" s="73"/>
      <c r="S652" s="73"/>
      <c r="T652" s="73"/>
      <c r="U652" s="69"/>
    </row>
    <row r="653" spans="1:21" ht="20.100000000000001" customHeight="1" x14ac:dyDescent="0.2">
      <c r="A653" s="1313"/>
      <c r="B653" s="1257"/>
      <c r="C653" s="1257"/>
      <c r="D653" s="1314"/>
      <c r="E653" s="1314"/>
      <c r="F653" s="72"/>
      <c r="G653" s="72"/>
      <c r="H653" s="73"/>
      <c r="I653" s="73"/>
      <c r="J653" s="74"/>
      <c r="K653" s="74"/>
      <c r="L653" s="1319"/>
      <c r="M653" s="1319"/>
      <c r="N653" s="74"/>
      <c r="O653" s="74"/>
      <c r="P653" s="74"/>
      <c r="Q653" s="74"/>
      <c r="R653" s="74"/>
      <c r="S653" s="74"/>
      <c r="T653" s="74"/>
      <c r="U653" s="69"/>
    </row>
    <row r="654" spans="1:21" ht="20.100000000000001" customHeight="1" x14ac:dyDescent="0.2">
      <c r="A654" s="1313"/>
      <c r="B654" s="1257"/>
      <c r="C654" s="1257"/>
      <c r="D654" s="1314"/>
      <c r="E654" s="1314"/>
      <c r="F654" s="72"/>
      <c r="G654" s="72"/>
      <c r="H654" s="73"/>
      <c r="I654" s="73"/>
      <c r="J654" s="74"/>
      <c r="K654" s="74"/>
      <c r="L654" s="1319"/>
      <c r="M654" s="1319"/>
      <c r="N654" s="74"/>
      <c r="O654" s="74"/>
      <c r="P654" s="74"/>
      <c r="Q654" s="74"/>
      <c r="R654" s="74"/>
      <c r="S654" s="74"/>
      <c r="T654" s="74"/>
      <c r="U654" s="69"/>
    </row>
    <row r="655" spans="1:21" ht="20.100000000000001" customHeight="1" x14ac:dyDescent="0.2">
      <c r="A655" s="1313"/>
      <c r="B655" s="1314"/>
      <c r="C655" s="1314"/>
      <c r="D655" s="1314"/>
      <c r="E655" s="1314"/>
      <c r="F655" s="72"/>
      <c r="G655" s="72"/>
      <c r="H655" s="73"/>
      <c r="I655" s="73"/>
      <c r="J655" s="74"/>
      <c r="K655" s="74"/>
      <c r="L655" s="1319"/>
      <c r="M655" s="1319"/>
      <c r="N655" s="74"/>
      <c r="O655" s="74"/>
      <c r="P655" s="74"/>
      <c r="Q655" s="74"/>
      <c r="R655" s="74"/>
      <c r="S655" s="74"/>
      <c r="T655" s="74"/>
      <c r="U655" s="69"/>
    </row>
    <row r="656" spans="1:21" ht="20.100000000000001" customHeight="1" x14ac:dyDescent="0.2">
      <c r="A656" s="1313"/>
      <c r="B656" s="993"/>
      <c r="C656" s="993"/>
      <c r="D656" s="993"/>
      <c r="E656" s="993"/>
      <c r="F656" s="72"/>
      <c r="G656" s="72"/>
      <c r="H656" s="73"/>
      <c r="I656" s="73"/>
      <c r="J656" s="74"/>
      <c r="K656" s="74"/>
      <c r="L656" s="1319"/>
      <c r="M656" s="1319"/>
      <c r="N656" s="74"/>
      <c r="O656" s="74"/>
      <c r="P656" s="74"/>
      <c r="Q656" s="74"/>
      <c r="R656" s="74"/>
      <c r="S656" s="74"/>
      <c r="T656" s="74"/>
      <c r="U656" s="69"/>
    </row>
    <row r="657" spans="1:21" ht="20.100000000000001" customHeight="1" x14ac:dyDescent="0.2">
      <c r="A657" s="1313"/>
      <c r="B657" s="1257"/>
      <c r="C657" s="1257"/>
      <c r="D657" s="997"/>
      <c r="E657" s="997"/>
      <c r="F657" s="72"/>
      <c r="G657" s="72"/>
      <c r="H657" s="73"/>
      <c r="I657" s="73"/>
      <c r="J657" s="73"/>
      <c r="K657" s="73"/>
      <c r="L657" s="1320"/>
      <c r="M657" s="1320"/>
      <c r="N657" s="73"/>
      <c r="O657" s="73"/>
      <c r="P657" s="73"/>
      <c r="Q657" s="73"/>
      <c r="R657" s="73"/>
      <c r="S657" s="73"/>
      <c r="T657" s="73"/>
      <c r="U657" s="69"/>
    </row>
    <row r="658" spans="1:21" ht="20.100000000000001" customHeight="1" x14ac:dyDescent="0.2">
      <c r="A658" s="1313"/>
      <c r="B658" s="1257"/>
      <c r="C658" s="1257"/>
      <c r="D658" s="995"/>
      <c r="E658" s="995"/>
      <c r="F658" s="72"/>
      <c r="G658" s="72"/>
      <c r="H658" s="73"/>
      <c r="I658" s="73"/>
      <c r="J658" s="74"/>
      <c r="K658" s="74"/>
      <c r="L658" s="1319"/>
      <c r="M658" s="1319"/>
      <c r="N658" s="74"/>
      <c r="O658" s="74"/>
      <c r="P658" s="74"/>
      <c r="Q658" s="74"/>
      <c r="R658" s="74"/>
      <c r="S658" s="74"/>
      <c r="T658" s="74"/>
      <c r="U658" s="69"/>
    </row>
    <row r="659" spans="1:21" ht="20.100000000000001" customHeight="1" x14ac:dyDescent="0.2">
      <c r="A659" s="1313"/>
      <c r="B659" s="1257"/>
      <c r="C659" s="1257"/>
      <c r="D659" s="995"/>
      <c r="E659" s="995"/>
      <c r="F659" s="72"/>
      <c r="G659" s="72"/>
      <c r="H659" s="73"/>
      <c r="I659" s="73"/>
      <c r="J659" s="74"/>
      <c r="K659" s="74"/>
      <c r="L659" s="1319"/>
      <c r="M659" s="1319"/>
      <c r="N659" s="74"/>
      <c r="O659" s="74"/>
      <c r="P659" s="74"/>
      <c r="Q659" s="74"/>
      <c r="R659" s="74"/>
      <c r="S659" s="74"/>
      <c r="T659" s="74"/>
      <c r="U659" s="69"/>
    </row>
    <row r="660" spans="1:21" ht="20.100000000000001" customHeight="1" x14ac:dyDescent="0.2">
      <c r="A660" s="1322"/>
      <c r="B660" s="997"/>
      <c r="C660" s="997"/>
      <c r="D660" s="997"/>
      <c r="E660" s="997"/>
      <c r="F660" s="72"/>
      <c r="G660" s="72"/>
      <c r="H660" s="73"/>
      <c r="I660" s="73"/>
      <c r="J660" s="73"/>
      <c r="K660" s="73"/>
      <c r="L660" s="1320"/>
      <c r="M660" s="1320"/>
      <c r="N660" s="73"/>
      <c r="O660" s="73"/>
      <c r="P660" s="73"/>
      <c r="Q660" s="73"/>
      <c r="R660" s="73"/>
      <c r="S660" s="73"/>
      <c r="T660" s="73"/>
      <c r="U660" s="69"/>
    </row>
    <row r="661" spans="1:21" ht="20.100000000000001" customHeight="1" x14ac:dyDescent="0.2">
      <c r="A661" s="1322"/>
      <c r="B661" s="995"/>
      <c r="C661" s="995"/>
      <c r="D661" s="995"/>
      <c r="E661" s="995"/>
      <c r="F661" s="72"/>
      <c r="G661" s="72"/>
      <c r="H661" s="73"/>
      <c r="I661" s="73"/>
      <c r="J661" s="74"/>
      <c r="K661" s="74"/>
      <c r="L661" s="1319"/>
      <c r="M661" s="1319"/>
      <c r="N661" s="74"/>
      <c r="O661" s="74"/>
      <c r="P661" s="74"/>
      <c r="Q661" s="74"/>
      <c r="R661" s="74"/>
      <c r="S661" s="74"/>
      <c r="T661" s="74"/>
      <c r="U661" s="69"/>
    </row>
    <row r="662" spans="1:21" ht="20.100000000000001" customHeight="1" x14ac:dyDescent="0.2">
      <c r="A662" s="1322"/>
      <c r="B662" s="995"/>
      <c r="C662" s="995"/>
      <c r="D662" s="995"/>
      <c r="E662" s="995"/>
      <c r="F662" s="72"/>
      <c r="G662" s="72"/>
      <c r="H662" s="73"/>
      <c r="I662" s="73"/>
      <c r="J662" s="74"/>
      <c r="K662" s="74"/>
      <c r="L662" s="1319"/>
      <c r="M662" s="1319"/>
      <c r="N662" s="74"/>
      <c r="O662" s="74"/>
      <c r="P662" s="74"/>
      <c r="Q662" s="74"/>
      <c r="R662" s="74"/>
      <c r="S662" s="74"/>
      <c r="T662" s="74"/>
      <c r="U662" s="69"/>
    </row>
    <row r="663" spans="1:21" ht="20.100000000000001" customHeight="1" x14ac:dyDescent="0.2">
      <c r="A663" s="1322"/>
      <c r="B663" s="1323"/>
      <c r="C663" s="1323"/>
      <c r="D663" s="1323"/>
      <c r="E663" s="1323"/>
      <c r="F663" s="72"/>
      <c r="G663" s="72"/>
      <c r="H663" s="73"/>
      <c r="I663" s="73"/>
      <c r="J663" s="74"/>
      <c r="K663" s="74"/>
      <c r="L663" s="1319"/>
      <c r="M663" s="1319"/>
      <c r="N663" s="74"/>
      <c r="O663" s="74"/>
      <c r="P663" s="74"/>
      <c r="Q663" s="74"/>
      <c r="R663" s="74"/>
      <c r="S663" s="74"/>
      <c r="T663" s="74"/>
      <c r="U663" s="69"/>
    </row>
    <row r="664" spans="1:21" ht="20.100000000000001" customHeight="1" x14ac:dyDescent="0.2">
      <c r="A664" s="1322"/>
      <c r="B664" s="1324"/>
      <c r="C664" s="1324"/>
      <c r="D664" s="1324"/>
      <c r="E664" s="1324"/>
      <c r="F664" s="72"/>
      <c r="G664" s="72"/>
      <c r="H664" s="73"/>
      <c r="I664" s="73"/>
      <c r="J664" s="74"/>
      <c r="K664" s="74"/>
      <c r="L664" s="1319"/>
      <c r="M664" s="1319"/>
      <c r="N664" s="74"/>
      <c r="O664" s="74"/>
      <c r="P664" s="74"/>
      <c r="Q664" s="74"/>
      <c r="R664" s="74"/>
      <c r="S664" s="74"/>
      <c r="T664" s="74"/>
      <c r="U664" s="69"/>
    </row>
    <row r="665" spans="1:21" ht="20.100000000000001" customHeight="1" x14ac:dyDescent="0.2">
      <c r="A665" s="1322"/>
      <c r="B665" s="1314"/>
      <c r="C665" s="1314"/>
      <c r="D665" s="1314"/>
      <c r="E665" s="1314"/>
      <c r="F665" s="72"/>
      <c r="G665" s="72"/>
      <c r="H665" s="73"/>
      <c r="I665" s="73"/>
      <c r="J665" s="74"/>
      <c r="K665" s="74"/>
      <c r="L665" s="1319"/>
      <c r="M665" s="1319"/>
      <c r="N665" s="74"/>
      <c r="O665" s="74"/>
      <c r="P665" s="74"/>
      <c r="Q665" s="74"/>
      <c r="R665" s="74"/>
      <c r="S665" s="74"/>
      <c r="T665" s="74"/>
      <c r="U665" s="69"/>
    </row>
    <row r="666" spans="1:21" ht="20.100000000000001" customHeight="1" x14ac:dyDescent="0.2">
      <c r="A666" s="1322"/>
      <c r="B666" s="1325"/>
      <c r="C666" s="1325"/>
      <c r="D666" s="1325"/>
      <c r="E666" s="1325"/>
      <c r="F666" s="72"/>
      <c r="G666" s="72"/>
      <c r="H666" s="73"/>
      <c r="I666" s="73"/>
      <c r="J666" s="74"/>
      <c r="K666" s="74"/>
      <c r="L666" s="1319"/>
      <c r="M666" s="1319"/>
      <c r="N666" s="74"/>
      <c r="O666" s="74"/>
      <c r="P666" s="74"/>
      <c r="Q666" s="74"/>
      <c r="R666" s="74"/>
      <c r="S666" s="74"/>
      <c r="T666" s="74"/>
      <c r="U666" s="69"/>
    </row>
    <row r="667" spans="1:21" ht="20.100000000000001" customHeight="1" x14ac:dyDescent="0.2">
      <c r="A667" s="4"/>
      <c r="B667" s="29"/>
      <c r="C667" s="29"/>
      <c r="D667" s="29"/>
      <c r="E667" s="29"/>
      <c r="F667" s="29"/>
      <c r="G667" s="29"/>
      <c r="H667" s="29"/>
      <c r="I667" s="29"/>
      <c r="J667" s="29"/>
      <c r="K667" s="29"/>
      <c r="L667" s="29"/>
      <c r="M667" s="29"/>
      <c r="N667" s="29"/>
      <c r="O667" s="29"/>
      <c r="P667" s="29"/>
      <c r="Q667" s="29"/>
      <c r="R667" s="29"/>
      <c r="S667" s="29"/>
      <c r="T667" s="29"/>
      <c r="U667" s="69"/>
    </row>
    <row r="668" spans="1:21" ht="20.100000000000001" customHeight="1" x14ac:dyDescent="0.2">
      <c r="A668" s="29"/>
      <c r="B668" s="29"/>
      <c r="C668" s="29"/>
      <c r="D668" s="29"/>
      <c r="E668" s="29"/>
      <c r="F668" s="29"/>
      <c r="G668" s="29"/>
      <c r="H668" s="29"/>
      <c r="I668" s="29"/>
      <c r="J668" s="29"/>
      <c r="K668" s="29"/>
      <c r="L668" s="29"/>
      <c r="M668" s="29"/>
      <c r="N668" s="29"/>
      <c r="O668" s="29"/>
      <c r="P668" s="29"/>
      <c r="Q668" s="29"/>
      <c r="R668" s="29"/>
      <c r="S668" s="29"/>
      <c r="T668" s="29"/>
      <c r="U668" s="69"/>
    </row>
    <row r="669" spans="1:21" ht="20.100000000000001" customHeight="1" x14ac:dyDescent="0.2">
      <c r="A669" s="29"/>
      <c r="B669" s="29"/>
      <c r="C669" s="29"/>
      <c r="D669" s="29"/>
      <c r="E669" s="29"/>
      <c r="F669" s="29"/>
      <c r="G669" s="29"/>
      <c r="H669" s="29"/>
      <c r="I669" s="29"/>
      <c r="J669" s="29"/>
      <c r="K669" s="29"/>
      <c r="L669" s="29"/>
      <c r="M669" s="29"/>
      <c r="N669" s="29"/>
      <c r="O669" s="29"/>
      <c r="P669" s="29"/>
      <c r="Q669" s="29"/>
      <c r="R669" s="29"/>
      <c r="S669" s="29"/>
      <c r="T669" s="29"/>
      <c r="U669" s="69"/>
    </row>
    <row r="670" spans="1:21" ht="20.100000000000001" customHeight="1" x14ac:dyDescent="0.2">
      <c r="A670" s="29"/>
      <c r="B670" s="29"/>
      <c r="C670" s="29"/>
      <c r="D670" s="29"/>
      <c r="E670" s="29"/>
      <c r="F670" s="29"/>
      <c r="G670" s="29"/>
      <c r="H670" s="29"/>
      <c r="I670" s="29"/>
      <c r="J670" s="29"/>
      <c r="K670" s="29"/>
      <c r="L670" s="29"/>
      <c r="M670" s="29"/>
      <c r="N670" s="29"/>
      <c r="O670" s="29"/>
      <c r="P670" s="29"/>
      <c r="Q670" s="29"/>
      <c r="R670" s="29"/>
      <c r="S670" s="29"/>
      <c r="T670" s="29"/>
      <c r="U670" s="69"/>
    </row>
    <row r="671" spans="1:21" ht="20.100000000000001" customHeight="1" x14ac:dyDescent="0.2">
      <c r="A671" s="69"/>
      <c r="B671" s="69"/>
      <c r="C671" s="69"/>
      <c r="D671" s="69"/>
      <c r="E671" s="69"/>
      <c r="F671" s="69"/>
      <c r="G671" s="69"/>
      <c r="H671" s="69"/>
      <c r="I671" s="69"/>
      <c r="J671" s="69"/>
      <c r="K671" s="69"/>
      <c r="L671" s="69"/>
      <c r="M671" s="69"/>
      <c r="N671" s="69"/>
      <c r="O671" s="69"/>
      <c r="P671" s="69"/>
      <c r="Q671" s="69"/>
      <c r="R671" s="69"/>
      <c r="S671" s="69"/>
      <c r="T671" s="69"/>
      <c r="U671" s="69"/>
    </row>
    <row r="672" spans="1:21" ht="20.100000000000001" customHeight="1" x14ac:dyDescent="0.2">
      <c r="A672" s="77"/>
      <c r="B672" s="77"/>
      <c r="C672" s="29"/>
      <c r="D672" s="29"/>
      <c r="E672" s="29"/>
      <c r="F672" s="29"/>
      <c r="G672" s="29"/>
      <c r="H672" s="29"/>
      <c r="I672" s="29"/>
      <c r="J672" s="29"/>
      <c r="K672" s="29"/>
      <c r="L672" s="29"/>
      <c r="M672" s="29"/>
      <c r="N672" s="29"/>
      <c r="O672" s="29"/>
      <c r="P672" s="29"/>
      <c r="Q672" s="29"/>
      <c r="R672" s="29"/>
      <c r="S672" s="29"/>
      <c r="T672" s="29"/>
      <c r="U672" s="69"/>
    </row>
    <row r="673" spans="1:21" ht="20.100000000000001" customHeight="1" x14ac:dyDescent="0.2">
      <c r="A673" s="61"/>
      <c r="B673" s="61"/>
      <c r="C673" s="61"/>
      <c r="D673" s="1292"/>
      <c r="E673" s="1292"/>
      <c r="F673" s="997"/>
      <c r="G673" s="997"/>
      <c r="H673" s="997"/>
      <c r="I673" s="997"/>
      <c r="J673" s="997"/>
      <c r="K673" s="997"/>
      <c r="L673" s="997"/>
      <c r="M673" s="997"/>
      <c r="N673" s="997"/>
      <c r="O673" s="997"/>
      <c r="P673" s="997"/>
      <c r="Q673" s="997"/>
      <c r="R673" s="997"/>
      <c r="S673" s="997"/>
      <c r="T673" s="997"/>
      <c r="U673" s="69"/>
    </row>
    <row r="674" spans="1:21" ht="20.100000000000001" customHeight="1" x14ac:dyDescent="0.2">
      <c r="A674" s="19"/>
      <c r="B674" s="997"/>
      <c r="C674" s="997"/>
      <c r="D674" s="19"/>
      <c r="E674" s="4"/>
      <c r="F674" s="997"/>
      <c r="G674" s="997"/>
      <c r="H674" s="997"/>
      <c r="I674" s="997"/>
      <c r="J674" s="997"/>
      <c r="K674" s="997"/>
      <c r="L674" s="997"/>
      <c r="M674" s="997"/>
      <c r="N674" s="997"/>
      <c r="O674" s="997"/>
      <c r="P674" s="997"/>
      <c r="Q674" s="997"/>
      <c r="R674" s="997"/>
      <c r="S674" s="997"/>
      <c r="T674" s="997"/>
      <c r="U674" s="69"/>
    </row>
    <row r="675" spans="1:21" ht="20.100000000000001" customHeight="1" x14ac:dyDescent="0.2">
      <c r="A675" s="61"/>
      <c r="B675" s="61"/>
      <c r="C675" s="61"/>
      <c r="D675" s="1265"/>
      <c r="E675" s="1265"/>
      <c r="F675" s="997"/>
      <c r="G675" s="997"/>
      <c r="H675" s="997"/>
      <c r="I675" s="997"/>
      <c r="J675" s="997"/>
      <c r="K675" s="997"/>
      <c r="L675" s="997"/>
      <c r="M675" s="997"/>
      <c r="N675" s="997"/>
      <c r="O675" s="997"/>
      <c r="P675" s="997"/>
      <c r="Q675" s="997"/>
      <c r="R675" s="997"/>
      <c r="S675" s="997"/>
      <c r="T675" s="997"/>
      <c r="U675" s="69"/>
    </row>
    <row r="676" spans="1:21" ht="24.9" customHeight="1" x14ac:dyDescent="0.2">
      <c r="A676" s="1302"/>
      <c r="B676" s="1302"/>
      <c r="C676" s="1302"/>
      <c r="D676" s="1265"/>
      <c r="E676" s="1265"/>
      <c r="F676" s="997"/>
      <c r="G676" s="997"/>
      <c r="H676" s="997"/>
      <c r="I676" s="997"/>
      <c r="J676" s="997"/>
      <c r="K676" s="997"/>
      <c r="L676" s="29"/>
      <c r="M676" s="78"/>
      <c r="N676" s="29"/>
      <c r="O676" s="997"/>
      <c r="P676" s="997"/>
      <c r="Q676" s="997"/>
      <c r="R676" s="997"/>
      <c r="S676" s="997"/>
      <c r="T676" s="997"/>
      <c r="U676" s="69"/>
    </row>
    <row r="677" spans="1:21" ht="20.100000000000001" customHeight="1" x14ac:dyDescent="0.2">
      <c r="A677" s="997"/>
      <c r="B677" s="997"/>
      <c r="C677" s="997"/>
      <c r="D677" s="997"/>
      <c r="E677" s="997"/>
      <c r="F677" s="4"/>
      <c r="G677" s="4"/>
      <c r="H677" s="4"/>
      <c r="I677" s="4"/>
      <c r="J677" s="4"/>
      <c r="K677" s="4"/>
      <c r="L677" s="4"/>
      <c r="M677" s="4"/>
      <c r="N677" s="4"/>
      <c r="O677" s="4"/>
      <c r="P677" s="4"/>
      <c r="Q677" s="4"/>
      <c r="R677" s="4"/>
      <c r="S677" s="4"/>
      <c r="T677" s="4"/>
      <c r="U677" s="69"/>
    </row>
    <row r="678" spans="1:21" ht="20.100000000000001" customHeight="1" x14ac:dyDescent="0.2">
      <c r="A678" s="997"/>
      <c r="B678" s="997"/>
      <c r="C678" s="997"/>
      <c r="D678" s="997"/>
      <c r="E678" s="997"/>
      <c r="F678" s="72"/>
      <c r="G678" s="72"/>
      <c r="H678" s="72"/>
      <c r="I678" s="72"/>
      <c r="J678" s="72"/>
      <c r="K678" s="72"/>
      <c r="L678" s="72"/>
      <c r="M678" s="72"/>
      <c r="N678" s="72"/>
      <c r="O678" s="72"/>
      <c r="P678" s="72"/>
      <c r="Q678" s="72"/>
      <c r="R678" s="72"/>
      <c r="S678" s="72"/>
      <c r="T678" s="72"/>
      <c r="U678" s="69"/>
    </row>
    <row r="679" spans="1:21" ht="20.100000000000001" customHeight="1" x14ac:dyDescent="0.2">
      <c r="A679" s="997"/>
      <c r="B679" s="997"/>
      <c r="C679" s="997"/>
      <c r="D679" s="997"/>
      <c r="E679" s="997"/>
      <c r="F679" s="72"/>
      <c r="G679" s="72"/>
      <c r="H679" s="73"/>
      <c r="I679" s="73"/>
      <c r="J679" s="73"/>
      <c r="K679" s="73"/>
      <c r="L679" s="73"/>
      <c r="M679" s="73"/>
      <c r="N679" s="73"/>
      <c r="O679" s="73"/>
      <c r="P679" s="73"/>
      <c r="Q679" s="73"/>
      <c r="R679" s="73"/>
      <c r="S679" s="73"/>
      <c r="T679" s="73"/>
      <c r="U679" s="69"/>
    </row>
    <row r="680" spans="1:21" ht="20.100000000000001" customHeight="1" x14ac:dyDescent="0.2">
      <c r="A680" s="997"/>
      <c r="B680" s="997"/>
      <c r="C680" s="997"/>
      <c r="D680" s="997"/>
      <c r="E680" s="997"/>
      <c r="F680" s="72"/>
      <c r="G680" s="72"/>
      <c r="H680" s="73"/>
      <c r="I680" s="73"/>
      <c r="J680" s="73"/>
      <c r="K680" s="73"/>
      <c r="L680" s="73"/>
      <c r="M680" s="73"/>
      <c r="N680" s="73"/>
      <c r="O680" s="73"/>
      <c r="P680" s="73"/>
      <c r="Q680" s="73"/>
      <c r="R680" s="73"/>
      <c r="S680" s="73"/>
      <c r="T680" s="73"/>
      <c r="U680" s="69"/>
    </row>
    <row r="681" spans="1:21" ht="20.100000000000001" customHeight="1" x14ac:dyDescent="0.2">
      <c r="A681" s="1313"/>
      <c r="B681" s="997"/>
      <c r="C681" s="997"/>
      <c r="D681" s="997"/>
      <c r="E681" s="997"/>
      <c r="F681" s="72"/>
      <c r="G681" s="72"/>
      <c r="H681" s="73"/>
      <c r="I681" s="73"/>
      <c r="J681" s="73"/>
      <c r="K681" s="73"/>
      <c r="L681" s="73"/>
      <c r="M681" s="73"/>
      <c r="N681" s="73"/>
      <c r="O681" s="73"/>
      <c r="P681" s="73"/>
      <c r="Q681" s="73"/>
      <c r="R681" s="73"/>
      <c r="S681" s="73"/>
      <c r="T681" s="73"/>
      <c r="U681" s="69"/>
    </row>
    <row r="682" spans="1:21" ht="12" customHeight="1" x14ac:dyDescent="0.2">
      <c r="A682" s="1313"/>
      <c r="B682" s="1313"/>
      <c r="C682" s="997"/>
      <c r="D682" s="997"/>
      <c r="E682" s="997"/>
      <c r="F682" s="1315"/>
      <c r="G682" s="1315"/>
      <c r="H682" s="1316"/>
      <c r="I682" s="1316"/>
      <c r="J682" s="74"/>
      <c r="K682" s="1317"/>
      <c r="L682" s="74"/>
      <c r="M682" s="79"/>
      <c r="N682" s="1317"/>
      <c r="O682" s="1318"/>
      <c r="P682" s="1318"/>
      <c r="Q682" s="1318"/>
      <c r="R682" s="1318"/>
      <c r="S682" s="1318"/>
      <c r="T682" s="1318"/>
      <c r="U682" s="69"/>
    </row>
    <row r="683" spans="1:21" ht="12" customHeight="1" x14ac:dyDescent="0.2">
      <c r="A683" s="1313"/>
      <c r="B683" s="1313"/>
      <c r="C683" s="997"/>
      <c r="D683" s="997"/>
      <c r="E683" s="997"/>
      <c r="F683" s="1315"/>
      <c r="G683" s="1315"/>
      <c r="H683" s="1316"/>
      <c r="I683" s="1316"/>
      <c r="J683" s="80"/>
      <c r="K683" s="1317"/>
      <c r="L683" s="80"/>
      <c r="M683" s="80"/>
      <c r="N683" s="1317"/>
      <c r="O683" s="1318"/>
      <c r="P683" s="1318"/>
      <c r="Q683" s="1318"/>
      <c r="R683" s="1318"/>
      <c r="S683" s="1318"/>
      <c r="T683" s="1318"/>
      <c r="U683" s="69"/>
    </row>
    <row r="684" spans="1:21" ht="12" customHeight="1" x14ac:dyDescent="0.2">
      <c r="A684" s="1313"/>
      <c r="B684" s="1313"/>
      <c r="C684" s="1313"/>
      <c r="D684" s="1314"/>
      <c r="E684" s="997"/>
      <c r="F684" s="1315"/>
      <c r="G684" s="1315"/>
      <c r="H684" s="1316"/>
      <c r="I684" s="1316"/>
      <c r="J684" s="74"/>
      <c r="K684" s="1317"/>
      <c r="L684" s="74"/>
      <c r="M684" s="74"/>
      <c r="N684" s="1317"/>
      <c r="O684" s="1319"/>
      <c r="P684" s="1319"/>
      <c r="Q684" s="1319"/>
      <c r="R684" s="1319"/>
      <c r="S684" s="1318"/>
      <c r="T684" s="1318"/>
      <c r="U684" s="69"/>
    </row>
    <row r="685" spans="1:21" ht="12" customHeight="1" x14ac:dyDescent="0.2">
      <c r="A685" s="1313"/>
      <c r="B685" s="1313"/>
      <c r="C685" s="1313"/>
      <c r="D685" s="1314"/>
      <c r="E685" s="997"/>
      <c r="F685" s="1315"/>
      <c r="G685" s="1315"/>
      <c r="H685" s="1316"/>
      <c r="I685" s="1316"/>
      <c r="J685" s="80"/>
      <c r="K685" s="1317"/>
      <c r="L685" s="80"/>
      <c r="M685" s="80"/>
      <c r="N685" s="1317"/>
      <c r="O685" s="1319"/>
      <c r="P685" s="1319"/>
      <c r="Q685" s="1319"/>
      <c r="R685" s="1319"/>
      <c r="S685" s="1318"/>
      <c r="T685" s="1318"/>
      <c r="U685" s="69"/>
    </row>
    <row r="686" spans="1:21" ht="12" customHeight="1" x14ac:dyDescent="0.2">
      <c r="A686" s="1313"/>
      <c r="B686" s="1313"/>
      <c r="C686" s="1313"/>
      <c r="D686" s="1314"/>
      <c r="E686" s="997"/>
      <c r="F686" s="1315"/>
      <c r="G686" s="1315"/>
      <c r="H686" s="1316"/>
      <c r="I686" s="1316"/>
      <c r="J686" s="74"/>
      <c r="K686" s="1317"/>
      <c r="L686" s="74"/>
      <c r="M686" s="74"/>
      <c r="N686" s="1317"/>
      <c r="O686" s="1319"/>
      <c r="P686" s="1319"/>
      <c r="Q686" s="1319"/>
      <c r="R686" s="1319"/>
      <c r="S686" s="1318"/>
      <c r="T686" s="1318"/>
      <c r="U686" s="69"/>
    </row>
    <row r="687" spans="1:21" ht="12" customHeight="1" x14ac:dyDescent="0.2">
      <c r="A687" s="1313"/>
      <c r="B687" s="1313"/>
      <c r="C687" s="1313"/>
      <c r="D687" s="1314"/>
      <c r="E687" s="997"/>
      <c r="F687" s="1315"/>
      <c r="G687" s="1315"/>
      <c r="H687" s="1316"/>
      <c r="I687" s="1316"/>
      <c r="J687" s="80"/>
      <c r="K687" s="1317"/>
      <c r="L687" s="80"/>
      <c r="M687" s="80"/>
      <c r="N687" s="1317"/>
      <c r="O687" s="1319"/>
      <c r="P687" s="1319"/>
      <c r="Q687" s="1319"/>
      <c r="R687" s="1319"/>
      <c r="S687" s="1318"/>
      <c r="T687" s="1318"/>
      <c r="U687" s="69"/>
    </row>
    <row r="688" spans="1:21" ht="12" customHeight="1" x14ac:dyDescent="0.2">
      <c r="A688" s="1313"/>
      <c r="B688" s="1313"/>
      <c r="C688" s="1313"/>
      <c r="D688" s="1314"/>
      <c r="E688" s="997"/>
      <c r="F688" s="1315"/>
      <c r="G688" s="1315"/>
      <c r="H688" s="1316"/>
      <c r="I688" s="1316"/>
      <c r="J688" s="74"/>
      <c r="K688" s="1317"/>
      <c r="L688" s="74"/>
      <c r="M688" s="79"/>
      <c r="N688" s="1317"/>
      <c r="O688" s="1319"/>
      <c r="P688" s="1319"/>
      <c r="Q688" s="1319"/>
      <c r="R688" s="1319"/>
      <c r="S688" s="1318"/>
      <c r="T688" s="1318"/>
      <c r="U688" s="69"/>
    </row>
    <row r="689" spans="1:21" ht="12" customHeight="1" x14ac:dyDescent="0.2">
      <c r="A689" s="1313"/>
      <c r="B689" s="1313"/>
      <c r="C689" s="1313"/>
      <c r="D689" s="1314"/>
      <c r="E689" s="997"/>
      <c r="F689" s="1315"/>
      <c r="G689" s="1315"/>
      <c r="H689" s="1316"/>
      <c r="I689" s="1316"/>
      <c r="J689" s="80"/>
      <c r="K689" s="1317"/>
      <c r="L689" s="80"/>
      <c r="M689" s="81"/>
      <c r="N689" s="1317"/>
      <c r="O689" s="1319"/>
      <c r="P689" s="1319"/>
      <c r="Q689" s="1319"/>
      <c r="R689" s="1319"/>
      <c r="S689" s="1318"/>
      <c r="T689" s="1318"/>
      <c r="U689" s="69"/>
    </row>
    <row r="690" spans="1:21" ht="12" customHeight="1" x14ac:dyDescent="0.2">
      <c r="A690" s="1313"/>
      <c r="B690" s="1313"/>
      <c r="C690" s="1313"/>
      <c r="D690" s="1314"/>
      <c r="E690" s="997"/>
      <c r="F690" s="1315"/>
      <c r="G690" s="1315"/>
      <c r="H690" s="1316"/>
      <c r="I690" s="1316"/>
      <c r="J690" s="74"/>
      <c r="K690" s="1317"/>
      <c r="L690" s="74"/>
      <c r="M690" s="79"/>
      <c r="N690" s="1317"/>
      <c r="O690" s="1319"/>
      <c r="P690" s="1319"/>
      <c r="Q690" s="1319"/>
      <c r="R690" s="1319"/>
      <c r="S690" s="1318"/>
      <c r="T690" s="1318"/>
      <c r="U690" s="69"/>
    </row>
    <row r="691" spans="1:21" ht="12" customHeight="1" x14ac:dyDescent="0.2">
      <c r="A691" s="1313"/>
      <c r="B691" s="1313"/>
      <c r="C691" s="1313"/>
      <c r="D691" s="1314"/>
      <c r="E691" s="997"/>
      <c r="F691" s="1315"/>
      <c r="G691" s="1315"/>
      <c r="H691" s="1316"/>
      <c r="I691" s="1316"/>
      <c r="J691" s="80"/>
      <c r="K691" s="1317"/>
      <c r="L691" s="80"/>
      <c r="M691" s="81"/>
      <c r="N691" s="1317"/>
      <c r="O691" s="1319"/>
      <c r="P691" s="1319"/>
      <c r="Q691" s="1319"/>
      <c r="R691" s="1319"/>
      <c r="S691" s="1318"/>
      <c r="T691" s="1318"/>
      <c r="U691" s="69"/>
    </row>
    <row r="692" spans="1:21" ht="12" customHeight="1" x14ac:dyDescent="0.2">
      <c r="A692" s="1313"/>
      <c r="B692" s="1313"/>
      <c r="C692" s="1313"/>
      <c r="D692" s="1314"/>
      <c r="E692" s="997"/>
      <c r="F692" s="1315"/>
      <c r="G692" s="1315"/>
      <c r="H692" s="1316"/>
      <c r="I692" s="1316"/>
      <c r="J692" s="74"/>
      <c r="K692" s="1317"/>
      <c r="L692" s="74"/>
      <c r="M692" s="79"/>
      <c r="N692" s="1317"/>
      <c r="O692" s="1319"/>
      <c r="P692" s="1319"/>
      <c r="Q692" s="1319"/>
      <c r="R692" s="1319"/>
      <c r="S692" s="1318"/>
      <c r="T692" s="1318"/>
      <c r="U692" s="69"/>
    </row>
    <row r="693" spans="1:21" ht="12" customHeight="1" x14ac:dyDescent="0.2">
      <c r="A693" s="1313"/>
      <c r="B693" s="1313"/>
      <c r="C693" s="1313"/>
      <c r="D693" s="1314"/>
      <c r="E693" s="997"/>
      <c r="F693" s="1315"/>
      <c r="G693" s="1315"/>
      <c r="H693" s="1316"/>
      <c r="I693" s="1316"/>
      <c r="J693" s="80"/>
      <c r="K693" s="1317"/>
      <c r="L693" s="80"/>
      <c r="M693" s="81"/>
      <c r="N693" s="1317"/>
      <c r="O693" s="1319"/>
      <c r="P693" s="1319"/>
      <c r="Q693" s="1319"/>
      <c r="R693" s="1319"/>
      <c r="S693" s="1318"/>
      <c r="T693" s="1318"/>
      <c r="U693" s="69"/>
    </row>
    <row r="694" spans="1:21" ht="12" customHeight="1" x14ac:dyDescent="0.2">
      <c r="A694" s="1313"/>
      <c r="B694" s="1313"/>
      <c r="C694" s="1313"/>
      <c r="D694" s="1314"/>
      <c r="E694" s="997"/>
      <c r="F694" s="1315"/>
      <c r="G694" s="1315"/>
      <c r="H694" s="1316"/>
      <c r="I694" s="1316"/>
      <c r="J694" s="74"/>
      <c r="K694" s="1317"/>
      <c r="L694" s="74"/>
      <c r="M694" s="79"/>
      <c r="N694" s="1317"/>
      <c r="O694" s="1319"/>
      <c r="P694" s="1319"/>
      <c r="Q694" s="1319"/>
      <c r="R694" s="1319"/>
      <c r="S694" s="1318"/>
      <c r="T694" s="1318"/>
      <c r="U694" s="69"/>
    </row>
    <row r="695" spans="1:21" ht="12" customHeight="1" x14ac:dyDescent="0.2">
      <c r="A695" s="1313"/>
      <c r="B695" s="1313"/>
      <c r="C695" s="1313"/>
      <c r="D695" s="1314"/>
      <c r="E695" s="997"/>
      <c r="F695" s="1315"/>
      <c r="G695" s="1315"/>
      <c r="H695" s="1316"/>
      <c r="I695" s="1316"/>
      <c r="J695" s="80"/>
      <c r="K695" s="1317"/>
      <c r="L695" s="80"/>
      <c r="M695" s="81"/>
      <c r="N695" s="1317"/>
      <c r="O695" s="1319"/>
      <c r="P695" s="1319"/>
      <c r="Q695" s="1319"/>
      <c r="R695" s="1319"/>
      <c r="S695" s="1318"/>
      <c r="T695" s="1318"/>
      <c r="U695" s="69"/>
    </row>
    <row r="696" spans="1:21" ht="12" customHeight="1" x14ac:dyDescent="0.2">
      <c r="A696" s="1313"/>
      <c r="B696" s="1313"/>
      <c r="C696" s="1313"/>
      <c r="D696" s="993"/>
      <c r="E696" s="993"/>
      <c r="F696" s="1315"/>
      <c r="G696" s="1315"/>
      <c r="H696" s="1316"/>
      <c r="I696" s="1316"/>
      <c r="J696" s="74"/>
      <c r="K696" s="1317"/>
      <c r="L696" s="74"/>
      <c r="M696" s="79"/>
      <c r="N696" s="1317"/>
      <c r="O696" s="1318"/>
      <c r="P696" s="1318"/>
      <c r="Q696" s="1318"/>
      <c r="R696" s="1318"/>
      <c r="S696" s="1318"/>
      <c r="T696" s="1318"/>
      <c r="U696" s="69"/>
    </row>
    <row r="697" spans="1:21" ht="12" customHeight="1" x14ac:dyDescent="0.2">
      <c r="A697" s="1313"/>
      <c r="B697" s="1313"/>
      <c r="C697" s="1313"/>
      <c r="D697" s="993"/>
      <c r="E697" s="993"/>
      <c r="F697" s="1315"/>
      <c r="G697" s="1315"/>
      <c r="H697" s="1316"/>
      <c r="I697" s="1316"/>
      <c r="J697" s="80"/>
      <c r="K697" s="1317"/>
      <c r="L697" s="80"/>
      <c r="M697" s="80"/>
      <c r="N697" s="1317"/>
      <c r="O697" s="1318"/>
      <c r="P697" s="1318"/>
      <c r="Q697" s="1318"/>
      <c r="R697" s="1318"/>
      <c r="S697" s="1318"/>
      <c r="T697" s="1318"/>
      <c r="U697" s="69"/>
    </row>
    <row r="698" spans="1:21" ht="12" customHeight="1" x14ac:dyDescent="0.2">
      <c r="A698" s="1313"/>
      <c r="B698" s="1313"/>
      <c r="C698" s="1313"/>
      <c r="D698" s="993"/>
      <c r="E698" s="993"/>
      <c r="F698" s="1315"/>
      <c r="G698" s="1315"/>
      <c r="H698" s="1316"/>
      <c r="I698" s="1316"/>
      <c r="J698" s="74"/>
      <c r="K698" s="1317"/>
      <c r="L698" s="74"/>
      <c r="M698" s="79"/>
      <c r="N698" s="1317"/>
      <c r="O698" s="1318"/>
      <c r="P698" s="1318"/>
      <c r="Q698" s="1318"/>
      <c r="R698" s="1318"/>
      <c r="S698" s="1318"/>
      <c r="T698" s="1318"/>
      <c r="U698" s="69"/>
    </row>
    <row r="699" spans="1:21" ht="12" customHeight="1" x14ac:dyDescent="0.2">
      <c r="A699" s="1313"/>
      <c r="B699" s="1313"/>
      <c r="C699" s="1313"/>
      <c r="D699" s="993"/>
      <c r="E699" s="993"/>
      <c r="F699" s="1315"/>
      <c r="G699" s="1315"/>
      <c r="H699" s="1316"/>
      <c r="I699" s="1316"/>
      <c r="J699" s="80"/>
      <c r="K699" s="1317"/>
      <c r="L699" s="80"/>
      <c r="M699" s="81"/>
      <c r="N699" s="1317"/>
      <c r="O699" s="1318"/>
      <c r="P699" s="1318"/>
      <c r="Q699" s="1318"/>
      <c r="R699" s="1318"/>
      <c r="S699" s="1318"/>
      <c r="T699" s="1318"/>
      <c r="U699" s="69"/>
    </row>
    <row r="700" spans="1:21" ht="12" customHeight="1" x14ac:dyDescent="0.2">
      <c r="A700" s="1313"/>
      <c r="B700" s="1313"/>
      <c r="C700" s="1313"/>
      <c r="D700" s="993"/>
      <c r="E700" s="993"/>
      <c r="F700" s="1315"/>
      <c r="G700" s="1315"/>
      <c r="H700" s="1316"/>
      <c r="I700" s="1316"/>
      <c r="J700" s="74"/>
      <c r="K700" s="1317"/>
      <c r="L700" s="74"/>
      <c r="M700" s="79"/>
      <c r="N700" s="1317"/>
      <c r="O700" s="1318"/>
      <c r="P700" s="1318"/>
      <c r="Q700" s="1318"/>
      <c r="R700" s="1318"/>
      <c r="S700" s="1318"/>
      <c r="T700" s="1318"/>
      <c r="U700" s="69"/>
    </row>
    <row r="701" spans="1:21" ht="12" customHeight="1" x14ac:dyDescent="0.2">
      <c r="A701" s="1313"/>
      <c r="B701" s="1313"/>
      <c r="C701" s="1313"/>
      <c r="D701" s="993"/>
      <c r="E701" s="993"/>
      <c r="F701" s="1315"/>
      <c r="G701" s="1315"/>
      <c r="H701" s="1316"/>
      <c r="I701" s="1316"/>
      <c r="J701" s="80"/>
      <c r="K701" s="1317"/>
      <c r="L701" s="80"/>
      <c r="M701" s="81"/>
      <c r="N701" s="1317"/>
      <c r="O701" s="1318"/>
      <c r="P701" s="1318"/>
      <c r="Q701" s="1318"/>
      <c r="R701" s="1318"/>
      <c r="S701" s="1318"/>
      <c r="T701" s="1318"/>
      <c r="U701" s="69"/>
    </row>
    <row r="702" spans="1:21" ht="12" customHeight="1" x14ac:dyDescent="0.2">
      <c r="A702" s="1313"/>
      <c r="B702" s="1313"/>
      <c r="C702" s="995"/>
      <c r="D702" s="995"/>
      <c r="E702" s="995"/>
      <c r="F702" s="1315"/>
      <c r="G702" s="1315"/>
      <c r="H702" s="1316"/>
      <c r="I702" s="1316"/>
      <c r="J702" s="74"/>
      <c r="K702" s="1317"/>
      <c r="L702" s="74"/>
      <c r="M702" s="79"/>
      <c r="N702" s="1317"/>
      <c r="O702" s="1318"/>
      <c r="P702" s="1318"/>
      <c r="Q702" s="1318"/>
      <c r="R702" s="1318"/>
      <c r="S702" s="1318"/>
      <c r="T702" s="1318"/>
      <c r="U702" s="69"/>
    </row>
    <row r="703" spans="1:21" ht="12" customHeight="1" x14ac:dyDescent="0.2">
      <c r="A703" s="1313"/>
      <c r="B703" s="1313"/>
      <c r="C703" s="995"/>
      <c r="D703" s="995"/>
      <c r="E703" s="995"/>
      <c r="F703" s="1315"/>
      <c r="G703" s="1315"/>
      <c r="H703" s="1316"/>
      <c r="I703" s="1316"/>
      <c r="J703" s="80"/>
      <c r="K703" s="1317"/>
      <c r="L703" s="80"/>
      <c r="M703" s="80"/>
      <c r="N703" s="1317"/>
      <c r="O703" s="1318"/>
      <c r="P703" s="1318"/>
      <c r="Q703" s="1318"/>
      <c r="R703" s="1318"/>
      <c r="S703" s="1318"/>
      <c r="T703" s="1318"/>
      <c r="U703" s="69"/>
    </row>
    <row r="704" spans="1:21" ht="20.100000000000001" customHeight="1" x14ac:dyDescent="0.2">
      <c r="A704" s="1313"/>
      <c r="B704" s="1287"/>
      <c r="C704" s="1287"/>
      <c r="D704" s="997"/>
      <c r="E704" s="997"/>
      <c r="F704" s="72"/>
      <c r="G704" s="72"/>
      <c r="H704" s="73"/>
      <c r="I704" s="73"/>
      <c r="J704" s="1320"/>
      <c r="K704" s="1320"/>
      <c r="L704" s="1320"/>
      <c r="M704" s="1320"/>
      <c r="N704" s="1320"/>
      <c r="O704" s="73"/>
      <c r="P704" s="73"/>
      <c r="Q704" s="1320"/>
      <c r="R704" s="1320"/>
      <c r="S704" s="73"/>
      <c r="T704" s="73"/>
      <c r="U704" s="69"/>
    </row>
    <row r="705" spans="1:21" ht="20.100000000000001" customHeight="1" x14ac:dyDescent="0.2">
      <c r="A705" s="1313"/>
      <c r="B705" s="1287"/>
      <c r="C705" s="1287"/>
      <c r="D705" s="1321"/>
      <c r="E705" s="1321"/>
      <c r="F705" s="72"/>
      <c r="G705" s="72"/>
      <c r="H705" s="73"/>
      <c r="I705" s="73"/>
      <c r="J705" s="1320"/>
      <c r="K705" s="1320"/>
      <c r="L705" s="1320"/>
      <c r="M705" s="1320"/>
      <c r="N705" s="1320"/>
      <c r="O705" s="74"/>
      <c r="P705" s="74"/>
      <c r="Q705" s="1320"/>
      <c r="R705" s="1320"/>
      <c r="S705" s="74"/>
      <c r="T705" s="74"/>
      <c r="U705" s="69"/>
    </row>
    <row r="706" spans="1:21" ht="20.100000000000001" customHeight="1" x14ac:dyDescent="0.2">
      <c r="A706" s="1313"/>
      <c r="B706" s="1287"/>
      <c r="C706" s="1287"/>
      <c r="D706" s="1314"/>
      <c r="E706" s="1314"/>
      <c r="F706" s="72"/>
      <c r="G706" s="72"/>
      <c r="H706" s="73"/>
      <c r="I706" s="73"/>
      <c r="J706" s="1320"/>
      <c r="K706" s="1320"/>
      <c r="L706" s="1320"/>
      <c r="M706" s="1320"/>
      <c r="N706" s="1320"/>
      <c r="O706" s="74"/>
      <c r="P706" s="74"/>
      <c r="Q706" s="1320"/>
      <c r="R706" s="1320"/>
      <c r="S706" s="74"/>
      <c r="T706" s="74"/>
      <c r="U706" s="69"/>
    </row>
    <row r="707" spans="1:21" ht="20.100000000000001" customHeight="1" x14ac:dyDescent="0.2">
      <c r="A707" s="1313"/>
      <c r="B707" s="1287"/>
      <c r="C707" s="1287"/>
      <c r="D707" s="1321"/>
      <c r="E707" s="1321"/>
      <c r="F707" s="72"/>
      <c r="G707" s="72"/>
      <c r="H707" s="73"/>
      <c r="I707" s="73"/>
      <c r="J707" s="1320"/>
      <c r="K707" s="1320"/>
      <c r="L707" s="1320"/>
      <c r="M707" s="1320"/>
      <c r="N707" s="1320"/>
      <c r="O707" s="74"/>
      <c r="P707" s="74"/>
      <c r="Q707" s="1320"/>
      <c r="R707" s="1320"/>
      <c r="S707" s="74"/>
      <c r="T707" s="74"/>
      <c r="U707" s="69"/>
    </row>
    <row r="708" spans="1:21" ht="20.100000000000001" customHeight="1" x14ac:dyDescent="0.2">
      <c r="A708" s="1313"/>
      <c r="B708" s="1287"/>
      <c r="C708" s="1287"/>
      <c r="D708" s="995"/>
      <c r="E708" s="995"/>
      <c r="F708" s="72"/>
      <c r="G708" s="72"/>
      <c r="H708" s="73"/>
      <c r="I708" s="73"/>
      <c r="J708" s="1320"/>
      <c r="K708" s="1320"/>
      <c r="L708" s="1320"/>
      <c r="M708" s="1320"/>
      <c r="N708" s="1320"/>
      <c r="O708" s="74"/>
      <c r="P708" s="74"/>
      <c r="Q708" s="1320"/>
      <c r="R708" s="1320"/>
      <c r="S708" s="74"/>
      <c r="T708" s="74"/>
      <c r="U708" s="69"/>
    </row>
    <row r="709" spans="1:21" ht="20.100000000000001" customHeight="1" x14ac:dyDescent="0.2">
      <c r="A709" s="1313"/>
      <c r="B709" s="1257"/>
      <c r="C709" s="1257"/>
      <c r="D709" s="997"/>
      <c r="E709" s="997"/>
      <c r="F709" s="72"/>
      <c r="G709" s="72"/>
      <c r="H709" s="73"/>
      <c r="I709" s="73"/>
      <c r="J709" s="1320"/>
      <c r="K709" s="1320"/>
      <c r="L709" s="1320"/>
      <c r="M709" s="1320"/>
      <c r="N709" s="1320"/>
      <c r="O709" s="73"/>
      <c r="P709" s="73"/>
      <c r="Q709" s="1320"/>
      <c r="R709" s="1320"/>
      <c r="S709" s="73"/>
      <c r="T709" s="73"/>
      <c r="U709" s="69"/>
    </row>
    <row r="710" spans="1:21" ht="20.100000000000001" customHeight="1" x14ac:dyDescent="0.2">
      <c r="A710" s="1313"/>
      <c r="B710" s="1257"/>
      <c r="C710" s="1257"/>
      <c r="D710" s="1314"/>
      <c r="E710" s="1314"/>
      <c r="F710" s="72"/>
      <c r="G710" s="72"/>
      <c r="H710" s="73"/>
      <c r="I710" s="73"/>
      <c r="J710" s="1320"/>
      <c r="K710" s="1320"/>
      <c r="L710" s="1320"/>
      <c r="M710" s="1320"/>
      <c r="N710" s="1320"/>
      <c r="O710" s="74"/>
      <c r="P710" s="74"/>
      <c r="Q710" s="1320"/>
      <c r="R710" s="1320"/>
      <c r="S710" s="74"/>
      <c r="T710" s="74"/>
      <c r="U710" s="69"/>
    </row>
    <row r="711" spans="1:21" ht="20.100000000000001" customHeight="1" x14ac:dyDescent="0.2">
      <c r="A711" s="1313"/>
      <c r="B711" s="1257"/>
      <c r="C711" s="1257"/>
      <c r="D711" s="993"/>
      <c r="E711" s="993"/>
      <c r="F711" s="72"/>
      <c r="G711" s="72"/>
      <c r="H711" s="73"/>
      <c r="I711" s="73"/>
      <c r="J711" s="1320"/>
      <c r="K711" s="1320"/>
      <c r="L711" s="1320"/>
      <c r="M711" s="1320"/>
      <c r="N711" s="1320"/>
      <c r="O711" s="74"/>
      <c r="P711" s="74"/>
      <c r="Q711" s="1320"/>
      <c r="R711" s="1320"/>
      <c r="S711" s="74"/>
      <c r="T711" s="74"/>
      <c r="U711" s="69"/>
    </row>
    <row r="712" spans="1:21" ht="20.100000000000001" customHeight="1" x14ac:dyDescent="0.2">
      <c r="A712" s="1313"/>
      <c r="B712" s="1314"/>
      <c r="C712" s="1314"/>
      <c r="D712" s="1314"/>
      <c r="E712" s="1314"/>
      <c r="F712" s="72"/>
      <c r="G712" s="72"/>
      <c r="H712" s="73"/>
      <c r="I712" s="73"/>
      <c r="J712" s="74"/>
      <c r="K712" s="74"/>
      <c r="L712" s="1319"/>
      <c r="M712" s="1319"/>
      <c r="N712" s="74"/>
      <c r="O712" s="74"/>
      <c r="P712" s="74"/>
      <c r="Q712" s="74"/>
      <c r="R712" s="74"/>
      <c r="S712" s="74"/>
      <c r="T712" s="74"/>
      <c r="U712" s="69"/>
    </row>
    <row r="713" spans="1:21" ht="20.100000000000001" customHeight="1" x14ac:dyDescent="0.2">
      <c r="A713" s="1313"/>
      <c r="B713" s="1257"/>
      <c r="C713" s="1257"/>
      <c r="D713" s="997"/>
      <c r="E713" s="997"/>
      <c r="F713" s="72"/>
      <c r="G713" s="72"/>
      <c r="H713" s="73"/>
      <c r="I713" s="73"/>
      <c r="J713" s="73"/>
      <c r="K713" s="73"/>
      <c r="L713" s="1320"/>
      <c r="M713" s="1320"/>
      <c r="N713" s="73"/>
      <c r="O713" s="73"/>
      <c r="P713" s="73"/>
      <c r="Q713" s="73"/>
      <c r="R713" s="73"/>
      <c r="S713" s="73"/>
      <c r="T713" s="73"/>
      <c r="U713" s="69"/>
    </row>
    <row r="714" spans="1:21" ht="20.100000000000001" customHeight="1" x14ac:dyDescent="0.2">
      <c r="A714" s="1313"/>
      <c r="B714" s="1257"/>
      <c r="C714" s="1257"/>
      <c r="D714" s="1314"/>
      <c r="E714" s="1314"/>
      <c r="F714" s="72"/>
      <c r="G714" s="72"/>
      <c r="H714" s="73"/>
      <c r="I714" s="73"/>
      <c r="J714" s="74"/>
      <c r="K714" s="74"/>
      <c r="L714" s="1319"/>
      <c r="M714" s="1319"/>
      <c r="N714" s="74"/>
      <c r="O714" s="74"/>
      <c r="P714" s="74"/>
      <c r="Q714" s="74"/>
      <c r="R714" s="74"/>
      <c r="S714" s="74"/>
      <c r="T714" s="74"/>
      <c r="U714" s="69"/>
    </row>
    <row r="715" spans="1:21" ht="20.100000000000001" customHeight="1" x14ac:dyDescent="0.2">
      <c r="A715" s="1313"/>
      <c r="B715" s="1257"/>
      <c r="C715" s="1257"/>
      <c r="D715" s="1314"/>
      <c r="E715" s="1314"/>
      <c r="F715" s="72"/>
      <c r="G715" s="72"/>
      <c r="H715" s="73"/>
      <c r="I715" s="73"/>
      <c r="J715" s="74"/>
      <c r="K715" s="74"/>
      <c r="L715" s="1319"/>
      <c r="M715" s="1319"/>
      <c r="N715" s="74"/>
      <c r="O715" s="74"/>
      <c r="P715" s="74"/>
      <c r="Q715" s="74"/>
      <c r="R715" s="74"/>
      <c r="S715" s="74"/>
      <c r="T715" s="74"/>
      <c r="U715" s="69"/>
    </row>
    <row r="716" spans="1:21" ht="20.100000000000001" customHeight="1" x14ac:dyDescent="0.2">
      <c r="A716" s="1313"/>
      <c r="B716" s="1314"/>
      <c r="C716" s="1314"/>
      <c r="D716" s="1314"/>
      <c r="E716" s="1314"/>
      <c r="F716" s="72"/>
      <c r="G716" s="72"/>
      <c r="H716" s="73"/>
      <c r="I716" s="73"/>
      <c r="J716" s="74"/>
      <c r="K716" s="74"/>
      <c r="L716" s="1319"/>
      <c r="M716" s="1319"/>
      <c r="N716" s="74"/>
      <c r="O716" s="74"/>
      <c r="P716" s="74"/>
      <c r="Q716" s="74"/>
      <c r="R716" s="74"/>
      <c r="S716" s="74"/>
      <c r="T716" s="74"/>
      <c r="U716" s="69"/>
    </row>
    <row r="717" spans="1:21" ht="20.100000000000001" customHeight="1" x14ac:dyDescent="0.2">
      <c r="A717" s="1313"/>
      <c r="B717" s="993"/>
      <c r="C717" s="993"/>
      <c r="D717" s="993"/>
      <c r="E717" s="993"/>
      <c r="F717" s="72"/>
      <c r="G717" s="72"/>
      <c r="H717" s="73"/>
      <c r="I717" s="73"/>
      <c r="J717" s="74"/>
      <c r="K717" s="74"/>
      <c r="L717" s="1319"/>
      <c r="M717" s="1319"/>
      <c r="N717" s="74"/>
      <c r="O717" s="74"/>
      <c r="P717" s="74"/>
      <c r="Q717" s="74"/>
      <c r="R717" s="74"/>
      <c r="S717" s="74"/>
      <c r="T717" s="74"/>
      <c r="U717" s="69"/>
    </row>
    <row r="718" spans="1:21" ht="20.100000000000001" customHeight="1" x14ac:dyDescent="0.2">
      <c r="A718" s="1313"/>
      <c r="B718" s="1257"/>
      <c r="C718" s="1257"/>
      <c r="D718" s="997"/>
      <c r="E718" s="997"/>
      <c r="F718" s="72"/>
      <c r="G718" s="72"/>
      <c r="H718" s="73"/>
      <c r="I718" s="73"/>
      <c r="J718" s="73"/>
      <c r="K718" s="73"/>
      <c r="L718" s="1320"/>
      <c r="M718" s="1320"/>
      <c r="N718" s="73"/>
      <c r="O718" s="73"/>
      <c r="P718" s="73"/>
      <c r="Q718" s="73"/>
      <c r="R718" s="73"/>
      <c r="S718" s="73"/>
      <c r="T718" s="73"/>
      <c r="U718" s="69"/>
    </row>
    <row r="719" spans="1:21" ht="20.100000000000001" customHeight="1" x14ac:dyDescent="0.2">
      <c r="A719" s="1313"/>
      <c r="B719" s="1257"/>
      <c r="C719" s="1257"/>
      <c r="D719" s="995"/>
      <c r="E719" s="995"/>
      <c r="F719" s="72"/>
      <c r="G719" s="72"/>
      <c r="H719" s="73"/>
      <c r="I719" s="73"/>
      <c r="J719" s="74"/>
      <c r="K719" s="74"/>
      <c r="L719" s="1319"/>
      <c r="M719" s="1319"/>
      <c r="N719" s="74"/>
      <c r="O719" s="74"/>
      <c r="P719" s="74"/>
      <c r="Q719" s="74"/>
      <c r="R719" s="74"/>
      <c r="S719" s="74"/>
      <c r="T719" s="74"/>
      <c r="U719" s="69"/>
    </row>
    <row r="720" spans="1:21" ht="20.100000000000001" customHeight="1" x14ac:dyDescent="0.2">
      <c r="A720" s="1313"/>
      <c r="B720" s="1257"/>
      <c r="C720" s="1257"/>
      <c r="D720" s="995"/>
      <c r="E720" s="995"/>
      <c r="F720" s="72"/>
      <c r="G720" s="72"/>
      <c r="H720" s="73"/>
      <c r="I720" s="73"/>
      <c r="J720" s="74"/>
      <c r="K720" s="74"/>
      <c r="L720" s="1319"/>
      <c r="M720" s="1319"/>
      <c r="N720" s="74"/>
      <c r="O720" s="74"/>
      <c r="P720" s="74"/>
      <c r="Q720" s="74"/>
      <c r="R720" s="74"/>
      <c r="S720" s="74"/>
      <c r="T720" s="74"/>
      <c r="U720" s="69"/>
    </row>
    <row r="721" spans="1:21" ht="20.100000000000001" customHeight="1" x14ac:dyDescent="0.2">
      <c r="A721" s="1322"/>
      <c r="B721" s="997"/>
      <c r="C721" s="997"/>
      <c r="D721" s="997"/>
      <c r="E721" s="997"/>
      <c r="F721" s="72"/>
      <c r="G721" s="72"/>
      <c r="H721" s="73"/>
      <c r="I721" s="73"/>
      <c r="J721" s="73"/>
      <c r="K721" s="73"/>
      <c r="L721" s="1320"/>
      <c r="M721" s="1320"/>
      <c r="N721" s="73"/>
      <c r="O721" s="73"/>
      <c r="P721" s="73"/>
      <c r="Q721" s="73"/>
      <c r="R721" s="73"/>
      <c r="S721" s="73"/>
      <c r="T721" s="73"/>
      <c r="U721" s="69"/>
    </row>
    <row r="722" spans="1:21" ht="20.100000000000001" customHeight="1" x14ac:dyDescent="0.2">
      <c r="A722" s="1322"/>
      <c r="B722" s="995"/>
      <c r="C722" s="995"/>
      <c r="D722" s="995"/>
      <c r="E722" s="995"/>
      <c r="F722" s="72"/>
      <c r="G722" s="72"/>
      <c r="H722" s="73"/>
      <c r="I722" s="73"/>
      <c r="J722" s="74"/>
      <c r="K722" s="74"/>
      <c r="L722" s="1319"/>
      <c r="M722" s="1319"/>
      <c r="N722" s="74"/>
      <c r="O722" s="74"/>
      <c r="P722" s="74"/>
      <c r="Q722" s="74"/>
      <c r="R722" s="74"/>
      <c r="S722" s="74"/>
      <c r="T722" s="74"/>
      <c r="U722" s="69"/>
    </row>
    <row r="723" spans="1:21" ht="20.100000000000001" customHeight="1" x14ac:dyDescent="0.2">
      <c r="A723" s="1322"/>
      <c r="B723" s="995"/>
      <c r="C723" s="995"/>
      <c r="D723" s="995"/>
      <c r="E723" s="995"/>
      <c r="F723" s="72"/>
      <c r="G723" s="72"/>
      <c r="H723" s="73"/>
      <c r="I723" s="73"/>
      <c r="J723" s="74"/>
      <c r="K723" s="74"/>
      <c r="L723" s="1319"/>
      <c r="M723" s="1319"/>
      <c r="N723" s="74"/>
      <c r="O723" s="74"/>
      <c r="P723" s="74"/>
      <c r="Q723" s="74"/>
      <c r="R723" s="74"/>
      <c r="S723" s="74"/>
      <c r="T723" s="74"/>
      <c r="U723" s="69"/>
    </row>
    <row r="724" spans="1:21" ht="20.100000000000001" customHeight="1" x14ac:dyDescent="0.2">
      <c r="A724" s="1322"/>
      <c r="B724" s="1323"/>
      <c r="C724" s="1323"/>
      <c r="D724" s="1323"/>
      <c r="E724" s="1323"/>
      <c r="F724" s="72"/>
      <c r="G724" s="72"/>
      <c r="H724" s="73"/>
      <c r="I724" s="73"/>
      <c r="J724" s="74"/>
      <c r="K724" s="74"/>
      <c r="L724" s="1319"/>
      <c r="M724" s="1319"/>
      <c r="N724" s="74"/>
      <c r="O724" s="74"/>
      <c r="P724" s="74"/>
      <c r="Q724" s="74"/>
      <c r="R724" s="74"/>
      <c r="S724" s="74"/>
      <c r="T724" s="74"/>
      <c r="U724" s="69"/>
    </row>
    <row r="725" spans="1:21" ht="20.100000000000001" customHeight="1" x14ac:dyDescent="0.2">
      <c r="A725" s="1322"/>
      <c r="B725" s="1324"/>
      <c r="C725" s="1324"/>
      <c r="D725" s="1324"/>
      <c r="E725" s="1324"/>
      <c r="F725" s="72"/>
      <c r="G725" s="72"/>
      <c r="H725" s="73"/>
      <c r="I725" s="73"/>
      <c r="J725" s="74"/>
      <c r="K725" s="74"/>
      <c r="L725" s="1319"/>
      <c r="M725" s="1319"/>
      <c r="N725" s="74"/>
      <c r="O725" s="74"/>
      <c r="P725" s="74"/>
      <c r="Q725" s="74"/>
      <c r="R725" s="74"/>
      <c r="S725" s="74"/>
      <c r="T725" s="74"/>
      <c r="U725" s="69"/>
    </row>
    <row r="726" spans="1:21" ht="20.100000000000001" customHeight="1" x14ac:dyDescent="0.2">
      <c r="A726" s="1322"/>
      <c r="B726" s="1314"/>
      <c r="C726" s="1314"/>
      <c r="D726" s="1314"/>
      <c r="E726" s="1314"/>
      <c r="F726" s="72"/>
      <c r="G726" s="72"/>
      <c r="H726" s="73"/>
      <c r="I726" s="73"/>
      <c r="J726" s="74"/>
      <c r="K726" s="74"/>
      <c r="L726" s="1319"/>
      <c r="M726" s="1319"/>
      <c r="N726" s="74"/>
      <c r="O726" s="74"/>
      <c r="P726" s="74"/>
      <c r="Q726" s="74"/>
      <c r="R726" s="74"/>
      <c r="S726" s="74"/>
      <c r="T726" s="74"/>
      <c r="U726" s="69"/>
    </row>
    <row r="727" spans="1:21" ht="20.100000000000001" customHeight="1" x14ac:dyDescent="0.2">
      <c r="A727" s="1322"/>
      <c r="B727" s="1325"/>
      <c r="C727" s="1325"/>
      <c r="D727" s="1325"/>
      <c r="E727" s="1325"/>
      <c r="F727" s="72"/>
      <c r="G727" s="72"/>
      <c r="H727" s="73"/>
      <c r="I727" s="73"/>
      <c r="J727" s="74"/>
      <c r="K727" s="74"/>
      <c r="L727" s="1319"/>
      <c r="M727" s="1319"/>
      <c r="N727" s="74"/>
      <c r="O727" s="74"/>
      <c r="P727" s="74"/>
      <c r="Q727" s="74"/>
      <c r="R727" s="74"/>
      <c r="S727" s="74"/>
      <c r="T727" s="74"/>
      <c r="U727" s="69"/>
    </row>
    <row r="728" spans="1:21" ht="20.100000000000001" customHeight="1" x14ac:dyDescent="0.2">
      <c r="A728" s="4"/>
      <c r="B728" s="29"/>
      <c r="C728" s="29"/>
      <c r="D728" s="29"/>
      <c r="E728" s="29"/>
      <c r="F728" s="29"/>
      <c r="G728" s="29"/>
      <c r="H728" s="29"/>
      <c r="I728" s="29"/>
      <c r="J728" s="29"/>
      <c r="K728" s="29"/>
      <c r="L728" s="29"/>
      <c r="M728" s="29"/>
      <c r="N728" s="29"/>
      <c r="O728" s="29"/>
      <c r="P728" s="29"/>
      <c r="Q728" s="29"/>
      <c r="R728" s="29"/>
      <c r="S728" s="29"/>
      <c r="T728" s="29"/>
      <c r="U728" s="69"/>
    </row>
    <row r="729" spans="1:21" ht="20.100000000000001" customHeight="1" x14ac:dyDescent="0.2">
      <c r="A729" s="29"/>
      <c r="B729" s="29"/>
      <c r="C729" s="29"/>
      <c r="D729" s="29"/>
      <c r="E729" s="29"/>
      <c r="F729" s="29"/>
      <c r="G729" s="29"/>
      <c r="H729" s="29"/>
      <c r="I729" s="29"/>
      <c r="J729" s="29"/>
      <c r="K729" s="29"/>
      <c r="L729" s="29"/>
      <c r="M729" s="29"/>
      <c r="N729" s="29"/>
      <c r="O729" s="29"/>
      <c r="P729" s="29"/>
      <c r="Q729" s="29"/>
      <c r="R729" s="29"/>
      <c r="S729" s="29"/>
      <c r="T729" s="29"/>
      <c r="U729" s="69"/>
    </row>
    <row r="730" spans="1:21" ht="20.100000000000001" customHeight="1" x14ac:dyDescent="0.2">
      <c r="A730" s="29"/>
      <c r="B730" s="29"/>
      <c r="C730" s="29"/>
      <c r="D730" s="29"/>
      <c r="E730" s="29"/>
      <c r="F730" s="29"/>
      <c r="G730" s="29"/>
      <c r="H730" s="29"/>
      <c r="I730" s="29"/>
      <c r="J730" s="29"/>
      <c r="K730" s="29"/>
      <c r="L730" s="29"/>
      <c r="M730" s="29"/>
      <c r="N730" s="29"/>
      <c r="O730" s="29"/>
      <c r="P730" s="29"/>
      <c r="Q730" s="29"/>
      <c r="R730" s="29"/>
      <c r="S730" s="29"/>
      <c r="T730" s="29"/>
      <c r="U730" s="69"/>
    </row>
    <row r="731" spans="1:21" ht="20.100000000000001" customHeight="1" x14ac:dyDescent="0.2">
      <c r="A731" s="29"/>
      <c r="B731" s="29"/>
      <c r="C731" s="29"/>
      <c r="D731" s="29"/>
      <c r="E731" s="29"/>
      <c r="F731" s="29"/>
      <c r="G731" s="29"/>
      <c r="H731" s="29"/>
      <c r="I731" s="29"/>
      <c r="J731" s="29"/>
      <c r="K731" s="29"/>
      <c r="L731" s="29"/>
      <c r="M731" s="29"/>
      <c r="N731" s="29"/>
      <c r="O731" s="29"/>
      <c r="P731" s="29"/>
      <c r="Q731" s="29"/>
      <c r="R731" s="29"/>
      <c r="S731" s="29"/>
      <c r="T731" s="29"/>
      <c r="U731" s="69"/>
    </row>
    <row r="732" spans="1:21" ht="20.100000000000001" customHeight="1" x14ac:dyDescent="0.2">
      <c r="A732" s="69"/>
      <c r="B732" s="69"/>
      <c r="C732" s="69"/>
      <c r="D732" s="69"/>
      <c r="E732" s="69"/>
      <c r="F732" s="69"/>
      <c r="G732" s="69"/>
      <c r="H732" s="69"/>
      <c r="I732" s="69"/>
      <c r="J732" s="69"/>
      <c r="K732" s="69"/>
      <c r="L732" s="69"/>
      <c r="M732" s="69"/>
      <c r="N732" s="69"/>
      <c r="O732" s="69"/>
      <c r="P732" s="69"/>
      <c r="Q732" s="69"/>
      <c r="R732" s="69"/>
      <c r="S732" s="69"/>
      <c r="T732" s="69"/>
      <c r="U732" s="69"/>
    </row>
    <row r="733" spans="1:21" ht="20.100000000000001" customHeight="1" x14ac:dyDescent="0.2">
      <c r="A733" s="69"/>
      <c r="B733" s="69"/>
      <c r="C733" s="69"/>
      <c r="D733" s="69"/>
      <c r="E733" s="69"/>
      <c r="F733" s="69"/>
      <c r="G733" s="69"/>
      <c r="H733" s="69"/>
      <c r="I733" s="69"/>
      <c r="J733" s="69"/>
      <c r="K733" s="69"/>
      <c r="L733" s="69"/>
      <c r="M733" s="69"/>
      <c r="N733" s="69"/>
      <c r="O733" s="69"/>
      <c r="P733" s="69"/>
      <c r="Q733" s="69"/>
      <c r="R733" s="69"/>
      <c r="S733" s="69"/>
      <c r="T733" s="69"/>
      <c r="U733" s="69"/>
    </row>
    <row r="734" spans="1:21" ht="20.100000000000001" customHeight="1" x14ac:dyDescent="0.2"/>
    <row r="735" spans="1:21" ht="20.100000000000001" customHeight="1" x14ac:dyDescent="0.2"/>
    <row r="736" spans="1:21"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sheetData>
  <mergeCells count="2261">
    <mergeCell ref="L719:M719"/>
    <mergeCell ref="D720:E720"/>
    <mergeCell ref="L720:M720"/>
    <mergeCell ref="D715:E715"/>
    <mergeCell ref="L715:M715"/>
    <mergeCell ref="B716:E716"/>
    <mergeCell ref="L716:M716"/>
    <mergeCell ref="B717:E717"/>
    <mergeCell ref="L717:M717"/>
    <mergeCell ref="A721:A727"/>
    <mergeCell ref="B721:E721"/>
    <mergeCell ref="L721:M721"/>
    <mergeCell ref="B722:E722"/>
    <mergeCell ref="L722:M722"/>
    <mergeCell ref="B723:E723"/>
    <mergeCell ref="L723:M723"/>
    <mergeCell ref="B724:E724"/>
    <mergeCell ref="L724:M724"/>
    <mergeCell ref="B725:E725"/>
    <mergeCell ref="L725:M725"/>
    <mergeCell ref="B726:E726"/>
    <mergeCell ref="L726:M726"/>
    <mergeCell ref="B727:E727"/>
    <mergeCell ref="L727:M727"/>
    <mergeCell ref="B718:C720"/>
    <mergeCell ref="D718:E718"/>
    <mergeCell ref="L718:M718"/>
    <mergeCell ref="D719:E719"/>
    <mergeCell ref="B704:C708"/>
    <mergeCell ref="D704:E704"/>
    <mergeCell ref="J704:N711"/>
    <mergeCell ref="Q704:R711"/>
    <mergeCell ref="D705:E705"/>
    <mergeCell ref="D706:E706"/>
    <mergeCell ref="D707:E707"/>
    <mergeCell ref="D708:E708"/>
    <mergeCell ref="B709:C711"/>
    <mergeCell ref="D709:E709"/>
    <mergeCell ref="D710:E710"/>
    <mergeCell ref="D711:E711"/>
    <mergeCell ref="B712:E712"/>
    <mergeCell ref="L712:M712"/>
    <mergeCell ref="B713:C715"/>
    <mergeCell ref="D713:E713"/>
    <mergeCell ref="L713:M713"/>
    <mergeCell ref="D714:E714"/>
    <mergeCell ref="L714:M714"/>
    <mergeCell ref="F700:F701"/>
    <mergeCell ref="G700:G701"/>
    <mergeCell ref="H700:H701"/>
    <mergeCell ref="I700:I701"/>
    <mergeCell ref="K700:K701"/>
    <mergeCell ref="N700:N701"/>
    <mergeCell ref="O700:O701"/>
    <mergeCell ref="P700:P701"/>
    <mergeCell ref="Q700:Q701"/>
    <mergeCell ref="R700:R701"/>
    <mergeCell ref="S700:S701"/>
    <mergeCell ref="T700:T701"/>
    <mergeCell ref="C702:E703"/>
    <mergeCell ref="F702:F703"/>
    <mergeCell ref="G702:G703"/>
    <mergeCell ref="H702:H703"/>
    <mergeCell ref="I702:I703"/>
    <mergeCell ref="K702:K703"/>
    <mergeCell ref="N702:N703"/>
    <mergeCell ref="O702:O703"/>
    <mergeCell ref="P702:P703"/>
    <mergeCell ref="Q702:Q703"/>
    <mergeCell ref="R702:R703"/>
    <mergeCell ref="S702:S703"/>
    <mergeCell ref="T702:T703"/>
    <mergeCell ref="F696:F697"/>
    <mergeCell ref="G696:G697"/>
    <mergeCell ref="H696:H697"/>
    <mergeCell ref="I696:I697"/>
    <mergeCell ref="K696:K697"/>
    <mergeCell ref="N696:N697"/>
    <mergeCell ref="O696:O697"/>
    <mergeCell ref="P696:P697"/>
    <mergeCell ref="Q696:Q697"/>
    <mergeCell ref="R696:R697"/>
    <mergeCell ref="S696:S697"/>
    <mergeCell ref="T696:T697"/>
    <mergeCell ref="F698:F699"/>
    <mergeCell ref="G698:G699"/>
    <mergeCell ref="H698:H699"/>
    <mergeCell ref="I698:I699"/>
    <mergeCell ref="K698:K699"/>
    <mergeCell ref="N698:N699"/>
    <mergeCell ref="O698:O699"/>
    <mergeCell ref="P698:P699"/>
    <mergeCell ref="Q698:Q699"/>
    <mergeCell ref="R698:R699"/>
    <mergeCell ref="S698:S699"/>
    <mergeCell ref="T698:T699"/>
    <mergeCell ref="D692:D695"/>
    <mergeCell ref="E692:E693"/>
    <mergeCell ref="F692:F693"/>
    <mergeCell ref="G692:G693"/>
    <mergeCell ref="H692:H693"/>
    <mergeCell ref="I692:I693"/>
    <mergeCell ref="K692:K693"/>
    <mergeCell ref="N692:N693"/>
    <mergeCell ref="T692:T693"/>
    <mergeCell ref="E694:E695"/>
    <mergeCell ref="F694:F695"/>
    <mergeCell ref="G694:G695"/>
    <mergeCell ref="H694:H695"/>
    <mergeCell ref="I694:I695"/>
    <mergeCell ref="K694:K695"/>
    <mergeCell ref="N694:N695"/>
    <mergeCell ref="S694:S695"/>
    <mergeCell ref="T694:T695"/>
    <mergeCell ref="E686:E687"/>
    <mergeCell ref="F686:F687"/>
    <mergeCell ref="G686:G687"/>
    <mergeCell ref="H686:H687"/>
    <mergeCell ref="I686:I687"/>
    <mergeCell ref="K686:K687"/>
    <mergeCell ref="N686:N687"/>
    <mergeCell ref="S686:S687"/>
    <mergeCell ref="T686:T687"/>
    <mergeCell ref="D688:D691"/>
    <mergeCell ref="E688:E689"/>
    <mergeCell ref="F688:F689"/>
    <mergeCell ref="G688:G689"/>
    <mergeCell ref="H688:H689"/>
    <mergeCell ref="I688:I689"/>
    <mergeCell ref="K688:K689"/>
    <mergeCell ref="N688:N689"/>
    <mergeCell ref="T688:T689"/>
    <mergeCell ref="E690:E691"/>
    <mergeCell ref="F690:F691"/>
    <mergeCell ref="G690:G691"/>
    <mergeCell ref="H690:H691"/>
    <mergeCell ref="I690:I691"/>
    <mergeCell ref="K690:K691"/>
    <mergeCell ref="N690:N691"/>
    <mergeCell ref="S690:S691"/>
    <mergeCell ref="T690:T691"/>
    <mergeCell ref="O682:O683"/>
    <mergeCell ref="P682:P683"/>
    <mergeCell ref="Q682:Q683"/>
    <mergeCell ref="R682:R683"/>
    <mergeCell ref="S682:S683"/>
    <mergeCell ref="T682:T683"/>
    <mergeCell ref="F684:F685"/>
    <mergeCell ref="G684:G685"/>
    <mergeCell ref="H684:H685"/>
    <mergeCell ref="I684:I685"/>
    <mergeCell ref="K684:K685"/>
    <mergeCell ref="N684:N685"/>
    <mergeCell ref="O684:R695"/>
    <mergeCell ref="S684:S685"/>
    <mergeCell ref="S688:S689"/>
    <mergeCell ref="S692:S693"/>
    <mergeCell ref="T684:T685"/>
    <mergeCell ref="D673:E673"/>
    <mergeCell ref="F673:G676"/>
    <mergeCell ref="H673:R673"/>
    <mergeCell ref="S673:T676"/>
    <mergeCell ref="Q674:R676"/>
    <mergeCell ref="B674:C674"/>
    <mergeCell ref="H674:I676"/>
    <mergeCell ref="J674:N674"/>
    <mergeCell ref="O674:P676"/>
    <mergeCell ref="D675:E676"/>
    <mergeCell ref="J675:K676"/>
    <mergeCell ref="L675:N675"/>
    <mergeCell ref="A676:C676"/>
    <mergeCell ref="A677:E678"/>
    <mergeCell ref="A679:E679"/>
    <mergeCell ref="A680:E680"/>
    <mergeCell ref="A681:A720"/>
    <mergeCell ref="B681:E681"/>
    <mergeCell ref="B682:B703"/>
    <mergeCell ref="C682:E683"/>
    <mergeCell ref="C684:C701"/>
    <mergeCell ref="D684:D687"/>
    <mergeCell ref="E684:E685"/>
    <mergeCell ref="D696:E697"/>
    <mergeCell ref="D698:E699"/>
    <mergeCell ref="D700:E701"/>
    <mergeCell ref="F682:F683"/>
    <mergeCell ref="G682:G683"/>
    <mergeCell ref="H682:H683"/>
    <mergeCell ref="I682:I683"/>
    <mergeCell ref="K682:K683"/>
    <mergeCell ref="N682:N683"/>
    <mergeCell ref="B655:E655"/>
    <mergeCell ref="L655:M655"/>
    <mergeCell ref="B656:E656"/>
    <mergeCell ref="L656:M656"/>
    <mergeCell ref="B657:C659"/>
    <mergeCell ref="D657:E657"/>
    <mergeCell ref="L657:M657"/>
    <mergeCell ref="D658:E658"/>
    <mergeCell ref="L658:M658"/>
    <mergeCell ref="D659:E659"/>
    <mergeCell ref="L659:M659"/>
    <mergeCell ref="A660:A666"/>
    <mergeCell ref="B660:E660"/>
    <mergeCell ref="L660:M660"/>
    <mergeCell ref="B661:E661"/>
    <mergeCell ref="L661:M661"/>
    <mergeCell ref="B662:E662"/>
    <mergeCell ref="L662:M662"/>
    <mergeCell ref="B663:E663"/>
    <mergeCell ref="L663:M663"/>
    <mergeCell ref="B664:E664"/>
    <mergeCell ref="L664:M664"/>
    <mergeCell ref="B665:E665"/>
    <mergeCell ref="L665:M665"/>
    <mergeCell ref="B666:E666"/>
    <mergeCell ref="L666:M666"/>
    <mergeCell ref="B643:C647"/>
    <mergeCell ref="D643:E643"/>
    <mergeCell ref="J643:N650"/>
    <mergeCell ref="Q643:R650"/>
    <mergeCell ref="D644:E644"/>
    <mergeCell ref="D645:E645"/>
    <mergeCell ref="D646:E646"/>
    <mergeCell ref="D647:E647"/>
    <mergeCell ref="B648:C650"/>
    <mergeCell ref="D648:E648"/>
    <mergeCell ref="D649:E649"/>
    <mergeCell ref="D650:E650"/>
    <mergeCell ref="B651:E651"/>
    <mergeCell ref="L651:M651"/>
    <mergeCell ref="B652:C654"/>
    <mergeCell ref="D652:E652"/>
    <mergeCell ref="L652:M652"/>
    <mergeCell ref="D653:E653"/>
    <mergeCell ref="L653:M653"/>
    <mergeCell ref="D654:E654"/>
    <mergeCell ref="L654:M654"/>
    <mergeCell ref="D639:E640"/>
    <mergeCell ref="F639:F640"/>
    <mergeCell ref="G639:G640"/>
    <mergeCell ref="H639:H640"/>
    <mergeCell ref="I639:I640"/>
    <mergeCell ref="K639:K640"/>
    <mergeCell ref="N639:N640"/>
    <mergeCell ref="O639:O640"/>
    <mergeCell ref="P639:P640"/>
    <mergeCell ref="Q639:Q640"/>
    <mergeCell ref="R639:R640"/>
    <mergeCell ref="S639:S640"/>
    <mergeCell ref="T639:T640"/>
    <mergeCell ref="C641:E642"/>
    <mergeCell ref="F641:F642"/>
    <mergeCell ref="G641:G642"/>
    <mergeCell ref="H641:H642"/>
    <mergeCell ref="I641:I642"/>
    <mergeCell ref="K641:K642"/>
    <mergeCell ref="N641:N642"/>
    <mergeCell ref="O641:O642"/>
    <mergeCell ref="P641:P642"/>
    <mergeCell ref="Q641:Q642"/>
    <mergeCell ref="R641:R642"/>
    <mergeCell ref="S641:S642"/>
    <mergeCell ref="T641:T642"/>
    <mergeCell ref="D635:E636"/>
    <mergeCell ref="F635:F636"/>
    <mergeCell ref="G635:G636"/>
    <mergeCell ref="H635:H636"/>
    <mergeCell ref="I635:I636"/>
    <mergeCell ref="K635:K636"/>
    <mergeCell ref="N635:N636"/>
    <mergeCell ref="O635:O636"/>
    <mergeCell ref="P635:P636"/>
    <mergeCell ref="Q635:Q636"/>
    <mergeCell ref="R635:R636"/>
    <mergeCell ref="S635:S636"/>
    <mergeCell ref="T635:T636"/>
    <mergeCell ref="D637:E638"/>
    <mergeCell ref="F637:F638"/>
    <mergeCell ref="G637:G638"/>
    <mergeCell ref="H637:H638"/>
    <mergeCell ref="I637:I638"/>
    <mergeCell ref="K637:K638"/>
    <mergeCell ref="N637:N638"/>
    <mergeCell ref="O637:O638"/>
    <mergeCell ref="P637:P638"/>
    <mergeCell ref="Q637:Q638"/>
    <mergeCell ref="R637:R638"/>
    <mergeCell ref="S637:S638"/>
    <mergeCell ref="T637:T638"/>
    <mergeCell ref="D631:D634"/>
    <mergeCell ref="E631:E632"/>
    <mergeCell ref="F631:F632"/>
    <mergeCell ref="G631:G632"/>
    <mergeCell ref="H631:H632"/>
    <mergeCell ref="I631:I632"/>
    <mergeCell ref="K631:K632"/>
    <mergeCell ref="N631:N632"/>
    <mergeCell ref="T631:T632"/>
    <mergeCell ref="E633:E634"/>
    <mergeCell ref="F633:F634"/>
    <mergeCell ref="G633:G634"/>
    <mergeCell ref="H633:H634"/>
    <mergeCell ref="I633:I634"/>
    <mergeCell ref="K633:K634"/>
    <mergeCell ref="N633:N634"/>
    <mergeCell ref="S633:S634"/>
    <mergeCell ref="T633:T634"/>
    <mergeCell ref="D627:D630"/>
    <mergeCell ref="E627:E628"/>
    <mergeCell ref="F627:F628"/>
    <mergeCell ref="G627:G628"/>
    <mergeCell ref="H627:H628"/>
    <mergeCell ref="I627:I628"/>
    <mergeCell ref="K627:K628"/>
    <mergeCell ref="N627:N628"/>
    <mergeCell ref="T627:T628"/>
    <mergeCell ref="E629:E630"/>
    <mergeCell ref="F629:F630"/>
    <mergeCell ref="G629:G630"/>
    <mergeCell ref="H629:H630"/>
    <mergeCell ref="I629:I630"/>
    <mergeCell ref="K629:K630"/>
    <mergeCell ref="N629:N630"/>
    <mergeCell ref="S629:S630"/>
    <mergeCell ref="T629:T630"/>
    <mergeCell ref="R621:R622"/>
    <mergeCell ref="S621:S622"/>
    <mergeCell ref="T621:T622"/>
    <mergeCell ref="F623:F624"/>
    <mergeCell ref="G623:G624"/>
    <mergeCell ref="H623:H624"/>
    <mergeCell ref="I623:I624"/>
    <mergeCell ref="K623:K624"/>
    <mergeCell ref="N623:N624"/>
    <mergeCell ref="O623:R634"/>
    <mergeCell ref="S623:S624"/>
    <mergeCell ref="S627:S628"/>
    <mergeCell ref="S631:S632"/>
    <mergeCell ref="T623:T624"/>
    <mergeCell ref="E625:E626"/>
    <mergeCell ref="F625:F626"/>
    <mergeCell ref="G625:G626"/>
    <mergeCell ref="H625:H626"/>
    <mergeCell ref="I625:I626"/>
    <mergeCell ref="K625:K626"/>
    <mergeCell ref="N625:N626"/>
    <mergeCell ref="S625:S626"/>
    <mergeCell ref="T625:T626"/>
    <mergeCell ref="D612:E612"/>
    <mergeCell ref="F612:G615"/>
    <mergeCell ref="H612:R612"/>
    <mergeCell ref="S612:T615"/>
    <mergeCell ref="Q613:R615"/>
    <mergeCell ref="B613:C613"/>
    <mergeCell ref="H613:I615"/>
    <mergeCell ref="J613:N613"/>
    <mergeCell ref="O613:P615"/>
    <mergeCell ref="D614:E615"/>
    <mergeCell ref="J614:K615"/>
    <mergeCell ref="L614:N614"/>
    <mergeCell ref="A615:C615"/>
    <mergeCell ref="A616:E617"/>
    <mergeCell ref="A618:E618"/>
    <mergeCell ref="A619:E619"/>
    <mergeCell ref="A620:A659"/>
    <mergeCell ref="B620:E620"/>
    <mergeCell ref="B621:B642"/>
    <mergeCell ref="C621:E622"/>
    <mergeCell ref="C623:C640"/>
    <mergeCell ref="D623:D626"/>
    <mergeCell ref="E623:E624"/>
    <mergeCell ref="F621:F622"/>
    <mergeCell ref="G621:G622"/>
    <mergeCell ref="H621:H622"/>
    <mergeCell ref="I621:I622"/>
    <mergeCell ref="K621:K622"/>
    <mergeCell ref="N621:N622"/>
    <mergeCell ref="O621:O622"/>
    <mergeCell ref="P621:P622"/>
    <mergeCell ref="Q621:Q622"/>
    <mergeCell ref="B594:E594"/>
    <mergeCell ref="L594:M594"/>
    <mergeCell ref="B595:E595"/>
    <mergeCell ref="L595:M595"/>
    <mergeCell ref="B596:C598"/>
    <mergeCell ref="D596:E596"/>
    <mergeCell ref="L596:M596"/>
    <mergeCell ref="D597:E597"/>
    <mergeCell ref="L597:M597"/>
    <mergeCell ref="D598:E598"/>
    <mergeCell ref="L598:M598"/>
    <mergeCell ref="A599:A605"/>
    <mergeCell ref="B599:E599"/>
    <mergeCell ref="L599:M599"/>
    <mergeCell ref="B600:E600"/>
    <mergeCell ref="L600:M600"/>
    <mergeCell ref="B601:E601"/>
    <mergeCell ref="L601:M601"/>
    <mergeCell ref="B602:E602"/>
    <mergeCell ref="L602:M602"/>
    <mergeCell ref="B603:E603"/>
    <mergeCell ref="L603:M603"/>
    <mergeCell ref="B604:E604"/>
    <mergeCell ref="L604:M604"/>
    <mergeCell ref="B605:E605"/>
    <mergeCell ref="L605:M605"/>
    <mergeCell ref="B582:C586"/>
    <mergeCell ref="D582:E582"/>
    <mergeCell ref="J582:N589"/>
    <mergeCell ref="Q582:R589"/>
    <mergeCell ref="D583:E583"/>
    <mergeCell ref="D584:E584"/>
    <mergeCell ref="D585:E585"/>
    <mergeCell ref="D586:E586"/>
    <mergeCell ref="B587:C589"/>
    <mergeCell ref="D587:E587"/>
    <mergeCell ref="D588:E588"/>
    <mergeCell ref="D589:E589"/>
    <mergeCell ref="B590:E590"/>
    <mergeCell ref="L590:M590"/>
    <mergeCell ref="B591:C593"/>
    <mergeCell ref="D591:E591"/>
    <mergeCell ref="L591:M591"/>
    <mergeCell ref="D592:E592"/>
    <mergeCell ref="L592:M592"/>
    <mergeCell ref="D593:E593"/>
    <mergeCell ref="L593:M593"/>
    <mergeCell ref="F578:F579"/>
    <mergeCell ref="G578:G579"/>
    <mergeCell ref="H578:H579"/>
    <mergeCell ref="I578:I579"/>
    <mergeCell ref="K578:K579"/>
    <mergeCell ref="N578:N579"/>
    <mergeCell ref="O578:O579"/>
    <mergeCell ref="P578:P579"/>
    <mergeCell ref="Q578:Q579"/>
    <mergeCell ref="R578:R579"/>
    <mergeCell ref="S578:S579"/>
    <mergeCell ref="T578:T579"/>
    <mergeCell ref="C580:E581"/>
    <mergeCell ref="F580:F581"/>
    <mergeCell ref="G580:G581"/>
    <mergeCell ref="H580:H581"/>
    <mergeCell ref="I580:I581"/>
    <mergeCell ref="K580:K581"/>
    <mergeCell ref="N580:N581"/>
    <mergeCell ref="O580:O581"/>
    <mergeCell ref="P580:P581"/>
    <mergeCell ref="Q580:Q581"/>
    <mergeCell ref="R580:R581"/>
    <mergeCell ref="S580:S581"/>
    <mergeCell ref="T580:T581"/>
    <mergeCell ref="F574:F575"/>
    <mergeCell ref="G574:G575"/>
    <mergeCell ref="H574:H575"/>
    <mergeCell ref="I574:I575"/>
    <mergeCell ref="K574:K575"/>
    <mergeCell ref="N574:N575"/>
    <mergeCell ref="O574:O575"/>
    <mergeCell ref="P574:P575"/>
    <mergeCell ref="Q574:Q575"/>
    <mergeCell ref="R574:R575"/>
    <mergeCell ref="S574:S575"/>
    <mergeCell ref="T574:T575"/>
    <mergeCell ref="F576:F577"/>
    <mergeCell ref="G576:G577"/>
    <mergeCell ref="H576:H577"/>
    <mergeCell ref="I576:I577"/>
    <mergeCell ref="K576:K577"/>
    <mergeCell ref="N576:N577"/>
    <mergeCell ref="O576:O577"/>
    <mergeCell ref="P576:P577"/>
    <mergeCell ref="Q576:Q577"/>
    <mergeCell ref="R576:R577"/>
    <mergeCell ref="S576:S577"/>
    <mergeCell ref="T576:T577"/>
    <mergeCell ref="D570:D573"/>
    <mergeCell ref="E570:E571"/>
    <mergeCell ref="F570:F571"/>
    <mergeCell ref="G570:G571"/>
    <mergeCell ref="H570:H571"/>
    <mergeCell ref="I570:I571"/>
    <mergeCell ref="K570:K571"/>
    <mergeCell ref="N570:N571"/>
    <mergeCell ref="T570:T571"/>
    <mergeCell ref="E572:E573"/>
    <mergeCell ref="F572:F573"/>
    <mergeCell ref="G572:G573"/>
    <mergeCell ref="H572:H573"/>
    <mergeCell ref="I572:I573"/>
    <mergeCell ref="K572:K573"/>
    <mergeCell ref="N572:N573"/>
    <mergeCell ref="S572:S573"/>
    <mergeCell ref="T572:T573"/>
    <mergeCell ref="E564:E565"/>
    <mergeCell ref="F564:F565"/>
    <mergeCell ref="G564:G565"/>
    <mergeCell ref="H564:H565"/>
    <mergeCell ref="I564:I565"/>
    <mergeCell ref="K564:K565"/>
    <mergeCell ref="N564:N565"/>
    <mergeCell ref="S564:S565"/>
    <mergeCell ref="T564:T565"/>
    <mergeCell ref="D566:D569"/>
    <mergeCell ref="E566:E567"/>
    <mergeCell ref="F566:F567"/>
    <mergeCell ref="G566:G567"/>
    <mergeCell ref="H566:H567"/>
    <mergeCell ref="I566:I567"/>
    <mergeCell ref="K566:K567"/>
    <mergeCell ref="N566:N567"/>
    <mergeCell ref="T566:T567"/>
    <mergeCell ref="E568:E569"/>
    <mergeCell ref="F568:F569"/>
    <mergeCell ref="G568:G569"/>
    <mergeCell ref="H568:H569"/>
    <mergeCell ref="I568:I569"/>
    <mergeCell ref="K568:K569"/>
    <mergeCell ref="N568:N569"/>
    <mergeCell ref="S568:S569"/>
    <mergeCell ref="T568:T569"/>
    <mergeCell ref="O560:O561"/>
    <mergeCell ref="P560:P561"/>
    <mergeCell ref="Q560:Q561"/>
    <mergeCell ref="R560:R561"/>
    <mergeCell ref="S560:S561"/>
    <mergeCell ref="T560:T561"/>
    <mergeCell ref="F562:F563"/>
    <mergeCell ref="G562:G563"/>
    <mergeCell ref="H562:H563"/>
    <mergeCell ref="I562:I563"/>
    <mergeCell ref="K562:K563"/>
    <mergeCell ref="N562:N563"/>
    <mergeCell ref="O562:R573"/>
    <mergeCell ref="S562:S563"/>
    <mergeCell ref="S566:S567"/>
    <mergeCell ref="S570:S571"/>
    <mergeCell ref="T562:T563"/>
    <mergeCell ref="D551:E551"/>
    <mergeCell ref="F551:G554"/>
    <mergeCell ref="H551:R551"/>
    <mergeCell ref="S551:T554"/>
    <mergeCell ref="Q552:R554"/>
    <mergeCell ref="B552:C552"/>
    <mergeCell ref="H552:I554"/>
    <mergeCell ref="J552:N552"/>
    <mergeCell ref="O552:P554"/>
    <mergeCell ref="D553:E554"/>
    <mergeCell ref="J553:K554"/>
    <mergeCell ref="L553:N553"/>
    <mergeCell ref="A554:C554"/>
    <mergeCell ref="A555:E556"/>
    <mergeCell ref="A557:E557"/>
    <mergeCell ref="A558:E558"/>
    <mergeCell ref="A559:A598"/>
    <mergeCell ref="B559:E559"/>
    <mergeCell ref="B560:B581"/>
    <mergeCell ref="C560:E561"/>
    <mergeCell ref="C562:C579"/>
    <mergeCell ref="D562:D565"/>
    <mergeCell ref="E562:E563"/>
    <mergeCell ref="D574:E575"/>
    <mergeCell ref="D576:E577"/>
    <mergeCell ref="D578:E579"/>
    <mergeCell ref="F560:F561"/>
    <mergeCell ref="G560:G561"/>
    <mergeCell ref="H560:H561"/>
    <mergeCell ref="I560:I561"/>
    <mergeCell ref="K560:K561"/>
    <mergeCell ref="N560:N561"/>
    <mergeCell ref="B533:E533"/>
    <mergeCell ref="L533:M533"/>
    <mergeCell ref="B534:E534"/>
    <mergeCell ref="L534:M534"/>
    <mergeCell ref="B535:C537"/>
    <mergeCell ref="D535:E535"/>
    <mergeCell ref="L535:M535"/>
    <mergeCell ref="D536:E536"/>
    <mergeCell ref="L536:M536"/>
    <mergeCell ref="D537:E537"/>
    <mergeCell ref="L537:M537"/>
    <mergeCell ref="A538:A544"/>
    <mergeCell ref="B538:E538"/>
    <mergeCell ref="L538:M538"/>
    <mergeCell ref="B539:E539"/>
    <mergeCell ref="L539:M539"/>
    <mergeCell ref="B540:E540"/>
    <mergeCell ref="L540:M540"/>
    <mergeCell ref="B541:E541"/>
    <mergeCell ref="L541:M541"/>
    <mergeCell ref="B542:E542"/>
    <mergeCell ref="L542:M542"/>
    <mergeCell ref="B543:E543"/>
    <mergeCell ref="L543:M543"/>
    <mergeCell ref="B544:E544"/>
    <mergeCell ref="L544:M544"/>
    <mergeCell ref="B521:C525"/>
    <mergeCell ref="D521:E521"/>
    <mergeCell ref="J521:N528"/>
    <mergeCell ref="Q521:R528"/>
    <mergeCell ref="D522:E522"/>
    <mergeCell ref="D523:E523"/>
    <mergeCell ref="D524:E524"/>
    <mergeCell ref="D525:E525"/>
    <mergeCell ref="B526:C528"/>
    <mergeCell ref="D526:E526"/>
    <mergeCell ref="D527:E527"/>
    <mergeCell ref="D528:E528"/>
    <mergeCell ref="B529:E529"/>
    <mergeCell ref="L529:M529"/>
    <mergeCell ref="B530:C532"/>
    <mergeCell ref="D530:E530"/>
    <mergeCell ref="L530:M530"/>
    <mergeCell ref="D531:E531"/>
    <mergeCell ref="L531:M531"/>
    <mergeCell ref="D532:E532"/>
    <mergeCell ref="L532:M532"/>
    <mergeCell ref="D517:E518"/>
    <mergeCell ref="F517:F518"/>
    <mergeCell ref="G517:G518"/>
    <mergeCell ref="H517:H518"/>
    <mergeCell ref="I517:I518"/>
    <mergeCell ref="K517:K518"/>
    <mergeCell ref="N517:N518"/>
    <mergeCell ref="O517:O518"/>
    <mergeCell ref="P517:P518"/>
    <mergeCell ref="Q517:Q518"/>
    <mergeCell ref="R517:R518"/>
    <mergeCell ref="S517:S518"/>
    <mergeCell ref="T517:T518"/>
    <mergeCell ref="C519:E520"/>
    <mergeCell ref="F519:F520"/>
    <mergeCell ref="G519:G520"/>
    <mergeCell ref="H519:H520"/>
    <mergeCell ref="I519:I520"/>
    <mergeCell ref="K519:K520"/>
    <mergeCell ref="N519:N520"/>
    <mergeCell ref="O519:O520"/>
    <mergeCell ref="P519:P520"/>
    <mergeCell ref="Q519:Q520"/>
    <mergeCell ref="R519:R520"/>
    <mergeCell ref="S519:S520"/>
    <mergeCell ref="T519:T520"/>
    <mergeCell ref="D513:E514"/>
    <mergeCell ref="F513:F514"/>
    <mergeCell ref="G513:G514"/>
    <mergeCell ref="H513:H514"/>
    <mergeCell ref="I513:I514"/>
    <mergeCell ref="K513:K514"/>
    <mergeCell ref="N513:N514"/>
    <mergeCell ref="O513:O514"/>
    <mergeCell ref="P513:P514"/>
    <mergeCell ref="Q513:Q514"/>
    <mergeCell ref="R513:R514"/>
    <mergeCell ref="S513:S514"/>
    <mergeCell ref="T513:T514"/>
    <mergeCell ref="D515:E516"/>
    <mergeCell ref="F515:F516"/>
    <mergeCell ref="G515:G516"/>
    <mergeCell ref="H515:H516"/>
    <mergeCell ref="I515:I516"/>
    <mergeCell ref="K515:K516"/>
    <mergeCell ref="N515:N516"/>
    <mergeCell ref="O515:O516"/>
    <mergeCell ref="P515:P516"/>
    <mergeCell ref="Q515:Q516"/>
    <mergeCell ref="R515:R516"/>
    <mergeCell ref="S515:S516"/>
    <mergeCell ref="T515:T516"/>
    <mergeCell ref="D509:D512"/>
    <mergeCell ref="E509:E510"/>
    <mergeCell ref="F509:F510"/>
    <mergeCell ref="G509:G510"/>
    <mergeCell ref="H509:H510"/>
    <mergeCell ref="I509:I510"/>
    <mergeCell ref="K509:K510"/>
    <mergeCell ref="N509:N510"/>
    <mergeCell ref="T509:T510"/>
    <mergeCell ref="E511:E512"/>
    <mergeCell ref="F511:F512"/>
    <mergeCell ref="G511:G512"/>
    <mergeCell ref="H511:H512"/>
    <mergeCell ref="I511:I512"/>
    <mergeCell ref="K511:K512"/>
    <mergeCell ref="N511:N512"/>
    <mergeCell ref="S511:S512"/>
    <mergeCell ref="T511:T512"/>
    <mergeCell ref="D505:D508"/>
    <mergeCell ref="E505:E506"/>
    <mergeCell ref="F505:F506"/>
    <mergeCell ref="G505:G506"/>
    <mergeCell ref="H505:H506"/>
    <mergeCell ref="I505:I506"/>
    <mergeCell ref="K505:K506"/>
    <mergeCell ref="N505:N506"/>
    <mergeCell ref="T505:T506"/>
    <mergeCell ref="E507:E508"/>
    <mergeCell ref="F507:F508"/>
    <mergeCell ref="G507:G508"/>
    <mergeCell ref="H507:H508"/>
    <mergeCell ref="I507:I508"/>
    <mergeCell ref="K507:K508"/>
    <mergeCell ref="N507:N508"/>
    <mergeCell ref="S507:S508"/>
    <mergeCell ref="T507:T508"/>
    <mergeCell ref="R499:R500"/>
    <mergeCell ref="S499:S500"/>
    <mergeCell ref="T499:T500"/>
    <mergeCell ref="F501:F502"/>
    <mergeCell ref="G501:G502"/>
    <mergeCell ref="H501:H502"/>
    <mergeCell ref="I501:I502"/>
    <mergeCell ref="K501:K502"/>
    <mergeCell ref="N501:N502"/>
    <mergeCell ref="O501:R512"/>
    <mergeCell ref="S501:S502"/>
    <mergeCell ref="S505:S506"/>
    <mergeCell ref="S509:S510"/>
    <mergeCell ref="T501:T502"/>
    <mergeCell ref="E503:E504"/>
    <mergeCell ref="F503:F504"/>
    <mergeCell ref="G503:G504"/>
    <mergeCell ref="H503:H504"/>
    <mergeCell ref="I503:I504"/>
    <mergeCell ref="K503:K504"/>
    <mergeCell ref="N503:N504"/>
    <mergeCell ref="S503:S504"/>
    <mergeCell ref="T503:T504"/>
    <mergeCell ref="D490:E490"/>
    <mergeCell ref="F490:G493"/>
    <mergeCell ref="H490:R490"/>
    <mergeCell ref="S490:T493"/>
    <mergeCell ref="Q491:R493"/>
    <mergeCell ref="B491:C491"/>
    <mergeCell ref="H491:I493"/>
    <mergeCell ref="J491:N491"/>
    <mergeCell ref="O491:P493"/>
    <mergeCell ref="D492:E493"/>
    <mergeCell ref="J492:K493"/>
    <mergeCell ref="L492:N492"/>
    <mergeCell ref="A493:C493"/>
    <mergeCell ref="A494:E495"/>
    <mergeCell ref="A496:E496"/>
    <mergeCell ref="A497:E497"/>
    <mergeCell ref="A498:A537"/>
    <mergeCell ref="B498:E498"/>
    <mergeCell ref="B499:B520"/>
    <mergeCell ref="C499:E500"/>
    <mergeCell ref="C501:C518"/>
    <mergeCell ref="D501:D504"/>
    <mergeCell ref="E501:E502"/>
    <mergeCell ref="F499:F500"/>
    <mergeCell ref="G499:G500"/>
    <mergeCell ref="H499:H500"/>
    <mergeCell ref="I499:I500"/>
    <mergeCell ref="K499:K500"/>
    <mergeCell ref="N499:N500"/>
    <mergeCell ref="O499:O500"/>
    <mergeCell ref="P499:P500"/>
    <mergeCell ref="Q499:Q500"/>
    <mergeCell ref="B472:E472"/>
    <mergeCell ref="L472:M472"/>
    <mergeCell ref="B473:E473"/>
    <mergeCell ref="L473:M473"/>
    <mergeCell ref="B474:C476"/>
    <mergeCell ref="D474:E474"/>
    <mergeCell ref="L474:M474"/>
    <mergeCell ref="D475:E475"/>
    <mergeCell ref="L475:M475"/>
    <mergeCell ref="D476:E476"/>
    <mergeCell ref="L476:M476"/>
    <mergeCell ref="A477:A483"/>
    <mergeCell ref="B477:E477"/>
    <mergeCell ref="L477:M477"/>
    <mergeCell ref="B478:E478"/>
    <mergeCell ref="L478:M478"/>
    <mergeCell ref="B479:E479"/>
    <mergeCell ref="L479:M479"/>
    <mergeCell ref="B480:E480"/>
    <mergeCell ref="L480:M480"/>
    <mergeCell ref="B481:E481"/>
    <mergeCell ref="L481:M481"/>
    <mergeCell ref="B482:E482"/>
    <mergeCell ref="L482:M482"/>
    <mergeCell ref="B483:E483"/>
    <mergeCell ref="L483:M483"/>
    <mergeCell ref="B460:C464"/>
    <mergeCell ref="D460:E460"/>
    <mergeCell ref="J460:N467"/>
    <mergeCell ref="Q460:R467"/>
    <mergeCell ref="D461:E461"/>
    <mergeCell ref="D462:E462"/>
    <mergeCell ref="D463:E463"/>
    <mergeCell ref="D464:E464"/>
    <mergeCell ref="B465:C467"/>
    <mergeCell ref="D465:E465"/>
    <mergeCell ref="D466:E466"/>
    <mergeCell ref="D467:E467"/>
    <mergeCell ref="B468:E468"/>
    <mergeCell ref="L468:M468"/>
    <mergeCell ref="B469:C471"/>
    <mergeCell ref="D469:E469"/>
    <mergeCell ref="L469:M469"/>
    <mergeCell ref="D470:E470"/>
    <mergeCell ref="L470:M470"/>
    <mergeCell ref="D471:E471"/>
    <mergeCell ref="L471:M471"/>
    <mergeCell ref="F456:F457"/>
    <mergeCell ref="G456:G457"/>
    <mergeCell ref="H456:H457"/>
    <mergeCell ref="I456:I457"/>
    <mergeCell ref="K456:K457"/>
    <mergeCell ref="N456:N457"/>
    <mergeCell ref="O456:O457"/>
    <mergeCell ref="P456:P457"/>
    <mergeCell ref="Q456:Q457"/>
    <mergeCell ref="R456:R457"/>
    <mergeCell ref="S456:S457"/>
    <mergeCell ref="T456:T457"/>
    <mergeCell ref="C458:E459"/>
    <mergeCell ref="F458:F459"/>
    <mergeCell ref="G458:G459"/>
    <mergeCell ref="H458:H459"/>
    <mergeCell ref="I458:I459"/>
    <mergeCell ref="K458:K459"/>
    <mergeCell ref="N458:N459"/>
    <mergeCell ref="O458:O459"/>
    <mergeCell ref="P458:P459"/>
    <mergeCell ref="Q458:Q459"/>
    <mergeCell ref="R458:R459"/>
    <mergeCell ref="S458:S459"/>
    <mergeCell ref="T458:T459"/>
    <mergeCell ref="F452:F453"/>
    <mergeCell ref="G452:G453"/>
    <mergeCell ref="H452:H453"/>
    <mergeCell ref="I452:I453"/>
    <mergeCell ref="K452:K453"/>
    <mergeCell ref="N452:N453"/>
    <mergeCell ref="O452:O453"/>
    <mergeCell ref="P452:P453"/>
    <mergeCell ref="Q452:Q453"/>
    <mergeCell ref="R452:R453"/>
    <mergeCell ref="S452:S453"/>
    <mergeCell ref="T452:T453"/>
    <mergeCell ref="F454:F455"/>
    <mergeCell ref="G454:G455"/>
    <mergeCell ref="H454:H455"/>
    <mergeCell ref="I454:I455"/>
    <mergeCell ref="K454:K455"/>
    <mergeCell ref="N454:N455"/>
    <mergeCell ref="O454:O455"/>
    <mergeCell ref="P454:P455"/>
    <mergeCell ref="Q454:Q455"/>
    <mergeCell ref="R454:R455"/>
    <mergeCell ref="S454:S455"/>
    <mergeCell ref="T454:T455"/>
    <mergeCell ref="D448:D451"/>
    <mergeCell ref="E448:E449"/>
    <mergeCell ref="F448:F449"/>
    <mergeCell ref="G448:G449"/>
    <mergeCell ref="H448:H449"/>
    <mergeCell ref="I448:I449"/>
    <mergeCell ref="K448:K449"/>
    <mergeCell ref="N448:N449"/>
    <mergeCell ref="T448:T449"/>
    <mergeCell ref="E450:E451"/>
    <mergeCell ref="F450:F451"/>
    <mergeCell ref="G450:G451"/>
    <mergeCell ref="H450:H451"/>
    <mergeCell ref="I450:I451"/>
    <mergeCell ref="K450:K451"/>
    <mergeCell ref="N450:N451"/>
    <mergeCell ref="S450:S451"/>
    <mergeCell ref="T450:T451"/>
    <mergeCell ref="E442:E443"/>
    <mergeCell ref="F442:F443"/>
    <mergeCell ref="G442:G443"/>
    <mergeCell ref="H442:H443"/>
    <mergeCell ref="I442:I443"/>
    <mergeCell ref="K442:K443"/>
    <mergeCell ref="N442:N443"/>
    <mergeCell ref="S442:S443"/>
    <mergeCell ref="T442:T443"/>
    <mergeCell ref="D444:D447"/>
    <mergeCell ref="E444:E445"/>
    <mergeCell ref="F444:F445"/>
    <mergeCell ref="G444:G445"/>
    <mergeCell ref="H444:H445"/>
    <mergeCell ref="I444:I445"/>
    <mergeCell ref="K444:K445"/>
    <mergeCell ref="N444:N445"/>
    <mergeCell ref="T444:T445"/>
    <mergeCell ref="E446:E447"/>
    <mergeCell ref="F446:F447"/>
    <mergeCell ref="G446:G447"/>
    <mergeCell ref="H446:H447"/>
    <mergeCell ref="I446:I447"/>
    <mergeCell ref="K446:K447"/>
    <mergeCell ref="N446:N447"/>
    <mergeCell ref="S446:S447"/>
    <mergeCell ref="T446:T447"/>
    <mergeCell ref="O438:O439"/>
    <mergeCell ref="P438:P439"/>
    <mergeCell ref="Q438:Q439"/>
    <mergeCell ref="R438:R439"/>
    <mergeCell ref="S438:S439"/>
    <mergeCell ref="T438:T439"/>
    <mergeCell ref="F440:F441"/>
    <mergeCell ref="G440:G441"/>
    <mergeCell ref="H440:H441"/>
    <mergeCell ref="I440:I441"/>
    <mergeCell ref="K440:K441"/>
    <mergeCell ref="N440:N441"/>
    <mergeCell ref="O440:R451"/>
    <mergeCell ref="S440:S441"/>
    <mergeCell ref="S444:S445"/>
    <mergeCell ref="S448:S449"/>
    <mergeCell ref="T440:T441"/>
    <mergeCell ref="D429:E429"/>
    <mergeCell ref="F429:G432"/>
    <mergeCell ref="H429:R429"/>
    <mergeCell ref="S429:T432"/>
    <mergeCell ref="Q430:R432"/>
    <mergeCell ref="B430:C430"/>
    <mergeCell ref="H430:I432"/>
    <mergeCell ref="J430:N430"/>
    <mergeCell ref="O430:P432"/>
    <mergeCell ref="D431:E432"/>
    <mergeCell ref="J431:K432"/>
    <mergeCell ref="L431:N431"/>
    <mergeCell ref="A432:C432"/>
    <mergeCell ref="A433:E434"/>
    <mergeCell ref="A435:E435"/>
    <mergeCell ref="A436:E436"/>
    <mergeCell ref="A437:A476"/>
    <mergeCell ref="B437:E437"/>
    <mergeCell ref="B438:B459"/>
    <mergeCell ref="C438:E439"/>
    <mergeCell ref="C440:C457"/>
    <mergeCell ref="D440:D443"/>
    <mergeCell ref="E440:E441"/>
    <mergeCell ref="D452:E453"/>
    <mergeCell ref="D454:E455"/>
    <mergeCell ref="D456:E457"/>
    <mergeCell ref="F438:F439"/>
    <mergeCell ref="G438:G439"/>
    <mergeCell ref="H438:H439"/>
    <mergeCell ref="I438:I439"/>
    <mergeCell ref="K438:K439"/>
    <mergeCell ref="N438:N439"/>
    <mergeCell ref="B411:E411"/>
    <mergeCell ref="L411:M411"/>
    <mergeCell ref="B412:E412"/>
    <mergeCell ref="L412:M412"/>
    <mergeCell ref="B413:C415"/>
    <mergeCell ref="D413:E413"/>
    <mergeCell ref="L413:M413"/>
    <mergeCell ref="D414:E414"/>
    <mergeCell ref="L414:M414"/>
    <mergeCell ref="D415:E415"/>
    <mergeCell ref="L415:M415"/>
    <mergeCell ref="A416:A422"/>
    <mergeCell ref="B416:E416"/>
    <mergeCell ref="L416:M416"/>
    <mergeCell ref="B417:E417"/>
    <mergeCell ref="L417:M417"/>
    <mergeCell ref="B418:E418"/>
    <mergeCell ref="L418:M418"/>
    <mergeCell ref="B419:E419"/>
    <mergeCell ref="L419:M419"/>
    <mergeCell ref="B420:E420"/>
    <mergeCell ref="L420:M420"/>
    <mergeCell ref="B421:E421"/>
    <mergeCell ref="L421:M421"/>
    <mergeCell ref="B422:E422"/>
    <mergeCell ref="L422:M422"/>
    <mergeCell ref="B399:C403"/>
    <mergeCell ref="D399:E399"/>
    <mergeCell ref="J399:N406"/>
    <mergeCell ref="Q399:R406"/>
    <mergeCell ref="D400:E400"/>
    <mergeCell ref="D401:E401"/>
    <mergeCell ref="D402:E402"/>
    <mergeCell ref="D403:E403"/>
    <mergeCell ref="B404:C406"/>
    <mergeCell ref="D404:E404"/>
    <mergeCell ref="D405:E405"/>
    <mergeCell ref="D406:E406"/>
    <mergeCell ref="B407:E407"/>
    <mergeCell ref="L407:M407"/>
    <mergeCell ref="B408:C410"/>
    <mergeCell ref="D408:E408"/>
    <mergeCell ref="L408:M408"/>
    <mergeCell ref="D409:E409"/>
    <mergeCell ref="L409:M409"/>
    <mergeCell ref="D410:E410"/>
    <mergeCell ref="L410:M410"/>
    <mergeCell ref="D395:E396"/>
    <mergeCell ref="F395:F396"/>
    <mergeCell ref="G395:G396"/>
    <mergeCell ref="H395:H396"/>
    <mergeCell ref="I395:I396"/>
    <mergeCell ref="K395:K396"/>
    <mergeCell ref="N395:N396"/>
    <mergeCell ref="O395:O396"/>
    <mergeCell ref="P395:P396"/>
    <mergeCell ref="Q395:Q396"/>
    <mergeCell ref="R395:R396"/>
    <mergeCell ref="S395:S396"/>
    <mergeCell ref="T395:T396"/>
    <mergeCell ref="C397:E398"/>
    <mergeCell ref="F397:F398"/>
    <mergeCell ref="G397:G398"/>
    <mergeCell ref="H397:H398"/>
    <mergeCell ref="I397:I398"/>
    <mergeCell ref="K397:K398"/>
    <mergeCell ref="N397:N398"/>
    <mergeCell ref="O397:O398"/>
    <mergeCell ref="P397:P398"/>
    <mergeCell ref="Q397:Q398"/>
    <mergeCell ref="R397:R398"/>
    <mergeCell ref="S397:S398"/>
    <mergeCell ref="T397:T398"/>
    <mergeCell ref="D391:E392"/>
    <mergeCell ref="F391:F392"/>
    <mergeCell ref="G391:G392"/>
    <mergeCell ref="H391:H392"/>
    <mergeCell ref="I391:I392"/>
    <mergeCell ref="K391:K392"/>
    <mergeCell ref="N391:N392"/>
    <mergeCell ref="O391:O392"/>
    <mergeCell ref="P391:P392"/>
    <mergeCell ref="Q391:Q392"/>
    <mergeCell ref="R391:R392"/>
    <mergeCell ref="S391:S392"/>
    <mergeCell ref="T391:T392"/>
    <mergeCell ref="D393:E394"/>
    <mergeCell ref="F393:F394"/>
    <mergeCell ref="G393:G394"/>
    <mergeCell ref="H393:H394"/>
    <mergeCell ref="I393:I394"/>
    <mergeCell ref="K393:K394"/>
    <mergeCell ref="N393:N394"/>
    <mergeCell ref="O393:O394"/>
    <mergeCell ref="P393:P394"/>
    <mergeCell ref="Q393:Q394"/>
    <mergeCell ref="R393:R394"/>
    <mergeCell ref="S393:S394"/>
    <mergeCell ref="T393:T394"/>
    <mergeCell ref="D387:D390"/>
    <mergeCell ref="E387:E388"/>
    <mergeCell ref="F387:F388"/>
    <mergeCell ref="G387:G388"/>
    <mergeCell ref="H387:H388"/>
    <mergeCell ref="I387:I388"/>
    <mergeCell ref="K387:K388"/>
    <mergeCell ref="N387:N388"/>
    <mergeCell ref="T387:T388"/>
    <mergeCell ref="E389:E390"/>
    <mergeCell ref="F389:F390"/>
    <mergeCell ref="G389:G390"/>
    <mergeCell ref="H389:H390"/>
    <mergeCell ref="I389:I390"/>
    <mergeCell ref="K389:K390"/>
    <mergeCell ref="N389:N390"/>
    <mergeCell ref="S389:S390"/>
    <mergeCell ref="T389:T390"/>
    <mergeCell ref="D383:D386"/>
    <mergeCell ref="E383:E384"/>
    <mergeCell ref="F383:F384"/>
    <mergeCell ref="G383:G384"/>
    <mergeCell ref="H383:H384"/>
    <mergeCell ref="I383:I384"/>
    <mergeCell ref="K383:K384"/>
    <mergeCell ref="N383:N384"/>
    <mergeCell ref="T383:T384"/>
    <mergeCell ref="E385:E386"/>
    <mergeCell ref="F385:F386"/>
    <mergeCell ref="G385:G386"/>
    <mergeCell ref="H385:H386"/>
    <mergeCell ref="I385:I386"/>
    <mergeCell ref="K385:K386"/>
    <mergeCell ref="N385:N386"/>
    <mergeCell ref="S385:S386"/>
    <mergeCell ref="T385:T386"/>
    <mergeCell ref="R377:R378"/>
    <mergeCell ref="S377:S378"/>
    <mergeCell ref="T377:T378"/>
    <mergeCell ref="F379:F380"/>
    <mergeCell ref="G379:G380"/>
    <mergeCell ref="H379:H380"/>
    <mergeCell ref="I379:I380"/>
    <mergeCell ref="K379:K380"/>
    <mergeCell ref="N379:N380"/>
    <mergeCell ref="O379:R390"/>
    <mergeCell ref="S379:S380"/>
    <mergeCell ref="S383:S384"/>
    <mergeCell ref="S387:S388"/>
    <mergeCell ref="T379:T380"/>
    <mergeCell ref="E381:E382"/>
    <mergeCell ref="F381:F382"/>
    <mergeCell ref="G381:G382"/>
    <mergeCell ref="H381:H382"/>
    <mergeCell ref="I381:I382"/>
    <mergeCell ref="K381:K382"/>
    <mergeCell ref="N381:N382"/>
    <mergeCell ref="S381:S382"/>
    <mergeCell ref="T381:T382"/>
    <mergeCell ref="D368:E368"/>
    <mergeCell ref="F368:G371"/>
    <mergeCell ref="H368:R368"/>
    <mergeCell ref="S368:T371"/>
    <mergeCell ref="Q369:R371"/>
    <mergeCell ref="B369:C369"/>
    <mergeCell ref="H369:I371"/>
    <mergeCell ref="J369:N369"/>
    <mergeCell ref="O369:P371"/>
    <mergeCell ref="D370:E371"/>
    <mergeCell ref="J370:K371"/>
    <mergeCell ref="L370:N370"/>
    <mergeCell ref="A371:C371"/>
    <mergeCell ref="A372:E373"/>
    <mergeCell ref="A374:E374"/>
    <mergeCell ref="A375:E375"/>
    <mergeCell ref="A376:A415"/>
    <mergeCell ref="B376:E376"/>
    <mergeCell ref="B377:B398"/>
    <mergeCell ref="C377:E378"/>
    <mergeCell ref="C379:C396"/>
    <mergeCell ref="D379:D382"/>
    <mergeCell ref="E379:E380"/>
    <mergeCell ref="F377:F378"/>
    <mergeCell ref="G377:G378"/>
    <mergeCell ref="H377:H378"/>
    <mergeCell ref="I377:I378"/>
    <mergeCell ref="K377:K378"/>
    <mergeCell ref="N377:N378"/>
    <mergeCell ref="O377:O378"/>
    <mergeCell ref="P377:P378"/>
    <mergeCell ref="Q377:Q378"/>
    <mergeCell ref="B350:E350"/>
    <mergeCell ref="L350:M350"/>
    <mergeCell ref="B351:E351"/>
    <mergeCell ref="L351:M351"/>
    <mergeCell ref="B352:C354"/>
    <mergeCell ref="D352:E352"/>
    <mergeCell ref="D353:E353"/>
    <mergeCell ref="L353:M353"/>
    <mergeCell ref="D354:E354"/>
    <mergeCell ref="L354:M354"/>
    <mergeCell ref="A355:A361"/>
    <mergeCell ref="B355:E355"/>
    <mergeCell ref="B356:E356"/>
    <mergeCell ref="L356:M356"/>
    <mergeCell ref="B357:E357"/>
    <mergeCell ref="L357:M357"/>
    <mergeCell ref="B358:E358"/>
    <mergeCell ref="L358:M358"/>
    <mergeCell ref="B359:E359"/>
    <mergeCell ref="L359:M359"/>
    <mergeCell ref="B360:E360"/>
    <mergeCell ref="L360:M360"/>
    <mergeCell ref="B361:E361"/>
    <mergeCell ref="L361:M361"/>
    <mergeCell ref="B338:C342"/>
    <mergeCell ref="D338:E338"/>
    <mergeCell ref="J338:N345"/>
    <mergeCell ref="Q338:R345"/>
    <mergeCell ref="D339:E339"/>
    <mergeCell ref="D340:E340"/>
    <mergeCell ref="D341:E341"/>
    <mergeCell ref="D342:E342"/>
    <mergeCell ref="B343:C345"/>
    <mergeCell ref="D343:E343"/>
    <mergeCell ref="D344:E344"/>
    <mergeCell ref="D345:E345"/>
    <mergeCell ref="B346:E346"/>
    <mergeCell ref="L346:M346"/>
    <mergeCell ref="B347:C349"/>
    <mergeCell ref="D347:E347"/>
    <mergeCell ref="D348:E348"/>
    <mergeCell ref="L348:M348"/>
    <mergeCell ref="D349:E349"/>
    <mergeCell ref="L349:M349"/>
    <mergeCell ref="D334:E335"/>
    <mergeCell ref="F334:F335"/>
    <mergeCell ref="G334:G335"/>
    <mergeCell ref="H334:H335"/>
    <mergeCell ref="I334:I335"/>
    <mergeCell ref="K334:K335"/>
    <mergeCell ref="N334:N335"/>
    <mergeCell ref="O334:O335"/>
    <mergeCell ref="P334:P335"/>
    <mergeCell ref="Q334:Q335"/>
    <mergeCell ref="R334:R335"/>
    <mergeCell ref="S334:S335"/>
    <mergeCell ref="T334:T335"/>
    <mergeCell ref="C336:E337"/>
    <mergeCell ref="F336:F337"/>
    <mergeCell ref="G336:G337"/>
    <mergeCell ref="H336:H337"/>
    <mergeCell ref="I336:I337"/>
    <mergeCell ref="K336:K337"/>
    <mergeCell ref="N336:N337"/>
    <mergeCell ref="O336:O337"/>
    <mergeCell ref="P336:P337"/>
    <mergeCell ref="Q336:Q337"/>
    <mergeCell ref="R336:R337"/>
    <mergeCell ref="S336:S337"/>
    <mergeCell ref="T336:T337"/>
    <mergeCell ref="D330:E331"/>
    <mergeCell ref="F330:F331"/>
    <mergeCell ref="G330:G331"/>
    <mergeCell ref="H330:H331"/>
    <mergeCell ref="I330:I331"/>
    <mergeCell ref="K330:K331"/>
    <mergeCell ref="N330:N331"/>
    <mergeCell ref="O330:O331"/>
    <mergeCell ref="P330:P331"/>
    <mergeCell ref="Q330:Q331"/>
    <mergeCell ref="R330:R331"/>
    <mergeCell ref="S330:S331"/>
    <mergeCell ref="T330:T331"/>
    <mergeCell ref="D332:E333"/>
    <mergeCell ref="F332:F333"/>
    <mergeCell ref="G332:G333"/>
    <mergeCell ref="H332:H333"/>
    <mergeCell ref="I332:I333"/>
    <mergeCell ref="K332:K333"/>
    <mergeCell ref="N332:N333"/>
    <mergeCell ref="O332:O333"/>
    <mergeCell ref="P332:P333"/>
    <mergeCell ref="Q332:Q333"/>
    <mergeCell ref="R332:R333"/>
    <mergeCell ref="S332:S333"/>
    <mergeCell ref="T332:T333"/>
    <mergeCell ref="D326:D329"/>
    <mergeCell ref="E326:E327"/>
    <mergeCell ref="F326:F327"/>
    <mergeCell ref="G326:G327"/>
    <mergeCell ref="H326:H327"/>
    <mergeCell ref="I326:I327"/>
    <mergeCell ref="K326:K327"/>
    <mergeCell ref="N326:N327"/>
    <mergeCell ref="T326:T327"/>
    <mergeCell ref="E328:E329"/>
    <mergeCell ref="F328:F329"/>
    <mergeCell ref="G328:G329"/>
    <mergeCell ref="H328:H329"/>
    <mergeCell ref="I328:I329"/>
    <mergeCell ref="K328:K329"/>
    <mergeCell ref="N328:N329"/>
    <mergeCell ref="S328:S329"/>
    <mergeCell ref="T328:T329"/>
    <mergeCell ref="D322:D325"/>
    <mergeCell ref="E322:E323"/>
    <mergeCell ref="F322:F323"/>
    <mergeCell ref="G322:G323"/>
    <mergeCell ref="H322:H323"/>
    <mergeCell ref="I322:I323"/>
    <mergeCell ref="K322:K323"/>
    <mergeCell ref="N322:N323"/>
    <mergeCell ref="T322:T323"/>
    <mergeCell ref="E324:E325"/>
    <mergeCell ref="F324:F325"/>
    <mergeCell ref="G324:G325"/>
    <mergeCell ref="H324:H325"/>
    <mergeCell ref="I324:I325"/>
    <mergeCell ref="K324:K325"/>
    <mergeCell ref="N324:N325"/>
    <mergeCell ref="S324:S325"/>
    <mergeCell ref="T324:T325"/>
    <mergeCell ref="R316:R317"/>
    <mergeCell ref="S316:S317"/>
    <mergeCell ref="T316:T317"/>
    <mergeCell ref="F318:F319"/>
    <mergeCell ref="G318:G319"/>
    <mergeCell ref="H318:H319"/>
    <mergeCell ref="I318:I319"/>
    <mergeCell ref="K318:K319"/>
    <mergeCell ref="N318:N319"/>
    <mergeCell ref="O318:R329"/>
    <mergeCell ref="S318:S319"/>
    <mergeCell ref="S322:S323"/>
    <mergeCell ref="S326:S327"/>
    <mergeCell ref="T318:T319"/>
    <mergeCell ref="E320:E321"/>
    <mergeCell ref="F320:F321"/>
    <mergeCell ref="G320:G321"/>
    <mergeCell ref="H320:H321"/>
    <mergeCell ref="I320:I321"/>
    <mergeCell ref="K320:K321"/>
    <mergeCell ref="N320:N321"/>
    <mergeCell ref="S320:S321"/>
    <mergeCell ref="T320:T321"/>
    <mergeCell ref="D307:E307"/>
    <mergeCell ref="F307:G310"/>
    <mergeCell ref="H307:R307"/>
    <mergeCell ref="S307:T310"/>
    <mergeCell ref="Q308:R310"/>
    <mergeCell ref="B308:C308"/>
    <mergeCell ref="H308:I310"/>
    <mergeCell ref="J308:N308"/>
    <mergeCell ref="O308:P310"/>
    <mergeCell ref="D309:E310"/>
    <mergeCell ref="J309:K310"/>
    <mergeCell ref="L309:N309"/>
    <mergeCell ref="A310:C310"/>
    <mergeCell ref="A311:E312"/>
    <mergeCell ref="A313:E313"/>
    <mergeCell ref="A314:E314"/>
    <mergeCell ref="A315:A354"/>
    <mergeCell ref="B315:E315"/>
    <mergeCell ref="B316:B337"/>
    <mergeCell ref="C316:E317"/>
    <mergeCell ref="C318:C335"/>
    <mergeCell ref="D318:D321"/>
    <mergeCell ref="E318:E319"/>
    <mergeCell ref="F316:F317"/>
    <mergeCell ref="G316:G317"/>
    <mergeCell ref="H316:H317"/>
    <mergeCell ref="I316:I317"/>
    <mergeCell ref="K316:K317"/>
    <mergeCell ref="N316:N317"/>
    <mergeCell ref="O316:O317"/>
    <mergeCell ref="P316:P317"/>
    <mergeCell ref="Q316:Q317"/>
    <mergeCell ref="B289:E289"/>
    <mergeCell ref="L289:M289"/>
    <mergeCell ref="B290:E290"/>
    <mergeCell ref="L290:M290"/>
    <mergeCell ref="B291:C293"/>
    <mergeCell ref="D291:E291"/>
    <mergeCell ref="D292:E292"/>
    <mergeCell ref="L292:M292"/>
    <mergeCell ref="D293:E293"/>
    <mergeCell ref="L293:M293"/>
    <mergeCell ref="A294:A300"/>
    <mergeCell ref="B294:E294"/>
    <mergeCell ref="B295:E295"/>
    <mergeCell ref="L295:M295"/>
    <mergeCell ref="B296:E296"/>
    <mergeCell ref="L296:M296"/>
    <mergeCell ref="B297:E297"/>
    <mergeCell ref="L297:M297"/>
    <mergeCell ref="B298:E298"/>
    <mergeCell ref="L298:M298"/>
    <mergeCell ref="B299:E299"/>
    <mergeCell ref="L299:M299"/>
    <mergeCell ref="B300:E300"/>
    <mergeCell ref="L300:M300"/>
    <mergeCell ref="B277:C281"/>
    <mergeCell ref="D277:E277"/>
    <mergeCell ref="J277:N284"/>
    <mergeCell ref="Q277:R284"/>
    <mergeCell ref="D278:E278"/>
    <mergeCell ref="D279:E279"/>
    <mergeCell ref="D280:E280"/>
    <mergeCell ref="D281:E281"/>
    <mergeCell ref="B282:C284"/>
    <mergeCell ref="D282:E282"/>
    <mergeCell ref="D283:E283"/>
    <mergeCell ref="D284:E284"/>
    <mergeCell ref="B285:E285"/>
    <mergeCell ref="L285:M285"/>
    <mergeCell ref="B286:C288"/>
    <mergeCell ref="D286:E286"/>
    <mergeCell ref="D287:E287"/>
    <mergeCell ref="L287:M287"/>
    <mergeCell ref="D288:E288"/>
    <mergeCell ref="L288:M288"/>
    <mergeCell ref="D273:E274"/>
    <mergeCell ref="F273:F274"/>
    <mergeCell ref="G273:G274"/>
    <mergeCell ref="H273:H274"/>
    <mergeCell ref="I273:I274"/>
    <mergeCell ref="K273:K274"/>
    <mergeCell ref="N273:N274"/>
    <mergeCell ref="O273:O274"/>
    <mergeCell ref="P273:P274"/>
    <mergeCell ref="Q273:Q274"/>
    <mergeCell ref="R273:R274"/>
    <mergeCell ref="S273:S274"/>
    <mergeCell ref="T273:T274"/>
    <mergeCell ref="C275:E276"/>
    <mergeCell ref="F275:F276"/>
    <mergeCell ref="G275:G276"/>
    <mergeCell ref="H275:H276"/>
    <mergeCell ref="I275:I276"/>
    <mergeCell ref="K275:K276"/>
    <mergeCell ref="N275:N276"/>
    <mergeCell ref="O275:O276"/>
    <mergeCell ref="P275:P276"/>
    <mergeCell ref="Q275:Q276"/>
    <mergeCell ref="R275:R276"/>
    <mergeCell ref="S275:S276"/>
    <mergeCell ref="T275:T276"/>
    <mergeCell ref="D269:E270"/>
    <mergeCell ref="F269:F270"/>
    <mergeCell ref="G269:G270"/>
    <mergeCell ref="H269:H270"/>
    <mergeCell ref="I269:I270"/>
    <mergeCell ref="K269:K270"/>
    <mergeCell ref="N269:N270"/>
    <mergeCell ref="O269:O270"/>
    <mergeCell ref="P269:P270"/>
    <mergeCell ref="Q269:Q270"/>
    <mergeCell ref="R269:R270"/>
    <mergeCell ref="S269:S270"/>
    <mergeCell ref="T269:T270"/>
    <mergeCell ref="D271:E272"/>
    <mergeCell ref="F271:F272"/>
    <mergeCell ref="G271:G272"/>
    <mergeCell ref="H271:H272"/>
    <mergeCell ref="I271:I272"/>
    <mergeCell ref="K271:K272"/>
    <mergeCell ref="N271:N272"/>
    <mergeCell ref="O271:O272"/>
    <mergeCell ref="P271:P272"/>
    <mergeCell ref="Q271:Q272"/>
    <mergeCell ref="R271:R272"/>
    <mergeCell ref="S271:S272"/>
    <mergeCell ref="T271:T272"/>
    <mergeCell ref="D265:D268"/>
    <mergeCell ref="E265:E266"/>
    <mergeCell ref="F265:F266"/>
    <mergeCell ref="G265:G266"/>
    <mergeCell ref="H265:H266"/>
    <mergeCell ref="I265:I266"/>
    <mergeCell ref="K265:K266"/>
    <mergeCell ref="N265:N266"/>
    <mergeCell ref="T265:T266"/>
    <mergeCell ref="E267:E268"/>
    <mergeCell ref="F267:F268"/>
    <mergeCell ref="G267:G268"/>
    <mergeCell ref="H267:H268"/>
    <mergeCell ref="I267:I268"/>
    <mergeCell ref="K267:K268"/>
    <mergeCell ref="N267:N268"/>
    <mergeCell ref="S267:S268"/>
    <mergeCell ref="T267:T268"/>
    <mergeCell ref="D261:D264"/>
    <mergeCell ref="E261:E262"/>
    <mergeCell ref="F261:F262"/>
    <mergeCell ref="G261:G262"/>
    <mergeCell ref="H261:H262"/>
    <mergeCell ref="I261:I262"/>
    <mergeCell ref="K261:K262"/>
    <mergeCell ref="N261:N262"/>
    <mergeCell ref="T261:T262"/>
    <mergeCell ref="E263:E264"/>
    <mergeCell ref="F263:F264"/>
    <mergeCell ref="G263:G264"/>
    <mergeCell ref="H263:H264"/>
    <mergeCell ref="I263:I264"/>
    <mergeCell ref="K263:K264"/>
    <mergeCell ref="N263:N264"/>
    <mergeCell ref="S263:S264"/>
    <mergeCell ref="T263:T264"/>
    <mergeCell ref="R255:R256"/>
    <mergeCell ref="S255:S256"/>
    <mergeCell ref="T255:T256"/>
    <mergeCell ref="F257:F258"/>
    <mergeCell ref="G257:G258"/>
    <mergeCell ref="H257:H258"/>
    <mergeCell ref="I257:I258"/>
    <mergeCell ref="K257:K258"/>
    <mergeCell ref="N257:N258"/>
    <mergeCell ref="O257:R268"/>
    <mergeCell ref="S257:S258"/>
    <mergeCell ref="S261:S262"/>
    <mergeCell ref="S265:S266"/>
    <mergeCell ref="T257:T258"/>
    <mergeCell ref="E259:E260"/>
    <mergeCell ref="F259:F260"/>
    <mergeCell ref="G259:G260"/>
    <mergeCell ref="H259:H260"/>
    <mergeCell ref="I259:I260"/>
    <mergeCell ref="K259:K260"/>
    <mergeCell ref="N259:N260"/>
    <mergeCell ref="S259:S260"/>
    <mergeCell ref="T259:T260"/>
    <mergeCell ref="D246:E246"/>
    <mergeCell ref="F246:G249"/>
    <mergeCell ref="H246:R246"/>
    <mergeCell ref="S246:T249"/>
    <mergeCell ref="Q247:R249"/>
    <mergeCell ref="B247:C247"/>
    <mergeCell ref="H247:I249"/>
    <mergeCell ref="J247:N247"/>
    <mergeCell ref="O247:P249"/>
    <mergeCell ref="D248:E249"/>
    <mergeCell ref="J248:K249"/>
    <mergeCell ref="L248:N248"/>
    <mergeCell ref="A249:C249"/>
    <mergeCell ref="A250:E251"/>
    <mergeCell ref="A252:E252"/>
    <mergeCell ref="A253:E253"/>
    <mergeCell ref="A254:A293"/>
    <mergeCell ref="B254:E254"/>
    <mergeCell ref="B255:B276"/>
    <mergeCell ref="C255:E256"/>
    <mergeCell ref="C257:C274"/>
    <mergeCell ref="D257:D260"/>
    <mergeCell ref="E257:E258"/>
    <mergeCell ref="F255:F256"/>
    <mergeCell ref="G255:G256"/>
    <mergeCell ref="H255:H256"/>
    <mergeCell ref="I255:I256"/>
    <mergeCell ref="K255:K256"/>
    <mergeCell ref="N255:N256"/>
    <mergeCell ref="O255:O256"/>
    <mergeCell ref="P255:P256"/>
    <mergeCell ref="Q255:Q256"/>
    <mergeCell ref="B228:E228"/>
    <mergeCell ref="L228:M228"/>
    <mergeCell ref="B229:E229"/>
    <mergeCell ref="L229:M229"/>
    <mergeCell ref="B230:C232"/>
    <mergeCell ref="D230:E230"/>
    <mergeCell ref="D231:E231"/>
    <mergeCell ref="L231:M231"/>
    <mergeCell ref="D232:E232"/>
    <mergeCell ref="L232:M232"/>
    <mergeCell ref="A233:A239"/>
    <mergeCell ref="B233:E233"/>
    <mergeCell ref="B234:E234"/>
    <mergeCell ref="L234:M234"/>
    <mergeCell ref="B235:E235"/>
    <mergeCell ref="L235:M235"/>
    <mergeCell ref="B236:E236"/>
    <mergeCell ref="L236:M236"/>
    <mergeCell ref="B237:E237"/>
    <mergeCell ref="L237:M237"/>
    <mergeCell ref="B238:E238"/>
    <mergeCell ref="L238:M238"/>
    <mergeCell ref="B239:E239"/>
    <mergeCell ref="L239:M239"/>
    <mergeCell ref="B216:C220"/>
    <mergeCell ref="D216:E216"/>
    <mergeCell ref="J216:N223"/>
    <mergeCell ref="Q216:R223"/>
    <mergeCell ref="D217:E217"/>
    <mergeCell ref="D218:E218"/>
    <mergeCell ref="D219:E219"/>
    <mergeCell ref="D220:E220"/>
    <mergeCell ref="B221:C223"/>
    <mergeCell ref="D221:E221"/>
    <mergeCell ref="D222:E222"/>
    <mergeCell ref="D223:E223"/>
    <mergeCell ref="B224:E224"/>
    <mergeCell ref="L224:M224"/>
    <mergeCell ref="B225:C227"/>
    <mergeCell ref="D225:E225"/>
    <mergeCell ref="D226:E226"/>
    <mergeCell ref="L226:M226"/>
    <mergeCell ref="D227:E227"/>
    <mergeCell ref="L227:M227"/>
    <mergeCell ref="D212:E213"/>
    <mergeCell ref="F212:F213"/>
    <mergeCell ref="G212:G213"/>
    <mergeCell ref="H212:H213"/>
    <mergeCell ref="I212:I213"/>
    <mergeCell ref="K212:K213"/>
    <mergeCell ref="N212:N213"/>
    <mergeCell ref="O212:O213"/>
    <mergeCell ref="P212:P213"/>
    <mergeCell ref="Q212:Q213"/>
    <mergeCell ref="R212:R213"/>
    <mergeCell ref="S212:S213"/>
    <mergeCell ref="T212:T213"/>
    <mergeCell ref="C214:E215"/>
    <mergeCell ref="F214:F215"/>
    <mergeCell ref="G214:G215"/>
    <mergeCell ref="H214:H215"/>
    <mergeCell ref="I214:I215"/>
    <mergeCell ref="K214:K215"/>
    <mergeCell ref="N214:N215"/>
    <mergeCell ref="O214:O215"/>
    <mergeCell ref="P214:P215"/>
    <mergeCell ref="Q214:Q215"/>
    <mergeCell ref="R214:R215"/>
    <mergeCell ref="S214:S215"/>
    <mergeCell ref="T214:T215"/>
    <mergeCell ref="D208:E209"/>
    <mergeCell ref="F208:F209"/>
    <mergeCell ref="G208:G209"/>
    <mergeCell ref="H208:H209"/>
    <mergeCell ref="I208:I209"/>
    <mergeCell ref="K208:K209"/>
    <mergeCell ref="N208:N209"/>
    <mergeCell ref="O208:O209"/>
    <mergeCell ref="P208:P209"/>
    <mergeCell ref="Q208:Q209"/>
    <mergeCell ref="R208:R209"/>
    <mergeCell ref="S208:S209"/>
    <mergeCell ref="T208:T209"/>
    <mergeCell ref="D210:E211"/>
    <mergeCell ref="F210:F211"/>
    <mergeCell ref="G210:G211"/>
    <mergeCell ref="H210:H211"/>
    <mergeCell ref="I210:I211"/>
    <mergeCell ref="K210:K211"/>
    <mergeCell ref="N210:N211"/>
    <mergeCell ref="O210:O211"/>
    <mergeCell ref="P210:P211"/>
    <mergeCell ref="Q210:Q211"/>
    <mergeCell ref="R210:R211"/>
    <mergeCell ref="S210:S211"/>
    <mergeCell ref="T210:T211"/>
    <mergeCell ref="D204:D207"/>
    <mergeCell ref="E204:E205"/>
    <mergeCell ref="F204:F205"/>
    <mergeCell ref="G204:G205"/>
    <mergeCell ref="H204:H205"/>
    <mergeCell ref="I204:I205"/>
    <mergeCell ref="K204:K205"/>
    <mergeCell ref="N204:N205"/>
    <mergeCell ref="T204:T205"/>
    <mergeCell ref="E206:E207"/>
    <mergeCell ref="F206:F207"/>
    <mergeCell ref="G206:G207"/>
    <mergeCell ref="H206:H207"/>
    <mergeCell ref="I206:I207"/>
    <mergeCell ref="K206:K207"/>
    <mergeCell ref="N206:N207"/>
    <mergeCell ref="S206:S207"/>
    <mergeCell ref="T206:T207"/>
    <mergeCell ref="D200:D203"/>
    <mergeCell ref="E200:E201"/>
    <mergeCell ref="F200:F201"/>
    <mergeCell ref="G200:G201"/>
    <mergeCell ref="H200:H201"/>
    <mergeCell ref="I200:I201"/>
    <mergeCell ref="K200:K201"/>
    <mergeCell ref="N200:N201"/>
    <mergeCell ref="T200:T201"/>
    <mergeCell ref="E202:E203"/>
    <mergeCell ref="F202:F203"/>
    <mergeCell ref="G202:G203"/>
    <mergeCell ref="H202:H203"/>
    <mergeCell ref="I202:I203"/>
    <mergeCell ref="K202:K203"/>
    <mergeCell ref="N202:N203"/>
    <mergeCell ref="S202:S203"/>
    <mergeCell ref="T202:T203"/>
    <mergeCell ref="R194:R195"/>
    <mergeCell ref="S194:S195"/>
    <mergeCell ref="T194:T195"/>
    <mergeCell ref="F196:F197"/>
    <mergeCell ref="G196:G197"/>
    <mergeCell ref="H196:H197"/>
    <mergeCell ref="I196:I197"/>
    <mergeCell ref="K196:K197"/>
    <mergeCell ref="N196:N197"/>
    <mergeCell ref="O196:R207"/>
    <mergeCell ref="S196:S197"/>
    <mergeCell ref="S200:S201"/>
    <mergeCell ref="S204:S205"/>
    <mergeCell ref="T196:T197"/>
    <mergeCell ref="E198:E199"/>
    <mergeCell ref="F198:F199"/>
    <mergeCell ref="G198:G199"/>
    <mergeCell ref="H198:H199"/>
    <mergeCell ref="I198:I199"/>
    <mergeCell ref="K198:K199"/>
    <mergeCell ref="N198:N199"/>
    <mergeCell ref="S198:S199"/>
    <mergeCell ref="T198:T199"/>
    <mergeCell ref="D185:E185"/>
    <mergeCell ref="F185:G188"/>
    <mergeCell ref="H185:R185"/>
    <mergeCell ref="S185:T188"/>
    <mergeCell ref="Q186:R188"/>
    <mergeCell ref="B186:C186"/>
    <mergeCell ref="H186:I188"/>
    <mergeCell ref="J186:N186"/>
    <mergeCell ref="O186:P188"/>
    <mergeCell ref="D187:E188"/>
    <mergeCell ref="J187:K188"/>
    <mergeCell ref="L187:N187"/>
    <mergeCell ref="A188:C188"/>
    <mergeCell ref="A189:E190"/>
    <mergeCell ref="A191:E191"/>
    <mergeCell ref="A192:E192"/>
    <mergeCell ref="A193:A232"/>
    <mergeCell ref="B193:E193"/>
    <mergeCell ref="B194:B215"/>
    <mergeCell ref="C194:E195"/>
    <mergeCell ref="C196:C213"/>
    <mergeCell ref="D196:D199"/>
    <mergeCell ref="E196:E197"/>
    <mergeCell ref="F194:F195"/>
    <mergeCell ref="G194:G195"/>
    <mergeCell ref="H194:H195"/>
    <mergeCell ref="I194:I195"/>
    <mergeCell ref="K194:K195"/>
    <mergeCell ref="N194:N195"/>
    <mergeCell ref="O194:O195"/>
    <mergeCell ref="P194:P195"/>
    <mergeCell ref="Q194:Q195"/>
    <mergeCell ref="B167:E167"/>
    <mergeCell ref="L167:M167"/>
    <mergeCell ref="B168:E168"/>
    <mergeCell ref="L168:M168"/>
    <mergeCell ref="B169:C171"/>
    <mergeCell ref="D169:E169"/>
    <mergeCell ref="D170:E170"/>
    <mergeCell ref="L170:M170"/>
    <mergeCell ref="D171:E171"/>
    <mergeCell ref="L171:M171"/>
    <mergeCell ref="A172:A178"/>
    <mergeCell ref="B172:E172"/>
    <mergeCell ref="B173:E173"/>
    <mergeCell ref="L173:M173"/>
    <mergeCell ref="B174:E174"/>
    <mergeCell ref="L174:M174"/>
    <mergeCell ref="B175:E175"/>
    <mergeCell ref="L175:M175"/>
    <mergeCell ref="B176:E176"/>
    <mergeCell ref="L176:M176"/>
    <mergeCell ref="B177:E177"/>
    <mergeCell ref="L177:M177"/>
    <mergeCell ref="B178:E178"/>
    <mergeCell ref="L178:M178"/>
    <mergeCell ref="B155:C159"/>
    <mergeCell ref="D155:E155"/>
    <mergeCell ref="J155:N162"/>
    <mergeCell ref="Q155:R162"/>
    <mergeCell ref="D156:E156"/>
    <mergeCell ref="D157:E157"/>
    <mergeCell ref="D158:E158"/>
    <mergeCell ref="D159:E159"/>
    <mergeCell ref="B160:C162"/>
    <mergeCell ref="D160:E160"/>
    <mergeCell ref="D161:E161"/>
    <mergeCell ref="D162:E162"/>
    <mergeCell ref="B163:E163"/>
    <mergeCell ref="L163:M163"/>
    <mergeCell ref="B164:C166"/>
    <mergeCell ref="D164:E164"/>
    <mergeCell ref="D165:E165"/>
    <mergeCell ref="L165:M165"/>
    <mergeCell ref="D166:E166"/>
    <mergeCell ref="L166:M166"/>
    <mergeCell ref="D151:E152"/>
    <mergeCell ref="F151:F152"/>
    <mergeCell ref="G151:G152"/>
    <mergeCell ref="H151:H152"/>
    <mergeCell ref="I151:I152"/>
    <mergeCell ref="K151:K152"/>
    <mergeCell ref="N151:N152"/>
    <mergeCell ref="O151:O152"/>
    <mergeCell ref="P151:P152"/>
    <mergeCell ref="Q151:Q152"/>
    <mergeCell ref="R151:R152"/>
    <mergeCell ref="S151:S152"/>
    <mergeCell ref="T151:T152"/>
    <mergeCell ref="C153:E154"/>
    <mergeCell ref="F153:F154"/>
    <mergeCell ref="G153:G154"/>
    <mergeCell ref="H153:H154"/>
    <mergeCell ref="I153:I154"/>
    <mergeCell ref="K153:K154"/>
    <mergeCell ref="N153:N154"/>
    <mergeCell ref="O153:O154"/>
    <mergeCell ref="P153:P154"/>
    <mergeCell ref="Q153:Q154"/>
    <mergeCell ref="R153:R154"/>
    <mergeCell ref="S153:S154"/>
    <mergeCell ref="T153:T154"/>
    <mergeCell ref="D147:E148"/>
    <mergeCell ref="F147:F148"/>
    <mergeCell ref="G147:G148"/>
    <mergeCell ref="H147:H148"/>
    <mergeCell ref="I147:I148"/>
    <mergeCell ref="K147:K148"/>
    <mergeCell ref="N147:N148"/>
    <mergeCell ref="O147:O148"/>
    <mergeCell ref="P147:P148"/>
    <mergeCell ref="Q147:Q148"/>
    <mergeCell ref="R147:R148"/>
    <mergeCell ref="S147:S148"/>
    <mergeCell ref="T147:T148"/>
    <mergeCell ref="D149:E150"/>
    <mergeCell ref="F149:F150"/>
    <mergeCell ref="G149:G150"/>
    <mergeCell ref="H149:H150"/>
    <mergeCell ref="I149:I150"/>
    <mergeCell ref="K149:K150"/>
    <mergeCell ref="N149:N150"/>
    <mergeCell ref="O149:O150"/>
    <mergeCell ref="P149:P150"/>
    <mergeCell ref="Q149:Q150"/>
    <mergeCell ref="R149:R150"/>
    <mergeCell ref="S149:S150"/>
    <mergeCell ref="T149:T150"/>
    <mergeCell ref="D143:D146"/>
    <mergeCell ref="E143:E144"/>
    <mergeCell ref="F143:F144"/>
    <mergeCell ref="G143:G144"/>
    <mergeCell ref="H143:H144"/>
    <mergeCell ref="I143:I144"/>
    <mergeCell ref="K143:K144"/>
    <mergeCell ref="N143:N144"/>
    <mergeCell ref="T143:T144"/>
    <mergeCell ref="E145:E146"/>
    <mergeCell ref="F145:F146"/>
    <mergeCell ref="G145:G146"/>
    <mergeCell ref="H145:H146"/>
    <mergeCell ref="I145:I146"/>
    <mergeCell ref="K145:K146"/>
    <mergeCell ref="N145:N146"/>
    <mergeCell ref="S145:S146"/>
    <mergeCell ref="T145:T146"/>
    <mergeCell ref="D139:D142"/>
    <mergeCell ref="E139:E140"/>
    <mergeCell ref="F139:F140"/>
    <mergeCell ref="G139:G140"/>
    <mergeCell ref="H139:H140"/>
    <mergeCell ref="I139:I140"/>
    <mergeCell ref="K139:K140"/>
    <mergeCell ref="N139:N140"/>
    <mergeCell ref="T139:T140"/>
    <mergeCell ref="E141:E142"/>
    <mergeCell ref="F141:F142"/>
    <mergeCell ref="G141:G142"/>
    <mergeCell ref="H141:H142"/>
    <mergeCell ref="I141:I142"/>
    <mergeCell ref="K141:K142"/>
    <mergeCell ref="N141:N142"/>
    <mergeCell ref="S141:S142"/>
    <mergeCell ref="T141:T142"/>
    <mergeCell ref="R133:R134"/>
    <mergeCell ref="S133:S134"/>
    <mergeCell ref="T133:T134"/>
    <mergeCell ref="F135:F136"/>
    <mergeCell ref="G135:G136"/>
    <mergeCell ref="H135:H136"/>
    <mergeCell ref="I135:I136"/>
    <mergeCell ref="K135:K136"/>
    <mergeCell ref="N135:N136"/>
    <mergeCell ref="O135:R146"/>
    <mergeCell ref="S135:S136"/>
    <mergeCell ref="S139:S140"/>
    <mergeCell ref="S143:S144"/>
    <mergeCell ref="T135:T136"/>
    <mergeCell ref="E137:E138"/>
    <mergeCell ref="F137:F138"/>
    <mergeCell ref="G137:G138"/>
    <mergeCell ref="H137:H138"/>
    <mergeCell ref="I137:I138"/>
    <mergeCell ref="K137:K138"/>
    <mergeCell ref="N137:N138"/>
    <mergeCell ref="S137:S138"/>
    <mergeCell ref="T137:T138"/>
    <mergeCell ref="D124:E124"/>
    <mergeCell ref="F124:G127"/>
    <mergeCell ref="H124:R124"/>
    <mergeCell ref="S124:T127"/>
    <mergeCell ref="Q125:R127"/>
    <mergeCell ref="B125:C125"/>
    <mergeCell ref="H125:I127"/>
    <mergeCell ref="J125:N125"/>
    <mergeCell ref="O125:P127"/>
    <mergeCell ref="D126:E127"/>
    <mergeCell ref="J126:K127"/>
    <mergeCell ref="L126:N126"/>
    <mergeCell ref="A127:C127"/>
    <mergeCell ref="A128:E129"/>
    <mergeCell ref="A130:E130"/>
    <mergeCell ref="A131:E131"/>
    <mergeCell ref="A132:A171"/>
    <mergeCell ref="B132:E132"/>
    <mergeCell ref="B133:B154"/>
    <mergeCell ref="C133:E134"/>
    <mergeCell ref="C135:C152"/>
    <mergeCell ref="D135:D138"/>
    <mergeCell ref="E135:E136"/>
    <mergeCell ref="F133:F134"/>
    <mergeCell ref="G133:G134"/>
    <mergeCell ref="H133:H134"/>
    <mergeCell ref="I133:I134"/>
    <mergeCell ref="K133:K134"/>
    <mergeCell ref="N133:N134"/>
    <mergeCell ref="O133:O134"/>
    <mergeCell ref="P133:P134"/>
    <mergeCell ref="Q133:Q134"/>
    <mergeCell ref="B106:E106"/>
    <mergeCell ref="L106:M106"/>
    <mergeCell ref="B107:E107"/>
    <mergeCell ref="L107:M107"/>
    <mergeCell ref="B108:C110"/>
    <mergeCell ref="D108:E108"/>
    <mergeCell ref="D109:E109"/>
    <mergeCell ref="L109:M109"/>
    <mergeCell ref="D110:E110"/>
    <mergeCell ref="L110:M110"/>
    <mergeCell ref="A111:A117"/>
    <mergeCell ref="B111:E111"/>
    <mergeCell ref="B112:E112"/>
    <mergeCell ref="L112:M112"/>
    <mergeCell ref="B113:E113"/>
    <mergeCell ref="L113:M113"/>
    <mergeCell ref="B114:E114"/>
    <mergeCell ref="L114:M114"/>
    <mergeCell ref="B115:E115"/>
    <mergeCell ref="L115:M115"/>
    <mergeCell ref="B116:E116"/>
    <mergeCell ref="L116:M116"/>
    <mergeCell ref="B117:E117"/>
    <mergeCell ref="L117:M117"/>
    <mergeCell ref="B94:C98"/>
    <mergeCell ref="D94:E94"/>
    <mergeCell ref="J94:N101"/>
    <mergeCell ref="Q94:R101"/>
    <mergeCell ref="D95:E95"/>
    <mergeCell ref="D96:E96"/>
    <mergeCell ref="D97:E97"/>
    <mergeCell ref="D98:E98"/>
    <mergeCell ref="B99:C101"/>
    <mergeCell ref="D99:E99"/>
    <mergeCell ref="D100:E100"/>
    <mergeCell ref="D101:E101"/>
    <mergeCell ref="B102:E102"/>
    <mergeCell ref="L102:M102"/>
    <mergeCell ref="B103:C105"/>
    <mergeCell ref="D103:E103"/>
    <mergeCell ref="D104:E104"/>
    <mergeCell ref="L104:M104"/>
    <mergeCell ref="D105:E105"/>
    <mergeCell ref="L105:M105"/>
    <mergeCell ref="N90:N91"/>
    <mergeCell ref="O90:O91"/>
    <mergeCell ref="P90:P91"/>
    <mergeCell ref="Q90:Q91"/>
    <mergeCell ref="R90:R91"/>
    <mergeCell ref="S90:S91"/>
    <mergeCell ref="T90:T91"/>
    <mergeCell ref="C92:E93"/>
    <mergeCell ref="F92:F93"/>
    <mergeCell ref="G92:G93"/>
    <mergeCell ref="H92:H93"/>
    <mergeCell ref="I92:I93"/>
    <mergeCell ref="K92:K93"/>
    <mergeCell ref="N92:N93"/>
    <mergeCell ref="O92:O93"/>
    <mergeCell ref="P92:P93"/>
    <mergeCell ref="Q92:Q93"/>
    <mergeCell ref="R92:R93"/>
    <mergeCell ref="S92:S93"/>
    <mergeCell ref="T92:T93"/>
    <mergeCell ref="P86:P87"/>
    <mergeCell ref="Q86:Q87"/>
    <mergeCell ref="R86:R87"/>
    <mergeCell ref="S86:S87"/>
    <mergeCell ref="T86:T87"/>
    <mergeCell ref="D88:E89"/>
    <mergeCell ref="F88:F89"/>
    <mergeCell ref="G88:G89"/>
    <mergeCell ref="H88:H89"/>
    <mergeCell ref="I88:I89"/>
    <mergeCell ref="K88:K89"/>
    <mergeCell ref="N88:N89"/>
    <mergeCell ref="O88:O89"/>
    <mergeCell ref="P88:P89"/>
    <mergeCell ref="Q88:Q89"/>
    <mergeCell ref="R88:R89"/>
    <mergeCell ref="S88:S89"/>
    <mergeCell ref="T88:T89"/>
    <mergeCell ref="T78:T79"/>
    <mergeCell ref="E80:E81"/>
    <mergeCell ref="F80:F81"/>
    <mergeCell ref="G80:G81"/>
    <mergeCell ref="H80:H81"/>
    <mergeCell ref="I80:I81"/>
    <mergeCell ref="K80:K81"/>
    <mergeCell ref="N80:N81"/>
    <mergeCell ref="S80:S81"/>
    <mergeCell ref="T80:T81"/>
    <mergeCell ref="D82:D85"/>
    <mergeCell ref="E82:E83"/>
    <mergeCell ref="F82:F83"/>
    <mergeCell ref="G82:G83"/>
    <mergeCell ref="H82:H83"/>
    <mergeCell ref="I82:I83"/>
    <mergeCell ref="K82:K83"/>
    <mergeCell ref="N82:N83"/>
    <mergeCell ref="T82:T83"/>
    <mergeCell ref="E84:E85"/>
    <mergeCell ref="F84:F85"/>
    <mergeCell ref="G84:G85"/>
    <mergeCell ref="H84:H85"/>
    <mergeCell ref="I84:I85"/>
    <mergeCell ref="K84:K85"/>
    <mergeCell ref="N84:N85"/>
    <mergeCell ref="S84:S85"/>
    <mergeCell ref="T84:T85"/>
    <mergeCell ref="P72:P73"/>
    <mergeCell ref="Q72:Q73"/>
    <mergeCell ref="R72:R73"/>
    <mergeCell ref="S72:S73"/>
    <mergeCell ref="T72:T73"/>
    <mergeCell ref="F74:F75"/>
    <mergeCell ref="G74:G75"/>
    <mergeCell ref="H74:H75"/>
    <mergeCell ref="I74:I75"/>
    <mergeCell ref="K74:K75"/>
    <mergeCell ref="N74:N75"/>
    <mergeCell ref="O74:R85"/>
    <mergeCell ref="S74:S75"/>
    <mergeCell ref="S78:S79"/>
    <mergeCell ref="S82:S83"/>
    <mergeCell ref="T74:T75"/>
    <mergeCell ref="E76:E77"/>
    <mergeCell ref="F76:F77"/>
    <mergeCell ref="G76:G77"/>
    <mergeCell ref="H76:H77"/>
    <mergeCell ref="I76:I77"/>
    <mergeCell ref="K76:K77"/>
    <mergeCell ref="N76:N77"/>
    <mergeCell ref="S76:S77"/>
    <mergeCell ref="T76:T77"/>
    <mergeCell ref="E78:E79"/>
    <mergeCell ref="F78:F79"/>
    <mergeCell ref="G78:G79"/>
    <mergeCell ref="H78:H79"/>
    <mergeCell ref="I78:I79"/>
    <mergeCell ref="K78:K79"/>
    <mergeCell ref="N78:N79"/>
    <mergeCell ref="A67:E68"/>
    <mergeCell ref="A69:E69"/>
    <mergeCell ref="A70:E70"/>
    <mergeCell ref="A71:A110"/>
    <mergeCell ref="B71:E71"/>
    <mergeCell ref="B72:B93"/>
    <mergeCell ref="C72:E73"/>
    <mergeCell ref="C74:C91"/>
    <mergeCell ref="D74:D77"/>
    <mergeCell ref="E74:E75"/>
    <mergeCell ref="F72:F73"/>
    <mergeCell ref="G72:G73"/>
    <mergeCell ref="H72:H73"/>
    <mergeCell ref="I72:I73"/>
    <mergeCell ref="K72:K73"/>
    <mergeCell ref="N72:N73"/>
    <mergeCell ref="O72:O73"/>
    <mergeCell ref="D78:D81"/>
    <mergeCell ref="D86:E87"/>
    <mergeCell ref="F86:F87"/>
    <mergeCell ref="G86:G87"/>
    <mergeCell ref="H86:H87"/>
    <mergeCell ref="I86:I87"/>
    <mergeCell ref="K86:K87"/>
    <mergeCell ref="N86:N87"/>
    <mergeCell ref="O86:O87"/>
    <mergeCell ref="D90:E91"/>
    <mergeCell ref="F90:F91"/>
    <mergeCell ref="G90:G91"/>
    <mergeCell ref="H90:H91"/>
    <mergeCell ref="I90:I91"/>
    <mergeCell ref="K90:K91"/>
    <mergeCell ref="D63:E63"/>
    <mergeCell ref="F63:G66"/>
    <mergeCell ref="H63:R63"/>
    <mergeCell ref="S63:T66"/>
    <mergeCell ref="Q64:R66"/>
    <mergeCell ref="I31:I32"/>
    <mergeCell ref="J33:N40"/>
    <mergeCell ref="D35:E35"/>
    <mergeCell ref="K31:K32"/>
    <mergeCell ref="B64:C64"/>
    <mergeCell ref="H64:I66"/>
    <mergeCell ref="J64:N64"/>
    <mergeCell ref="O64:P66"/>
    <mergeCell ref="D65:E66"/>
    <mergeCell ref="J65:K66"/>
    <mergeCell ref="L65:N65"/>
    <mergeCell ref="A66:C66"/>
    <mergeCell ref="B57:H57"/>
    <mergeCell ref="A50:A56"/>
    <mergeCell ref="B55:E55"/>
    <mergeCell ref="B45:E45"/>
    <mergeCell ref="F31:F32"/>
    <mergeCell ref="M31:M32"/>
    <mergeCell ref="H31:H32"/>
    <mergeCell ref="P31:P32"/>
    <mergeCell ref="N31:N32"/>
    <mergeCell ref="F2:G5"/>
    <mergeCell ref="A5:C5"/>
    <mergeCell ref="D4:E5"/>
    <mergeCell ref="A9:E9"/>
    <mergeCell ref="A8:E8"/>
    <mergeCell ref="B11:B32"/>
    <mergeCell ref="A10:A49"/>
    <mergeCell ref="C11:E12"/>
    <mergeCell ref="C13:C30"/>
    <mergeCell ref="D21:D24"/>
    <mergeCell ref="E21:E22"/>
    <mergeCell ref="E23:E24"/>
    <mergeCell ref="E15:E16"/>
    <mergeCell ref="D17:D20"/>
    <mergeCell ref="E17:E18"/>
    <mergeCell ref="E19:E20"/>
    <mergeCell ref="C31:E32"/>
    <mergeCell ref="D27:E28"/>
    <mergeCell ref="D34:E34"/>
    <mergeCell ref="D25:E26"/>
    <mergeCell ref="D36:E36"/>
    <mergeCell ref="B33:C37"/>
    <mergeCell ref="D37:E37"/>
    <mergeCell ref="F11:F12"/>
    <mergeCell ref="G11:G12"/>
    <mergeCell ref="G13:G14"/>
    <mergeCell ref="G15:G16"/>
    <mergeCell ref="G17:G18"/>
    <mergeCell ref="G19:G20"/>
    <mergeCell ref="G21:G22"/>
    <mergeCell ref="G23:G24"/>
    <mergeCell ref="G25:G26"/>
    <mergeCell ref="D2:E2"/>
    <mergeCell ref="B41:E41"/>
    <mergeCell ref="D43:E43"/>
    <mergeCell ref="B56:E56"/>
    <mergeCell ref="B53:E53"/>
    <mergeCell ref="B50:E50"/>
    <mergeCell ref="B51:E51"/>
    <mergeCell ref="B52:E52"/>
    <mergeCell ref="B54:E54"/>
    <mergeCell ref="B46:E46"/>
    <mergeCell ref="B47:C49"/>
    <mergeCell ref="D47:E47"/>
    <mergeCell ref="D48:E48"/>
    <mergeCell ref="D49:E49"/>
    <mergeCell ref="D44:E44"/>
    <mergeCell ref="B38:C40"/>
    <mergeCell ref="D38:E38"/>
    <mergeCell ref="D39:E39"/>
    <mergeCell ref="D40:E40"/>
    <mergeCell ref="B42:C44"/>
    <mergeCell ref="D42:E42"/>
    <mergeCell ref="E13:E14"/>
    <mergeCell ref="B10:E10"/>
    <mergeCell ref="B3:C3"/>
    <mergeCell ref="A6:E7"/>
    <mergeCell ref="D33:E33"/>
    <mergeCell ref="D29:E30"/>
    <mergeCell ref="D13:D16"/>
    <mergeCell ref="F13:F14"/>
    <mergeCell ref="K27:K28"/>
    <mergeCell ref="F23:F24"/>
    <mergeCell ref="F25:F26"/>
    <mergeCell ref="I21:I22"/>
    <mergeCell ref="H21:H22"/>
    <mergeCell ref="N29:N30"/>
    <mergeCell ref="K13:K14"/>
    <mergeCell ref="R25:R26"/>
    <mergeCell ref="R27:R28"/>
    <mergeCell ref="Q25:Q26"/>
    <mergeCell ref="Q27:Q28"/>
    <mergeCell ref="O27:O28"/>
    <mergeCell ref="M21:M22"/>
    <mergeCell ref="M23:M24"/>
    <mergeCell ref="M25:M26"/>
    <mergeCell ref="M27:M28"/>
    <mergeCell ref="K29:K30"/>
    <mergeCell ref="N13:N14"/>
    <mergeCell ref="I17:I18"/>
    <mergeCell ref="H17:H18"/>
    <mergeCell ref="H13:H14"/>
    <mergeCell ref="N15:N16"/>
    <mergeCell ref="N17:N18"/>
    <mergeCell ref="N19:N20"/>
    <mergeCell ref="K17:K18"/>
    <mergeCell ref="N21:N22"/>
    <mergeCell ref="H25:H26"/>
    <mergeCell ref="F19:F20"/>
    <mergeCell ref="F21:F22"/>
    <mergeCell ref="K23:K24"/>
    <mergeCell ref="G27:G28"/>
    <mergeCell ref="T13:T14"/>
    <mergeCell ref="T15:T16"/>
    <mergeCell ref="T17:T18"/>
    <mergeCell ref="T19:T20"/>
    <mergeCell ref="M11:M12"/>
    <mergeCell ref="S13:S14"/>
    <mergeCell ref="S15:S16"/>
    <mergeCell ref="S17:S18"/>
    <mergeCell ref="S19:S20"/>
    <mergeCell ref="M13:M14"/>
    <mergeCell ref="S31:S32"/>
    <mergeCell ref="T31:T32"/>
    <mergeCell ref="T21:T22"/>
    <mergeCell ref="T23:T24"/>
    <mergeCell ref="T25:T26"/>
    <mergeCell ref="T27:T28"/>
    <mergeCell ref="S29:S30"/>
    <mergeCell ref="S21:S22"/>
    <mergeCell ref="S23:S24"/>
    <mergeCell ref="T29:T30"/>
    <mergeCell ref="R11:R12"/>
    <mergeCell ref="S11:S12"/>
    <mergeCell ref="T11:T12"/>
    <mergeCell ref="N11:N12"/>
    <mergeCell ref="O11:O12"/>
    <mergeCell ref="P11:P12"/>
    <mergeCell ref="Q11:Q12"/>
    <mergeCell ref="R31:R32"/>
    <mergeCell ref="Q29:Q30"/>
    <mergeCell ref="Q31:Q32"/>
    <mergeCell ref="P29:P30"/>
    <mergeCell ref="O31:O32"/>
    <mergeCell ref="G29:G30"/>
    <mergeCell ref="G31:G32"/>
    <mergeCell ref="Q33:R40"/>
    <mergeCell ref="H27:H28"/>
    <mergeCell ref="H15:H16"/>
    <mergeCell ref="H19:H20"/>
    <mergeCell ref="K15:K16"/>
    <mergeCell ref="I15:I16"/>
    <mergeCell ref="I27:I28"/>
    <mergeCell ref="I19:I20"/>
    <mergeCell ref="K21:K22"/>
    <mergeCell ref="K19:K20"/>
    <mergeCell ref="O25:O26"/>
    <mergeCell ref="F27:F28"/>
    <mergeCell ref="F29:F30"/>
    <mergeCell ref="F15:F16"/>
    <mergeCell ref="F17:F18"/>
    <mergeCell ref="H2:R2"/>
    <mergeCell ref="J3:N3"/>
    <mergeCell ref="L4:N4"/>
    <mergeCell ref="R29:R30"/>
    <mergeCell ref="N27:N28"/>
    <mergeCell ref="I29:I30"/>
    <mergeCell ref="O29:O30"/>
    <mergeCell ref="H3:I5"/>
    <mergeCell ref="I23:I24"/>
    <mergeCell ref="K25:K26"/>
    <mergeCell ref="I11:I12"/>
    <mergeCell ref="S25:S26"/>
    <mergeCell ref="S27:S28"/>
    <mergeCell ref="P25:P26"/>
    <mergeCell ref="P27:P28"/>
    <mergeCell ref="N25:N26"/>
    <mergeCell ref="M29:M30"/>
    <mergeCell ref="O13:R24"/>
    <mergeCell ref="M15:M16"/>
    <mergeCell ref="M17:M18"/>
    <mergeCell ref="M19:M20"/>
    <mergeCell ref="S2:T5"/>
    <mergeCell ref="O3:P5"/>
    <mergeCell ref="Q3:R5"/>
    <mergeCell ref="J4:K5"/>
    <mergeCell ref="H11:H12"/>
    <mergeCell ref="K11:K12"/>
    <mergeCell ref="I13:I14"/>
    <mergeCell ref="I25:I26"/>
    <mergeCell ref="H29:H30"/>
    <mergeCell ref="N23:N24"/>
    <mergeCell ref="H23:H24"/>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rowBreaks count="11" manualBreakCount="11">
    <brk id="61" max="16383" man="1"/>
    <brk id="122" max="16383" man="1"/>
    <brk id="183" max="16383" man="1"/>
    <brk id="244" max="16383" man="1"/>
    <brk id="305" max="16383" man="1"/>
    <brk id="366" max="16383" man="1"/>
    <brk id="427" max="16383" man="1"/>
    <brk id="488" max="16383" man="1"/>
    <brk id="549" max="16383" man="1"/>
    <brk id="610" max="16383" man="1"/>
    <brk id="67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Normal="100" zoomScaleSheetLayoutView="100" workbookViewId="0">
      <selection activeCell="E17" sqref="E17"/>
    </sheetView>
  </sheetViews>
  <sheetFormatPr defaultColWidth="10.109375" defaultRowHeight="21" customHeight="1" x14ac:dyDescent="0.2"/>
  <cols>
    <col min="1" max="1" width="15.88671875" style="1" bestFit="1" customWidth="1"/>
    <col min="2" max="13" width="6.109375" style="1" customWidth="1"/>
    <col min="14" max="14" width="6.33203125" style="1" customWidth="1"/>
    <col min="15" max="15" width="4.6640625" style="1" customWidth="1"/>
    <col min="16" max="16384" width="10.109375" style="1"/>
  </cols>
  <sheetData>
    <row r="1" spans="1:40" ht="21" customHeight="1" thickBot="1" x14ac:dyDescent="0.25">
      <c r="A1" s="2" t="s">
        <v>418</v>
      </c>
      <c r="B1" s="2"/>
      <c r="C1" s="2"/>
      <c r="D1" s="2"/>
      <c r="E1" s="2"/>
      <c r="F1" s="2"/>
      <c r="G1" s="2"/>
      <c r="H1" s="2"/>
      <c r="I1" s="33" t="s">
        <v>607</v>
      </c>
      <c r="J1" s="33"/>
      <c r="K1" s="33"/>
      <c r="L1" s="2"/>
      <c r="M1" s="33"/>
      <c r="N1" s="33"/>
      <c r="O1" s="33"/>
      <c r="P1" s="2"/>
      <c r="Q1" s="2"/>
      <c r="R1" s="2"/>
      <c r="S1" s="2"/>
      <c r="T1" s="2"/>
      <c r="U1" s="2"/>
      <c r="V1" s="2"/>
      <c r="W1" s="2"/>
      <c r="X1" s="2"/>
      <c r="Y1" s="2"/>
      <c r="Z1" s="2"/>
      <c r="AA1" s="2"/>
      <c r="AB1" s="2"/>
      <c r="AC1" s="2"/>
      <c r="AD1" s="2"/>
      <c r="AE1" s="2"/>
      <c r="AF1" s="2"/>
      <c r="AG1" s="2"/>
      <c r="AH1" s="2"/>
      <c r="AI1" s="2"/>
      <c r="AJ1" s="2"/>
      <c r="AK1" s="2"/>
      <c r="AL1" s="2"/>
      <c r="AM1" s="2"/>
      <c r="AN1" s="2"/>
    </row>
    <row r="2" spans="1:40" ht="126.75" customHeight="1" thickBot="1" x14ac:dyDescent="0.25">
      <c r="A2" s="34" t="s">
        <v>419</v>
      </c>
      <c r="B2" s="35" t="s">
        <v>172</v>
      </c>
      <c r="C2" s="36" t="s">
        <v>450</v>
      </c>
      <c r="D2" s="37" t="s">
        <v>451</v>
      </c>
      <c r="E2" s="37" t="s">
        <v>452</v>
      </c>
      <c r="F2" s="37" t="s">
        <v>354</v>
      </c>
      <c r="G2" s="37" t="s">
        <v>175</v>
      </c>
      <c r="H2" s="37" t="s">
        <v>158</v>
      </c>
      <c r="I2" s="38" t="s">
        <v>409</v>
      </c>
      <c r="J2" s="39"/>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32.25" customHeight="1" thickBot="1" x14ac:dyDescent="0.25">
      <c r="A3" s="40" t="s">
        <v>174</v>
      </c>
      <c r="B3" s="396">
        <f t="shared" ref="B3:I3" si="0">SUM(B4:B5)</f>
        <v>1</v>
      </c>
      <c r="C3" s="397">
        <f>SUM(C4:C5)</f>
        <v>1</v>
      </c>
      <c r="D3" s="398">
        <f t="shared" si="0"/>
        <v>0</v>
      </c>
      <c r="E3" s="398">
        <f t="shared" si="0"/>
        <v>0</v>
      </c>
      <c r="F3" s="398">
        <f>SUM(F4:F5)</f>
        <v>0</v>
      </c>
      <c r="G3" s="398">
        <f t="shared" si="0"/>
        <v>0</v>
      </c>
      <c r="H3" s="398">
        <f>SUM(H4:H5)</f>
        <v>0</v>
      </c>
      <c r="I3" s="399">
        <f t="shared" si="0"/>
        <v>0</v>
      </c>
      <c r="J3" s="400"/>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row>
    <row r="4" spans="1:40" ht="32.25" customHeight="1" x14ac:dyDescent="0.2">
      <c r="A4" s="41" t="s">
        <v>420</v>
      </c>
      <c r="B4" s="401">
        <f>SUM(C4:I4)</f>
        <v>1</v>
      </c>
      <c r="C4" s="519">
        <v>1</v>
      </c>
      <c r="D4" s="520">
        <v>0</v>
      </c>
      <c r="E4" s="520">
        <v>0</v>
      </c>
      <c r="F4" s="521">
        <v>0</v>
      </c>
      <c r="G4" s="521">
        <v>0</v>
      </c>
      <c r="H4" s="521">
        <v>0</v>
      </c>
      <c r="I4" s="522">
        <v>0</v>
      </c>
      <c r="J4" s="4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32.25" customHeight="1" thickBot="1" x14ac:dyDescent="0.25">
      <c r="A5" s="43" t="s">
        <v>421</v>
      </c>
      <c r="B5" s="402">
        <f>SUM(C5:I5)</f>
        <v>0</v>
      </c>
      <c r="C5" s="523">
        <v>0</v>
      </c>
      <c r="D5" s="524">
        <v>0</v>
      </c>
      <c r="E5" s="524">
        <v>0</v>
      </c>
      <c r="F5" s="524">
        <v>0</v>
      </c>
      <c r="G5" s="524">
        <v>0</v>
      </c>
      <c r="H5" s="524">
        <v>0</v>
      </c>
      <c r="I5" s="525">
        <v>0</v>
      </c>
      <c r="J5" s="4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ht="21" customHeight="1" x14ac:dyDescent="0.2">
      <c r="A6" s="2" t="s">
        <v>422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0" ht="21" customHeight="1" x14ac:dyDescent="0.2">
      <c r="A7" s="2" t="s">
        <v>423</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21" customHeight="1" x14ac:dyDescent="0.2">
      <c r="A8" s="2" t="s">
        <v>424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49.5" customHeight="1" x14ac:dyDescent="0.2">
      <c r="A9" s="1326" t="s">
        <v>425</v>
      </c>
      <c r="B9" s="1326"/>
      <c r="C9" s="1326"/>
      <c r="D9" s="1326"/>
      <c r="E9" s="1326"/>
      <c r="F9" s="1326"/>
      <c r="G9" s="1326"/>
      <c r="H9" s="1326"/>
      <c r="I9" s="1326"/>
      <c r="J9" s="1326"/>
      <c r="K9" s="1326"/>
      <c r="L9" s="1326"/>
      <c r="M9" s="1326"/>
      <c r="N9" s="1326"/>
      <c r="O9" s="1326"/>
      <c r="P9" s="2"/>
      <c r="Q9" s="2"/>
      <c r="R9" s="2"/>
      <c r="S9" s="2"/>
      <c r="T9" s="2"/>
      <c r="U9" s="2"/>
      <c r="V9" s="2"/>
      <c r="W9" s="2"/>
      <c r="X9" s="2"/>
      <c r="Y9" s="2"/>
      <c r="Z9" s="2"/>
      <c r="AA9" s="2"/>
      <c r="AB9" s="2"/>
      <c r="AC9" s="2"/>
      <c r="AD9" s="2"/>
      <c r="AE9" s="2"/>
      <c r="AF9" s="2"/>
      <c r="AG9" s="2"/>
      <c r="AH9" s="2"/>
      <c r="AI9" s="2"/>
      <c r="AJ9" s="2"/>
      <c r="AK9" s="2"/>
      <c r="AL9" s="2"/>
      <c r="AM9" s="2"/>
      <c r="AN9" s="2"/>
    </row>
    <row r="10" spans="1:40" ht="21"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21"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21"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21"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21"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860"/>
      <c r="B32" s="861"/>
      <c r="C32" s="861"/>
      <c r="D32" s="861"/>
      <c r="E32" s="861"/>
      <c r="F32" s="861"/>
      <c r="G32" s="861"/>
      <c r="H32" s="861"/>
      <c r="I32" s="861"/>
      <c r="J32" s="861"/>
      <c r="K32" s="861"/>
      <c r="L32" s="861"/>
      <c r="M32" s="86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2">
      <c r="A33" s="863"/>
      <c r="B33" s="69"/>
      <c r="C33" s="69"/>
      <c r="D33" s="69"/>
      <c r="E33" s="69"/>
      <c r="F33" s="69"/>
      <c r="G33" s="69"/>
      <c r="H33" s="69"/>
      <c r="I33" s="69"/>
      <c r="J33" s="69"/>
      <c r="K33" s="69"/>
      <c r="L33" s="69"/>
      <c r="M33" s="864"/>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863"/>
      <c r="B34" s="69"/>
      <c r="C34" s="69"/>
      <c r="D34" s="69"/>
      <c r="E34" s="69"/>
      <c r="F34" s="69"/>
      <c r="G34" s="69"/>
      <c r="H34" s="69"/>
      <c r="I34" s="69"/>
      <c r="J34" s="69"/>
      <c r="K34" s="69"/>
      <c r="L34" s="69"/>
      <c r="M34" s="864"/>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863"/>
      <c r="B35" s="69"/>
      <c r="C35" s="69"/>
      <c r="D35" s="69"/>
      <c r="E35" s="69"/>
      <c r="F35" s="69"/>
      <c r="G35" s="69"/>
      <c r="H35" s="69"/>
      <c r="I35" s="69"/>
      <c r="J35" s="69"/>
      <c r="K35" s="69"/>
      <c r="L35" s="69"/>
      <c r="M35" s="864"/>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863"/>
      <c r="B36" s="69"/>
      <c r="C36" s="69"/>
      <c r="D36" s="69"/>
      <c r="E36" s="69"/>
      <c r="F36" s="69"/>
      <c r="G36" s="69"/>
      <c r="H36" s="69"/>
      <c r="I36" s="69"/>
      <c r="J36" s="69"/>
      <c r="K36" s="69"/>
      <c r="L36" s="69"/>
      <c r="M36" s="864"/>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865"/>
      <c r="B37" s="866"/>
      <c r="C37" s="866"/>
      <c r="D37" s="866"/>
      <c r="E37" s="866"/>
      <c r="F37" s="866"/>
      <c r="G37" s="866"/>
      <c r="H37" s="866"/>
      <c r="I37" s="866"/>
      <c r="J37" s="866"/>
      <c r="K37" s="866"/>
      <c r="L37" s="866"/>
      <c r="M37" s="867"/>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mergeCells count="1">
    <mergeCell ref="A9:O9"/>
  </mergeCells>
  <phoneticPr fontId="2"/>
  <printOptions horizontalCentered="1"/>
  <pageMargins left="0.94488188976377963" right="0.78740157480314965" top="1.4566929133858268" bottom="0.98425196850393704" header="0.9055118110236221" footer="0.51181102362204722"/>
  <pageSetup paperSize="9" scale="80" firstPageNumber="2" orientation="portrait" r:id="rId1"/>
  <headerFooter differentFirst="1" scaleWithDoc="0" alignWithMargins="0">
    <firstHeader>&amp;C第一部　警 備 統 計</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
  <sheetViews>
    <sheetView tabSelected="1" view="pageBreakPreview" zoomScale="85" zoomScaleNormal="100" zoomScaleSheetLayoutView="85" workbookViewId="0">
      <selection activeCell="H3" sqref="H3:I3"/>
    </sheetView>
  </sheetViews>
  <sheetFormatPr defaultColWidth="9" defaultRowHeight="21" customHeight="1" x14ac:dyDescent="0.2"/>
  <cols>
    <col min="1" max="1" width="8.88671875" style="45" customWidth="1"/>
    <col min="2" max="3" width="5.33203125" style="45" customWidth="1"/>
    <col min="4" max="7" width="4.33203125" style="45" customWidth="1"/>
    <col min="8" max="9" width="5.44140625" style="45" customWidth="1"/>
    <col min="10" max="29" width="4.33203125" style="45" customWidth="1"/>
    <col min="30" max="16384" width="9" style="45"/>
  </cols>
  <sheetData>
    <row r="1" spans="1:29" ht="21" customHeight="1" thickBot="1" x14ac:dyDescent="0.25">
      <c r="A1" s="44" t="s">
        <v>426</v>
      </c>
    </row>
    <row r="2" spans="1:29" ht="21" customHeight="1" x14ac:dyDescent="0.2">
      <c r="A2" s="1340" t="s">
        <v>427</v>
      </c>
      <c r="B2" s="1342" t="s">
        <v>186</v>
      </c>
      <c r="C2" s="1343"/>
      <c r="D2" s="1331" t="s">
        <v>428</v>
      </c>
      <c r="E2" s="1332"/>
      <c r="F2" s="1335" t="s">
        <v>429</v>
      </c>
      <c r="G2" s="1335"/>
      <c r="H2" s="1335" t="s">
        <v>430</v>
      </c>
      <c r="I2" s="1335"/>
      <c r="J2" s="1335" t="s">
        <v>431</v>
      </c>
      <c r="K2" s="1335"/>
      <c r="L2" s="1337" t="s">
        <v>432</v>
      </c>
      <c r="M2" s="1331"/>
      <c r="N2" s="1331"/>
      <c r="O2" s="1332"/>
      <c r="P2" s="1337" t="s">
        <v>433</v>
      </c>
      <c r="Q2" s="1331"/>
      <c r="R2" s="1331"/>
      <c r="S2" s="1331"/>
      <c r="T2" s="1331"/>
      <c r="U2" s="1332"/>
      <c r="V2" s="1335" t="s">
        <v>434</v>
      </c>
      <c r="W2" s="1335"/>
      <c r="X2" s="1335" t="s">
        <v>435</v>
      </c>
      <c r="Y2" s="1335"/>
      <c r="Z2" s="1335" t="s">
        <v>436</v>
      </c>
      <c r="AA2" s="1335"/>
      <c r="AB2" s="1327" t="s">
        <v>713</v>
      </c>
      <c r="AC2" s="1328"/>
    </row>
    <row r="3" spans="1:29" ht="103.5" customHeight="1" thickBot="1" x14ac:dyDescent="0.25">
      <c r="A3" s="1341"/>
      <c r="B3" s="1344"/>
      <c r="C3" s="1345"/>
      <c r="D3" s="1333" t="s">
        <v>437</v>
      </c>
      <c r="E3" s="1334"/>
      <c r="F3" s="1336" t="s">
        <v>438</v>
      </c>
      <c r="G3" s="1334"/>
      <c r="H3" s="1336" t="s">
        <v>439</v>
      </c>
      <c r="I3" s="1334"/>
      <c r="J3" s="1336" t="s">
        <v>440</v>
      </c>
      <c r="K3" s="1334"/>
      <c r="L3" s="1336" t="s">
        <v>441</v>
      </c>
      <c r="M3" s="1334"/>
      <c r="N3" s="1336" t="s">
        <v>442</v>
      </c>
      <c r="O3" s="1334"/>
      <c r="P3" s="1336" t="s">
        <v>443</v>
      </c>
      <c r="Q3" s="1334"/>
      <c r="R3" s="1336" t="s">
        <v>444</v>
      </c>
      <c r="S3" s="1334"/>
      <c r="T3" s="1336" t="s">
        <v>445</v>
      </c>
      <c r="U3" s="1334"/>
      <c r="V3" s="1336" t="s">
        <v>446</v>
      </c>
      <c r="W3" s="1334"/>
      <c r="X3" s="1336" t="s">
        <v>447</v>
      </c>
      <c r="Y3" s="1334"/>
      <c r="Z3" s="1336" t="s">
        <v>448</v>
      </c>
      <c r="AA3" s="1334"/>
      <c r="AB3" s="1329"/>
      <c r="AC3" s="1330"/>
    </row>
    <row r="4" spans="1:29" ht="16.5" customHeight="1" x14ac:dyDescent="0.2">
      <c r="A4" s="1338" t="s">
        <v>174</v>
      </c>
      <c r="B4" s="46" t="s">
        <v>148</v>
      </c>
      <c r="C4" s="47" t="s">
        <v>149</v>
      </c>
      <c r="D4" s="48" t="s">
        <v>148</v>
      </c>
      <c r="E4" s="49" t="s">
        <v>149</v>
      </c>
      <c r="F4" s="48" t="s">
        <v>148</v>
      </c>
      <c r="G4" s="49" t="s">
        <v>149</v>
      </c>
      <c r="H4" s="48" t="s">
        <v>148</v>
      </c>
      <c r="I4" s="49" t="s">
        <v>149</v>
      </c>
      <c r="J4" s="48" t="s">
        <v>148</v>
      </c>
      <c r="K4" s="49" t="s">
        <v>149</v>
      </c>
      <c r="L4" s="48" t="s">
        <v>148</v>
      </c>
      <c r="M4" s="49" t="s">
        <v>149</v>
      </c>
      <c r="N4" s="48" t="s">
        <v>148</v>
      </c>
      <c r="O4" s="49" t="s">
        <v>149</v>
      </c>
      <c r="P4" s="48" t="s">
        <v>148</v>
      </c>
      <c r="Q4" s="49" t="s">
        <v>149</v>
      </c>
      <c r="R4" s="48" t="s">
        <v>148</v>
      </c>
      <c r="S4" s="49" t="s">
        <v>149</v>
      </c>
      <c r="T4" s="48" t="s">
        <v>148</v>
      </c>
      <c r="U4" s="49" t="s">
        <v>149</v>
      </c>
      <c r="V4" s="48" t="s">
        <v>148</v>
      </c>
      <c r="W4" s="49" t="s">
        <v>149</v>
      </c>
      <c r="X4" s="48" t="s">
        <v>148</v>
      </c>
      <c r="Y4" s="49" t="s">
        <v>149</v>
      </c>
      <c r="Z4" s="48" t="s">
        <v>148</v>
      </c>
      <c r="AA4" s="49" t="s">
        <v>149</v>
      </c>
      <c r="AB4" s="48" t="s">
        <v>148</v>
      </c>
      <c r="AC4" s="47" t="s">
        <v>149</v>
      </c>
    </row>
    <row r="5" spans="1:29" ht="24" customHeight="1" thickBot="1" x14ac:dyDescent="0.25">
      <c r="A5" s="1339"/>
      <c r="B5" s="403">
        <f>SUM(B6:B16)</f>
        <v>741</v>
      </c>
      <c r="C5" s="404">
        <f>SUM(C6:C16)</f>
        <v>704</v>
      </c>
      <c r="D5" s="51">
        <f>SUM(D6:D16)</f>
        <v>0</v>
      </c>
      <c r="E5" s="129">
        <f>SUM(E6:E16)</f>
        <v>0</v>
      </c>
      <c r="F5" s="51">
        <f t="shared" ref="F5:AC5" si="0">SUM(F6:F16)</f>
        <v>3</v>
      </c>
      <c r="G5" s="129">
        <f t="shared" si="0"/>
        <v>3</v>
      </c>
      <c r="H5" s="51">
        <f t="shared" si="0"/>
        <v>530</v>
      </c>
      <c r="I5" s="129">
        <f t="shared" si="0"/>
        <v>532</v>
      </c>
      <c r="J5" s="51">
        <f t="shared" si="0"/>
        <v>60</v>
      </c>
      <c r="K5" s="129">
        <f t="shared" si="0"/>
        <v>39</v>
      </c>
      <c r="L5" s="51">
        <f t="shared" si="0"/>
        <v>0</v>
      </c>
      <c r="M5" s="129">
        <f t="shared" si="0"/>
        <v>0</v>
      </c>
      <c r="N5" s="51">
        <f t="shared" si="0"/>
        <v>0</v>
      </c>
      <c r="O5" s="129">
        <f t="shared" si="0"/>
        <v>0</v>
      </c>
      <c r="P5" s="51">
        <f t="shared" si="0"/>
        <v>0</v>
      </c>
      <c r="Q5" s="129">
        <f t="shared" si="0"/>
        <v>0</v>
      </c>
      <c r="R5" s="51">
        <f t="shared" si="0"/>
        <v>14</v>
      </c>
      <c r="S5" s="129">
        <f t="shared" si="0"/>
        <v>12</v>
      </c>
      <c r="T5" s="51">
        <f t="shared" si="0"/>
        <v>3</v>
      </c>
      <c r="U5" s="129">
        <f t="shared" si="0"/>
        <v>0</v>
      </c>
      <c r="V5" s="51">
        <f t="shared" si="0"/>
        <v>96</v>
      </c>
      <c r="W5" s="129">
        <f t="shared" si="0"/>
        <v>99</v>
      </c>
      <c r="X5" s="51">
        <f t="shared" si="0"/>
        <v>10</v>
      </c>
      <c r="Y5" s="129">
        <f t="shared" si="0"/>
        <v>5</v>
      </c>
      <c r="Z5" s="51">
        <f t="shared" si="0"/>
        <v>2</v>
      </c>
      <c r="AA5" s="129">
        <f t="shared" si="0"/>
        <v>1</v>
      </c>
      <c r="AB5" s="51">
        <f t="shared" si="0"/>
        <v>23</v>
      </c>
      <c r="AC5" s="50">
        <f t="shared" si="0"/>
        <v>13</v>
      </c>
    </row>
    <row r="6" spans="1:29" ht="29.1" customHeight="1" x14ac:dyDescent="0.2">
      <c r="A6" s="192" t="s">
        <v>449</v>
      </c>
      <c r="B6" s="405">
        <f>D6+F6+H6+J6+L6+N6+P6+R6+T6+V6+X6+Z6+AB6</f>
        <v>33</v>
      </c>
      <c r="C6" s="406">
        <f>E6+G6+I6+K6+M6+O6+Q6+S6+U6+W6+Y6+AA6+AC6</f>
        <v>32</v>
      </c>
      <c r="D6" s="407">
        <v>0</v>
      </c>
      <c r="E6" s="275">
        <v>0</v>
      </c>
      <c r="F6" s="276">
        <v>1</v>
      </c>
      <c r="G6" s="275">
        <v>1</v>
      </c>
      <c r="H6" s="276">
        <v>21</v>
      </c>
      <c r="I6" s="275">
        <v>21</v>
      </c>
      <c r="J6" s="276">
        <v>0</v>
      </c>
      <c r="K6" s="275">
        <v>0</v>
      </c>
      <c r="L6" s="276">
        <v>0</v>
      </c>
      <c r="M6" s="275">
        <v>0</v>
      </c>
      <c r="N6" s="276">
        <v>0</v>
      </c>
      <c r="O6" s="275">
        <v>0</v>
      </c>
      <c r="P6" s="276">
        <v>0</v>
      </c>
      <c r="Q6" s="275">
        <v>0</v>
      </c>
      <c r="R6" s="277">
        <v>1</v>
      </c>
      <c r="S6" s="278">
        <v>1</v>
      </c>
      <c r="T6" s="276">
        <v>0</v>
      </c>
      <c r="U6" s="275">
        <v>0</v>
      </c>
      <c r="V6" s="276">
        <v>6</v>
      </c>
      <c r="W6" s="275">
        <v>6</v>
      </c>
      <c r="X6" s="276">
        <v>2</v>
      </c>
      <c r="Y6" s="275">
        <v>1</v>
      </c>
      <c r="Z6" s="276">
        <v>1</v>
      </c>
      <c r="AA6" s="275">
        <v>1</v>
      </c>
      <c r="AB6" s="276">
        <v>1</v>
      </c>
      <c r="AC6" s="279">
        <v>1</v>
      </c>
    </row>
    <row r="7" spans="1:29" ht="29.1" customHeight="1" x14ac:dyDescent="0.2">
      <c r="A7" s="193" t="s">
        <v>0</v>
      </c>
      <c r="B7" s="408">
        <f>D7+F7+H7+J7+L7+N7+P7+R7+T7+V7+X7+Z7+AB7</f>
        <v>37</v>
      </c>
      <c r="C7" s="409">
        <f>E7+G7+I7+K7+M7+O7+Q7+S7+U7+W7+Y7+AA7+AC7</f>
        <v>37</v>
      </c>
      <c r="D7" s="235">
        <v>0</v>
      </c>
      <c r="E7" s="233">
        <v>0</v>
      </c>
      <c r="F7" s="232">
        <v>0</v>
      </c>
      <c r="G7" s="233">
        <v>0</v>
      </c>
      <c r="H7" s="232">
        <v>31</v>
      </c>
      <c r="I7" s="233">
        <v>30</v>
      </c>
      <c r="J7" s="232">
        <v>2</v>
      </c>
      <c r="K7" s="233">
        <v>2</v>
      </c>
      <c r="L7" s="232">
        <v>0</v>
      </c>
      <c r="M7" s="233">
        <v>0</v>
      </c>
      <c r="N7" s="232">
        <v>0</v>
      </c>
      <c r="O7" s="233">
        <v>0</v>
      </c>
      <c r="P7" s="232">
        <v>0</v>
      </c>
      <c r="Q7" s="233">
        <v>0</v>
      </c>
      <c r="R7" s="232">
        <v>0</v>
      </c>
      <c r="S7" s="233">
        <v>0</v>
      </c>
      <c r="T7" s="232">
        <v>0</v>
      </c>
      <c r="U7" s="233">
        <v>0</v>
      </c>
      <c r="V7" s="232">
        <v>4</v>
      </c>
      <c r="W7" s="233">
        <v>5</v>
      </c>
      <c r="X7" s="232">
        <v>0</v>
      </c>
      <c r="Y7" s="410">
        <v>0</v>
      </c>
      <c r="Z7" s="232">
        <v>0</v>
      </c>
      <c r="AA7" s="233">
        <v>0</v>
      </c>
      <c r="AB7" s="232">
        <v>0</v>
      </c>
      <c r="AC7" s="234">
        <v>0</v>
      </c>
    </row>
    <row r="8" spans="1:29" ht="29.1" customHeight="1" x14ac:dyDescent="0.2">
      <c r="A8" s="193" t="s">
        <v>1</v>
      </c>
      <c r="B8" s="408">
        <f>D8+F8+H8+J8+L8+N8+P8+R8+T8+V8+X8+Z8+AB8</f>
        <v>58</v>
      </c>
      <c r="C8" s="409">
        <f t="shared" ref="C8:C16" si="1">E8+G8+I8+K8+M8+O8+Q8+S8+U8+W8+Y8+AA8+AC8</f>
        <v>58</v>
      </c>
      <c r="D8" s="257">
        <v>0</v>
      </c>
      <c r="E8" s="258">
        <v>0</v>
      </c>
      <c r="F8" s="259">
        <v>0</v>
      </c>
      <c r="G8" s="258">
        <v>0</v>
      </c>
      <c r="H8" s="259">
        <v>40</v>
      </c>
      <c r="I8" s="258">
        <v>42</v>
      </c>
      <c r="J8" s="259">
        <v>2</v>
      </c>
      <c r="K8" s="258">
        <v>2</v>
      </c>
      <c r="L8" s="259">
        <v>0</v>
      </c>
      <c r="M8" s="258">
        <v>0</v>
      </c>
      <c r="N8" s="259">
        <v>0</v>
      </c>
      <c r="O8" s="258">
        <v>0</v>
      </c>
      <c r="P8" s="259">
        <v>0</v>
      </c>
      <c r="Q8" s="258">
        <v>0</v>
      </c>
      <c r="R8" s="259">
        <v>0</v>
      </c>
      <c r="S8" s="258">
        <v>0</v>
      </c>
      <c r="T8" s="259">
        <v>0</v>
      </c>
      <c r="U8" s="258">
        <v>0</v>
      </c>
      <c r="V8" s="259">
        <v>14</v>
      </c>
      <c r="W8" s="258">
        <v>13</v>
      </c>
      <c r="X8" s="259">
        <v>2</v>
      </c>
      <c r="Y8" s="258">
        <v>1</v>
      </c>
      <c r="Z8" s="259">
        <v>0</v>
      </c>
      <c r="AA8" s="258">
        <v>0</v>
      </c>
      <c r="AB8" s="259">
        <v>0</v>
      </c>
      <c r="AC8" s="262">
        <v>0</v>
      </c>
    </row>
    <row r="9" spans="1:29" ht="29.1" customHeight="1" x14ac:dyDescent="0.2">
      <c r="A9" s="193" t="s">
        <v>2</v>
      </c>
      <c r="B9" s="408">
        <f t="shared" ref="B9:B16" si="2">D9+F9+H9+J9+L9+N9+P9+R9+T9+V9+X9+Z9+AB9</f>
        <v>49</v>
      </c>
      <c r="C9" s="409">
        <f t="shared" si="1"/>
        <v>49</v>
      </c>
      <c r="D9" s="257">
        <v>0</v>
      </c>
      <c r="E9" s="258">
        <v>0</v>
      </c>
      <c r="F9" s="259">
        <v>0</v>
      </c>
      <c r="G9" s="258">
        <v>0</v>
      </c>
      <c r="H9" s="259">
        <v>35</v>
      </c>
      <c r="I9" s="258">
        <v>35</v>
      </c>
      <c r="J9" s="259">
        <v>0</v>
      </c>
      <c r="K9" s="258">
        <v>0</v>
      </c>
      <c r="L9" s="259">
        <v>0</v>
      </c>
      <c r="M9" s="258">
        <v>0</v>
      </c>
      <c r="N9" s="259">
        <v>0</v>
      </c>
      <c r="O9" s="258">
        <v>0</v>
      </c>
      <c r="P9" s="259">
        <v>0</v>
      </c>
      <c r="Q9" s="258">
        <v>0</v>
      </c>
      <c r="R9" s="259">
        <v>2</v>
      </c>
      <c r="S9" s="258">
        <v>2</v>
      </c>
      <c r="T9" s="259">
        <v>0</v>
      </c>
      <c r="U9" s="258">
        <v>0</v>
      </c>
      <c r="V9" s="259">
        <v>12</v>
      </c>
      <c r="W9" s="258">
        <v>12</v>
      </c>
      <c r="X9" s="259">
        <v>0</v>
      </c>
      <c r="Y9" s="258">
        <v>0</v>
      </c>
      <c r="Z9" s="259">
        <v>0</v>
      </c>
      <c r="AA9" s="258">
        <v>0</v>
      </c>
      <c r="AB9" s="259">
        <v>0</v>
      </c>
      <c r="AC9" s="262">
        <v>0</v>
      </c>
    </row>
    <row r="10" spans="1:29" ht="29.1" customHeight="1" x14ac:dyDescent="0.2">
      <c r="A10" s="193" t="s">
        <v>3</v>
      </c>
      <c r="B10" s="408">
        <f t="shared" si="2"/>
        <v>165</v>
      </c>
      <c r="C10" s="409">
        <f t="shared" si="1"/>
        <v>142</v>
      </c>
      <c r="D10" s="257">
        <v>0</v>
      </c>
      <c r="E10" s="258">
        <v>0</v>
      </c>
      <c r="F10" s="260">
        <v>0</v>
      </c>
      <c r="G10" s="261">
        <v>0</v>
      </c>
      <c r="H10" s="259">
        <v>90</v>
      </c>
      <c r="I10" s="258">
        <v>90</v>
      </c>
      <c r="J10" s="259">
        <v>51</v>
      </c>
      <c r="K10" s="258">
        <v>33</v>
      </c>
      <c r="L10" s="259">
        <v>0</v>
      </c>
      <c r="M10" s="258">
        <v>0</v>
      </c>
      <c r="N10" s="259">
        <v>0</v>
      </c>
      <c r="O10" s="258">
        <v>0</v>
      </c>
      <c r="P10" s="259">
        <v>0</v>
      </c>
      <c r="Q10" s="258">
        <v>0</v>
      </c>
      <c r="R10" s="259">
        <v>1</v>
      </c>
      <c r="S10" s="258">
        <v>1</v>
      </c>
      <c r="T10" s="259">
        <v>1</v>
      </c>
      <c r="U10" s="258">
        <v>0</v>
      </c>
      <c r="V10" s="259">
        <v>13</v>
      </c>
      <c r="W10" s="258">
        <v>13</v>
      </c>
      <c r="X10" s="259">
        <v>0</v>
      </c>
      <c r="Y10" s="258">
        <v>0</v>
      </c>
      <c r="Z10" s="259">
        <v>0</v>
      </c>
      <c r="AA10" s="258">
        <v>0</v>
      </c>
      <c r="AB10" s="259">
        <v>9</v>
      </c>
      <c r="AC10" s="262">
        <v>5</v>
      </c>
    </row>
    <row r="11" spans="1:29" ht="29.1" customHeight="1" x14ac:dyDescent="0.2">
      <c r="A11" s="193" t="s">
        <v>4</v>
      </c>
      <c r="B11" s="408">
        <f t="shared" si="2"/>
        <v>150</v>
      </c>
      <c r="C11" s="409">
        <f t="shared" si="1"/>
        <v>139</v>
      </c>
      <c r="D11" s="257">
        <v>0</v>
      </c>
      <c r="E11" s="258">
        <v>0</v>
      </c>
      <c r="F11" s="260">
        <v>0</v>
      </c>
      <c r="G11" s="261">
        <v>0</v>
      </c>
      <c r="H11" s="259">
        <v>114</v>
      </c>
      <c r="I11" s="258">
        <v>112</v>
      </c>
      <c r="J11" s="259">
        <v>3</v>
      </c>
      <c r="K11" s="257">
        <v>2</v>
      </c>
      <c r="L11" s="259">
        <v>0</v>
      </c>
      <c r="M11" s="258">
        <v>0</v>
      </c>
      <c r="N11" s="259">
        <v>0</v>
      </c>
      <c r="O11" s="258">
        <v>0</v>
      </c>
      <c r="P11" s="259">
        <v>0</v>
      </c>
      <c r="Q11" s="258">
        <v>0</v>
      </c>
      <c r="R11" s="259">
        <v>7</v>
      </c>
      <c r="S11" s="258">
        <v>5</v>
      </c>
      <c r="T11" s="259">
        <v>2</v>
      </c>
      <c r="U11" s="258">
        <v>0</v>
      </c>
      <c r="V11" s="259">
        <v>15</v>
      </c>
      <c r="W11" s="258">
        <v>16</v>
      </c>
      <c r="X11" s="259">
        <v>2</v>
      </c>
      <c r="Y11" s="261">
        <v>0</v>
      </c>
      <c r="Z11" s="259">
        <v>0</v>
      </c>
      <c r="AA11" s="258">
        <v>0</v>
      </c>
      <c r="AB11" s="259">
        <v>7</v>
      </c>
      <c r="AC11" s="262">
        <v>4</v>
      </c>
    </row>
    <row r="12" spans="1:29" ht="29.1" customHeight="1" x14ac:dyDescent="0.2">
      <c r="A12" s="193" t="s">
        <v>5</v>
      </c>
      <c r="B12" s="408">
        <f t="shared" si="2"/>
        <v>121</v>
      </c>
      <c r="C12" s="409">
        <f t="shared" si="1"/>
        <v>122</v>
      </c>
      <c r="D12" s="257">
        <v>0</v>
      </c>
      <c r="E12" s="258">
        <v>0</v>
      </c>
      <c r="F12" s="260">
        <v>1</v>
      </c>
      <c r="G12" s="261">
        <v>1</v>
      </c>
      <c r="H12" s="259">
        <v>110</v>
      </c>
      <c r="I12" s="258">
        <v>113</v>
      </c>
      <c r="J12" s="259">
        <v>0</v>
      </c>
      <c r="K12" s="258">
        <v>0</v>
      </c>
      <c r="L12" s="259">
        <v>0</v>
      </c>
      <c r="M12" s="258">
        <v>0</v>
      </c>
      <c r="N12" s="259">
        <v>0</v>
      </c>
      <c r="O12" s="258">
        <v>0</v>
      </c>
      <c r="P12" s="259">
        <v>0</v>
      </c>
      <c r="Q12" s="258">
        <v>0</v>
      </c>
      <c r="R12" s="259">
        <v>1</v>
      </c>
      <c r="S12" s="258">
        <v>1</v>
      </c>
      <c r="T12" s="259">
        <v>0</v>
      </c>
      <c r="U12" s="258">
        <v>0</v>
      </c>
      <c r="V12" s="259">
        <v>5</v>
      </c>
      <c r="W12" s="258">
        <v>4</v>
      </c>
      <c r="X12" s="259">
        <v>2</v>
      </c>
      <c r="Y12" s="258">
        <v>1</v>
      </c>
      <c r="Z12" s="259">
        <v>0</v>
      </c>
      <c r="AA12" s="258">
        <v>0</v>
      </c>
      <c r="AB12" s="259">
        <v>2</v>
      </c>
      <c r="AC12" s="262">
        <v>2</v>
      </c>
    </row>
    <row r="13" spans="1:29" ht="29.1" customHeight="1" x14ac:dyDescent="0.2">
      <c r="A13" s="193" t="s">
        <v>6</v>
      </c>
      <c r="B13" s="408">
        <f t="shared" si="2"/>
        <v>38</v>
      </c>
      <c r="C13" s="409">
        <f t="shared" si="1"/>
        <v>37</v>
      </c>
      <c r="D13" s="257">
        <v>0</v>
      </c>
      <c r="E13" s="258">
        <v>0</v>
      </c>
      <c r="F13" s="259">
        <v>1</v>
      </c>
      <c r="G13" s="258">
        <v>1</v>
      </c>
      <c r="H13" s="259">
        <v>26</v>
      </c>
      <c r="I13" s="258">
        <v>26</v>
      </c>
      <c r="J13" s="260">
        <v>0</v>
      </c>
      <c r="K13" s="261">
        <v>0</v>
      </c>
      <c r="L13" s="259">
        <v>0</v>
      </c>
      <c r="M13" s="258">
        <v>0</v>
      </c>
      <c r="N13" s="259">
        <v>0</v>
      </c>
      <c r="O13" s="258">
        <v>0</v>
      </c>
      <c r="P13" s="259">
        <v>0</v>
      </c>
      <c r="Q13" s="258">
        <v>0</v>
      </c>
      <c r="R13" s="259">
        <v>1</v>
      </c>
      <c r="S13" s="258">
        <v>1</v>
      </c>
      <c r="T13" s="259">
        <v>0</v>
      </c>
      <c r="U13" s="258">
        <v>0</v>
      </c>
      <c r="V13" s="259">
        <v>5</v>
      </c>
      <c r="W13" s="258">
        <v>7</v>
      </c>
      <c r="X13" s="259">
        <v>1</v>
      </c>
      <c r="Y13" s="258">
        <v>1</v>
      </c>
      <c r="Z13" s="259">
        <v>1</v>
      </c>
      <c r="AA13" s="258">
        <v>0</v>
      </c>
      <c r="AB13" s="259">
        <v>3</v>
      </c>
      <c r="AC13" s="262">
        <v>1</v>
      </c>
    </row>
    <row r="14" spans="1:29" ht="29.1" customHeight="1" x14ac:dyDescent="0.2">
      <c r="A14" s="193" t="s">
        <v>7</v>
      </c>
      <c r="B14" s="408">
        <f t="shared" si="2"/>
        <v>22</v>
      </c>
      <c r="C14" s="409">
        <f t="shared" si="1"/>
        <v>19</v>
      </c>
      <c r="D14" s="257">
        <v>0</v>
      </c>
      <c r="E14" s="258">
        <v>0</v>
      </c>
      <c r="F14" s="259">
        <v>0</v>
      </c>
      <c r="G14" s="258">
        <v>0</v>
      </c>
      <c r="H14" s="259">
        <v>14</v>
      </c>
      <c r="I14" s="258">
        <v>14</v>
      </c>
      <c r="J14" s="259">
        <v>2</v>
      </c>
      <c r="K14" s="258">
        <v>0</v>
      </c>
      <c r="L14" s="259">
        <v>0</v>
      </c>
      <c r="M14" s="258">
        <v>0</v>
      </c>
      <c r="N14" s="259">
        <v>0</v>
      </c>
      <c r="O14" s="258">
        <v>0</v>
      </c>
      <c r="P14" s="259">
        <v>0</v>
      </c>
      <c r="Q14" s="258">
        <v>0</v>
      </c>
      <c r="R14" s="259">
        <v>0</v>
      </c>
      <c r="S14" s="258">
        <v>0</v>
      </c>
      <c r="T14" s="259">
        <v>0</v>
      </c>
      <c r="U14" s="258">
        <v>0</v>
      </c>
      <c r="V14" s="259">
        <v>5</v>
      </c>
      <c r="W14" s="258">
        <v>4</v>
      </c>
      <c r="X14" s="259">
        <v>1</v>
      </c>
      <c r="Y14" s="258">
        <v>1</v>
      </c>
      <c r="Z14" s="259">
        <v>0</v>
      </c>
      <c r="AA14" s="258">
        <v>0</v>
      </c>
      <c r="AB14" s="259">
        <v>0</v>
      </c>
      <c r="AC14" s="262">
        <v>0</v>
      </c>
    </row>
    <row r="15" spans="1:29" ht="29.1" customHeight="1" x14ac:dyDescent="0.2">
      <c r="A15" s="193" t="s">
        <v>8</v>
      </c>
      <c r="B15" s="408">
        <f t="shared" si="2"/>
        <v>45</v>
      </c>
      <c r="C15" s="409">
        <f t="shared" si="1"/>
        <v>47</v>
      </c>
      <c r="D15" s="257">
        <v>0</v>
      </c>
      <c r="E15" s="258">
        <v>0</v>
      </c>
      <c r="F15" s="259">
        <v>0</v>
      </c>
      <c r="G15" s="258">
        <v>0</v>
      </c>
      <c r="H15" s="259">
        <v>32</v>
      </c>
      <c r="I15" s="258">
        <v>32</v>
      </c>
      <c r="J15" s="259">
        <v>0</v>
      </c>
      <c r="K15" s="258">
        <v>0</v>
      </c>
      <c r="L15" s="259">
        <v>0</v>
      </c>
      <c r="M15" s="258">
        <v>0</v>
      </c>
      <c r="N15" s="259">
        <v>0</v>
      </c>
      <c r="O15" s="258">
        <v>0</v>
      </c>
      <c r="P15" s="259">
        <v>0</v>
      </c>
      <c r="Q15" s="258">
        <v>0</v>
      </c>
      <c r="R15" s="259">
        <v>0</v>
      </c>
      <c r="S15" s="258">
        <v>0</v>
      </c>
      <c r="T15" s="260">
        <v>0</v>
      </c>
      <c r="U15" s="261">
        <v>0</v>
      </c>
      <c r="V15" s="259">
        <v>13</v>
      </c>
      <c r="W15" s="258">
        <v>15</v>
      </c>
      <c r="X15" s="259">
        <v>0</v>
      </c>
      <c r="Y15" s="258">
        <v>0</v>
      </c>
      <c r="Z15" s="259">
        <v>0</v>
      </c>
      <c r="AA15" s="258">
        <v>0</v>
      </c>
      <c r="AB15" s="259">
        <v>0</v>
      </c>
      <c r="AC15" s="262">
        <v>0</v>
      </c>
    </row>
    <row r="16" spans="1:29" ht="29.1" customHeight="1" thickBot="1" x14ac:dyDescent="0.25">
      <c r="A16" s="194" t="s">
        <v>686</v>
      </c>
      <c r="B16" s="411">
        <f t="shared" si="2"/>
        <v>23</v>
      </c>
      <c r="C16" s="412">
        <f t="shared" si="1"/>
        <v>22</v>
      </c>
      <c r="D16" s="284">
        <v>0</v>
      </c>
      <c r="E16" s="285">
        <v>0</v>
      </c>
      <c r="F16" s="284">
        <v>0</v>
      </c>
      <c r="G16" s="284">
        <v>0</v>
      </c>
      <c r="H16" s="286">
        <v>17</v>
      </c>
      <c r="I16" s="285">
        <v>17</v>
      </c>
      <c r="J16" s="284">
        <v>0</v>
      </c>
      <c r="K16" s="284">
        <v>0</v>
      </c>
      <c r="L16" s="286">
        <v>0</v>
      </c>
      <c r="M16" s="285">
        <v>0</v>
      </c>
      <c r="N16" s="284">
        <v>0</v>
      </c>
      <c r="O16" s="284">
        <v>0</v>
      </c>
      <c r="P16" s="286">
        <v>0</v>
      </c>
      <c r="Q16" s="285">
        <v>0</v>
      </c>
      <c r="R16" s="284">
        <v>1</v>
      </c>
      <c r="S16" s="284">
        <v>1</v>
      </c>
      <c r="T16" s="286">
        <v>0</v>
      </c>
      <c r="U16" s="285">
        <v>0</v>
      </c>
      <c r="V16" s="284">
        <v>4</v>
      </c>
      <c r="W16" s="284">
        <v>4</v>
      </c>
      <c r="X16" s="286">
        <v>0</v>
      </c>
      <c r="Y16" s="285">
        <v>0</v>
      </c>
      <c r="Z16" s="284">
        <v>0</v>
      </c>
      <c r="AA16" s="284">
        <v>0</v>
      </c>
      <c r="AB16" s="286">
        <v>1</v>
      </c>
      <c r="AC16" s="287">
        <v>0</v>
      </c>
    </row>
    <row r="17" spans="1:13" ht="21" customHeight="1" x14ac:dyDescent="0.2">
      <c r="A17" s="52"/>
      <c r="B17" s="87"/>
    </row>
    <row r="18" spans="1:13" ht="21" customHeight="1" x14ac:dyDescent="0.2">
      <c r="B18" s="280"/>
    </row>
    <row r="31" spans="1:13" ht="21" customHeight="1" thickBot="1" x14ac:dyDescent="0.25"/>
    <row r="32" spans="1:13" ht="21" customHeight="1" x14ac:dyDescent="0.2">
      <c r="A32" s="851"/>
      <c r="B32" s="852"/>
      <c r="C32" s="852"/>
      <c r="D32" s="852"/>
      <c r="E32" s="852"/>
      <c r="F32" s="852"/>
      <c r="G32" s="852"/>
      <c r="H32" s="852"/>
      <c r="I32" s="852"/>
      <c r="J32" s="852"/>
      <c r="K32" s="852"/>
      <c r="L32" s="852"/>
      <c r="M32" s="853"/>
    </row>
    <row r="33" spans="1:13" ht="21" customHeight="1" x14ac:dyDescent="0.2">
      <c r="A33" s="854"/>
      <c r="B33" s="855"/>
      <c r="C33" s="855"/>
      <c r="D33" s="855"/>
      <c r="E33" s="855"/>
      <c r="F33" s="855"/>
      <c r="G33" s="855"/>
      <c r="H33" s="855"/>
      <c r="I33" s="855"/>
      <c r="J33" s="855"/>
      <c r="K33" s="855"/>
      <c r="L33" s="855"/>
      <c r="M33" s="856"/>
    </row>
    <row r="34" spans="1:13" ht="21" customHeight="1" x14ac:dyDescent="0.2">
      <c r="A34" s="854"/>
      <c r="B34" s="855"/>
      <c r="C34" s="855"/>
      <c r="D34" s="855"/>
      <c r="E34" s="855"/>
      <c r="F34" s="855"/>
      <c r="G34" s="855"/>
      <c r="H34" s="855"/>
      <c r="I34" s="855"/>
      <c r="J34" s="855"/>
      <c r="K34" s="855"/>
      <c r="L34" s="855"/>
      <c r="M34" s="856"/>
    </row>
    <row r="35" spans="1:13" ht="21" customHeight="1" x14ac:dyDescent="0.2">
      <c r="A35" s="854"/>
      <c r="B35" s="855"/>
      <c r="C35" s="855"/>
      <c r="D35" s="855"/>
      <c r="E35" s="855"/>
      <c r="F35" s="855"/>
      <c r="G35" s="855"/>
      <c r="H35" s="855"/>
      <c r="I35" s="855"/>
      <c r="J35" s="855"/>
      <c r="K35" s="855"/>
      <c r="L35" s="855"/>
      <c r="M35" s="856"/>
    </row>
    <row r="36" spans="1:13" ht="21" customHeight="1" x14ac:dyDescent="0.2">
      <c r="A36" s="854"/>
      <c r="B36" s="855"/>
      <c r="C36" s="855"/>
      <c r="D36" s="855"/>
      <c r="E36" s="855"/>
      <c r="F36" s="855"/>
      <c r="G36" s="855"/>
      <c r="H36" s="855"/>
      <c r="I36" s="855"/>
      <c r="J36" s="855"/>
      <c r="K36" s="855"/>
      <c r="L36" s="855"/>
      <c r="M36" s="856"/>
    </row>
    <row r="37" spans="1:13" ht="21" customHeight="1" thickBot="1" x14ac:dyDescent="0.25">
      <c r="A37" s="857"/>
      <c r="B37" s="858"/>
      <c r="C37" s="858"/>
      <c r="D37" s="858"/>
      <c r="E37" s="858"/>
      <c r="F37" s="858"/>
      <c r="G37" s="858"/>
      <c r="H37" s="858"/>
      <c r="I37" s="858"/>
      <c r="J37" s="858"/>
      <c r="K37" s="858"/>
      <c r="L37" s="858"/>
      <c r="M37" s="859"/>
    </row>
  </sheetData>
  <mergeCells count="25">
    <mergeCell ref="J2:K2"/>
    <mergeCell ref="H3:I3"/>
    <mergeCell ref="J3:K3"/>
    <mergeCell ref="A4:A5"/>
    <mergeCell ref="A2:A3"/>
    <mergeCell ref="F2:G2"/>
    <mergeCell ref="F3:G3"/>
    <mergeCell ref="B2:C3"/>
    <mergeCell ref="H2:I2"/>
    <mergeCell ref="AB2:AC3"/>
    <mergeCell ref="D2:E2"/>
    <mergeCell ref="D3:E3"/>
    <mergeCell ref="X2:Y2"/>
    <mergeCell ref="Z2:AA2"/>
    <mergeCell ref="X3:Y3"/>
    <mergeCell ref="Z3:AA3"/>
    <mergeCell ref="V2:W2"/>
    <mergeCell ref="R3:S3"/>
    <mergeCell ref="T3:U3"/>
    <mergeCell ref="V3:W3"/>
    <mergeCell ref="P2:U2"/>
    <mergeCell ref="L3:M3"/>
    <mergeCell ref="N3:O3"/>
    <mergeCell ref="P3:Q3"/>
    <mergeCell ref="L2:O2"/>
  </mergeCells>
  <phoneticPr fontId="2"/>
  <conditionalFormatting sqref="B5:C16">
    <cfRule type="cellIs" dxfId="0" priority="1" stopIfTrue="1" operator="equal">
      <formula>0</formula>
    </cfRule>
  </conditionalFormatting>
  <printOptions horizontalCentered="1"/>
  <pageMargins left="0.94488188976377963" right="0.78740157480314965" top="1.4566929133858268" bottom="0.98425196850393704" header="0.9055118110236221" footer="0.51181102362204722"/>
  <pageSetup paperSize="9" scale="80" firstPageNumber="2" orientation="landscape" r:id="rId1"/>
  <headerFooter differentFirst="1" scaleWithDoc="0" alignWithMargins="0">
    <firstHeader>&amp;C第一部　警 備 統 計</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80" zoomScaleNormal="100" zoomScaleSheetLayoutView="80" workbookViewId="0">
      <selection activeCell="E17" sqref="E17"/>
    </sheetView>
  </sheetViews>
  <sheetFormatPr defaultColWidth="9" defaultRowHeight="13.2" x14ac:dyDescent="0.2"/>
  <cols>
    <col min="1" max="1" width="21.6640625" style="166" customWidth="1"/>
    <col min="2" max="9" width="9" style="166"/>
    <col min="10" max="11" width="9" style="166" customWidth="1"/>
    <col min="12" max="16384" width="9" style="166"/>
  </cols>
  <sheetData>
    <row r="1" spans="1:40" x14ac:dyDescent="0.2">
      <c r="A1" s="413"/>
      <c r="B1" s="413"/>
      <c r="C1" s="413"/>
      <c r="D1" s="413"/>
      <c r="E1" s="413"/>
      <c r="F1" s="413"/>
      <c r="G1" s="413"/>
      <c r="H1" s="413"/>
      <c r="I1" s="413"/>
      <c r="J1" s="413"/>
      <c r="K1" s="413"/>
      <c r="L1" s="414"/>
      <c r="M1" s="414"/>
      <c r="N1" s="414"/>
      <c r="O1" s="414"/>
      <c r="P1" s="414"/>
      <c r="Q1" s="414"/>
      <c r="R1" s="414"/>
      <c r="S1" s="414"/>
      <c r="T1" s="414"/>
      <c r="U1" s="414"/>
      <c r="V1" s="414"/>
      <c r="W1" s="414"/>
      <c r="X1" s="414"/>
      <c r="Y1" s="414"/>
      <c r="Z1" s="414"/>
      <c r="AA1" s="414"/>
      <c r="AB1" s="414"/>
      <c r="AC1" s="414"/>
      <c r="AD1" s="414"/>
      <c r="AE1" s="414"/>
      <c r="AF1" s="414"/>
      <c r="AG1" s="414"/>
      <c r="AH1" s="414"/>
      <c r="AI1" s="414"/>
      <c r="AJ1" s="414"/>
      <c r="AK1" s="414"/>
      <c r="AL1" s="414"/>
      <c r="AM1" s="414"/>
      <c r="AN1" s="414"/>
    </row>
    <row r="2" spans="1:40" x14ac:dyDescent="0.2">
      <c r="A2" s="413"/>
      <c r="B2" s="413"/>
      <c r="C2" s="413"/>
      <c r="D2" s="413"/>
      <c r="E2" s="413"/>
      <c r="F2" s="413"/>
      <c r="G2" s="413"/>
      <c r="H2" s="413"/>
      <c r="I2" s="413"/>
      <c r="J2" s="413"/>
      <c r="K2" s="413"/>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M2" s="414"/>
      <c r="AN2" s="414"/>
    </row>
    <row r="3" spans="1:40" x14ac:dyDescent="0.2">
      <c r="A3" s="413"/>
      <c r="B3" s="413"/>
      <c r="C3" s="413"/>
      <c r="D3" s="413"/>
      <c r="E3" s="413"/>
      <c r="F3" s="413"/>
      <c r="G3" s="413"/>
      <c r="H3" s="413"/>
      <c r="I3" s="413"/>
      <c r="J3" s="413"/>
      <c r="K3" s="413"/>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row>
    <row r="4" spans="1:40" ht="16.8" thickBot="1" x14ac:dyDescent="0.25">
      <c r="A4" s="415" t="s">
        <v>456</v>
      </c>
      <c r="B4" s="416"/>
      <c r="C4" s="416"/>
      <c r="D4" s="416"/>
      <c r="E4" s="416"/>
      <c r="F4" s="416"/>
      <c r="G4" s="416"/>
      <c r="H4" s="416"/>
      <c r="I4" s="416"/>
      <c r="J4" s="416"/>
      <c r="K4" s="417"/>
      <c r="L4" s="723"/>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row>
    <row r="5" spans="1:40" ht="62.25" customHeight="1" thickBot="1" x14ac:dyDescent="0.25">
      <c r="A5" s="418" t="s">
        <v>457</v>
      </c>
      <c r="B5" s="1350" t="s">
        <v>172</v>
      </c>
      <c r="C5" s="1347"/>
      <c r="D5" s="1346" t="s">
        <v>354</v>
      </c>
      <c r="E5" s="1351"/>
      <c r="F5" s="1352" t="s">
        <v>458</v>
      </c>
      <c r="G5" s="1351"/>
      <c r="H5" s="1352" t="s">
        <v>459</v>
      </c>
      <c r="I5" s="1351"/>
      <c r="J5" s="1346" t="s">
        <v>173</v>
      </c>
      <c r="K5" s="1347"/>
      <c r="L5" s="723"/>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c r="AL5" s="414"/>
      <c r="AM5" s="414"/>
      <c r="AN5" s="414"/>
    </row>
    <row r="6" spans="1:40" ht="33" customHeight="1" x14ac:dyDescent="0.2">
      <c r="A6" s="1348" t="s">
        <v>460</v>
      </c>
      <c r="B6" s="331" t="s">
        <v>455</v>
      </c>
      <c r="C6" s="332" t="s">
        <v>149</v>
      </c>
      <c r="D6" s="331" t="s">
        <v>455</v>
      </c>
      <c r="E6" s="513" t="s">
        <v>149</v>
      </c>
      <c r="F6" s="419" t="s">
        <v>455</v>
      </c>
      <c r="G6" s="420" t="s">
        <v>149</v>
      </c>
      <c r="H6" s="421" t="s">
        <v>455</v>
      </c>
      <c r="I6" s="420" t="s">
        <v>149</v>
      </c>
      <c r="J6" s="419" t="s">
        <v>455</v>
      </c>
      <c r="K6" s="422" t="s">
        <v>149</v>
      </c>
      <c r="L6" s="723"/>
      <c r="M6" s="414"/>
      <c r="N6" s="414"/>
      <c r="O6" s="414"/>
      <c r="P6" s="414"/>
      <c r="Q6" s="414"/>
      <c r="R6" s="414"/>
      <c r="S6" s="414"/>
      <c r="T6" s="414"/>
      <c r="U6" s="414"/>
      <c r="V6" s="414"/>
      <c r="W6" s="414"/>
      <c r="X6" s="414"/>
      <c r="Y6" s="414"/>
      <c r="Z6" s="414"/>
      <c r="AA6" s="414"/>
      <c r="AB6" s="414"/>
      <c r="AC6" s="414"/>
      <c r="AD6" s="414"/>
      <c r="AE6" s="414"/>
      <c r="AF6" s="414"/>
      <c r="AG6" s="414"/>
      <c r="AH6" s="414"/>
      <c r="AI6" s="414"/>
      <c r="AJ6" s="414"/>
      <c r="AK6" s="414"/>
      <c r="AL6" s="414"/>
      <c r="AM6" s="414"/>
      <c r="AN6" s="414"/>
    </row>
    <row r="7" spans="1:40" ht="33" customHeight="1" x14ac:dyDescent="0.2">
      <c r="A7" s="1349"/>
      <c r="B7" s="649">
        <v>1</v>
      </c>
      <c r="C7" s="650">
        <v>14</v>
      </c>
      <c r="D7" s="651">
        <v>1</v>
      </c>
      <c r="E7" s="652">
        <v>14</v>
      </c>
      <c r="F7" s="653">
        <v>0</v>
      </c>
      <c r="G7" s="652">
        <v>0</v>
      </c>
      <c r="H7" s="653">
        <v>0</v>
      </c>
      <c r="I7" s="652">
        <v>0</v>
      </c>
      <c r="J7" s="654">
        <v>0</v>
      </c>
      <c r="K7" s="655">
        <v>0</v>
      </c>
      <c r="L7" s="723"/>
      <c r="M7" s="414"/>
      <c r="N7" s="414"/>
      <c r="O7" s="414"/>
      <c r="P7" s="414"/>
      <c r="Q7" s="414"/>
      <c r="R7" s="414"/>
      <c r="S7" s="414"/>
      <c r="T7" s="414"/>
      <c r="U7" s="414"/>
      <c r="V7" s="414"/>
      <c r="W7" s="414"/>
      <c r="X7" s="414"/>
      <c r="Y7" s="414"/>
      <c r="Z7" s="414"/>
      <c r="AA7" s="414"/>
      <c r="AB7" s="414"/>
      <c r="AC7" s="414"/>
      <c r="AD7" s="414"/>
      <c r="AE7" s="414"/>
      <c r="AF7" s="414"/>
      <c r="AG7" s="414"/>
      <c r="AH7" s="414"/>
      <c r="AI7" s="414"/>
      <c r="AJ7" s="414"/>
      <c r="AK7" s="414"/>
      <c r="AL7" s="414"/>
      <c r="AM7" s="414"/>
      <c r="AN7" s="414"/>
    </row>
    <row r="8" spans="1:40" ht="33" customHeight="1" x14ac:dyDescent="0.2">
      <c r="A8" s="423" t="s">
        <v>461</v>
      </c>
      <c r="B8" s="786">
        <v>1</v>
      </c>
      <c r="C8" s="787">
        <v>14</v>
      </c>
      <c r="D8" s="788">
        <v>1</v>
      </c>
      <c r="E8" s="789">
        <v>14</v>
      </c>
      <c r="F8" s="659">
        <v>0</v>
      </c>
      <c r="G8" s="658">
        <v>0</v>
      </c>
      <c r="H8" s="659">
        <v>0</v>
      </c>
      <c r="I8" s="658">
        <v>0</v>
      </c>
      <c r="J8" s="660">
        <v>0</v>
      </c>
      <c r="K8" s="661">
        <v>0</v>
      </c>
      <c r="L8" s="723"/>
      <c r="M8" s="414"/>
      <c r="N8" s="414"/>
      <c r="O8" s="414"/>
      <c r="P8" s="414"/>
      <c r="Q8" s="414"/>
      <c r="R8" s="414"/>
      <c r="S8" s="414"/>
      <c r="T8" s="414"/>
      <c r="U8" s="414"/>
      <c r="V8" s="414"/>
      <c r="W8" s="414"/>
      <c r="X8" s="414"/>
      <c r="Y8" s="414"/>
      <c r="Z8" s="414"/>
      <c r="AA8" s="414"/>
      <c r="AB8" s="414"/>
      <c r="AC8" s="414"/>
      <c r="AD8" s="414"/>
      <c r="AE8" s="414"/>
      <c r="AF8" s="414"/>
      <c r="AG8" s="414"/>
      <c r="AH8" s="414"/>
      <c r="AI8" s="414"/>
      <c r="AJ8" s="414"/>
      <c r="AK8" s="414"/>
      <c r="AL8" s="414"/>
      <c r="AM8" s="414"/>
      <c r="AN8" s="414"/>
    </row>
    <row r="9" spans="1:40" ht="33" customHeight="1" x14ac:dyDescent="0.2">
      <c r="A9" s="423" t="s">
        <v>462</v>
      </c>
      <c r="B9" s="656">
        <v>0</v>
      </c>
      <c r="C9" s="650">
        <v>0</v>
      </c>
      <c r="D9" s="657">
        <v>0</v>
      </c>
      <c r="E9" s="658">
        <v>0</v>
      </c>
      <c r="F9" s="659">
        <v>0</v>
      </c>
      <c r="G9" s="658">
        <v>0</v>
      </c>
      <c r="H9" s="659">
        <v>0</v>
      </c>
      <c r="I9" s="658">
        <v>0</v>
      </c>
      <c r="J9" s="660">
        <v>0</v>
      </c>
      <c r="K9" s="783">
        <v>0</v>
      </c>
      <c r="L9" s="723"/>
      <c r="M9" s="414"/>
      <c r="N9" s="414"/>
      <c r="O9" s="414"/>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row>
    <row r="10" spans="1:40" ht="33" customHeight="1" thickBot="1" x14ac:dyDescent="0.25">
      <c r="A10" s="424" t="s">
        <v>463</v>
      </c>
      <c r="B10" s="662">
        <v>0</v>
      </c>
      <c r="C10" s="663">
        <v>0</v>
      </c>
      <c r="D10" s="664">
        <v>0</v>
      </c>
      <c r="E10" s="665">
        <v>0</v>
      </c>
      <c r="F10" s="666">
        <v>0</v>
      </c>
      <c r="G10" s="667">
        <v>0</v>
      </c>
      <c r="H10" s="666">
        <v>0</v>
      </c>
      <c r="I10" s="667">
        <v>0</v>
      </c>
      <c r="J10" s="664">
        <v>0</v>
      </c>
      <c r="K10" s="668">
        <v>0</v>
      </c>
      <c r="L10" s="723"/>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row>
    <row r="11" spans="1:40" ht="16.2" x14ac:dyDescent="0.2">
      <c r="A11" s="330" t="s">
        <v>464</v>
      </c>
      <c r="B11" s="425"/>
      <c r="C11" s="425"/>
      <c r="D11" s="425"/>
      <c r="E11" s="425"/>
      <c r="F11" s="425"/>
      <c r="G11" s="425"/>
      <c r="H11" s="425"/>
      <c r="I11" s="425"/>
      <c r="J11" s="425"/>
      <c r="K11" s="425"/>
      <c r="L11" s="723"/>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row>
    <row r="12" spans="1:40" ht="16.2" x14ac:dyDescent="0.2">
      <c r="A12" s="330" t="s">
        <v>465</v>
      </c>
      <c r="B12" s="425"/>
      <c r="C12" s="425"/>
      <c r="D12" s="425"/>
      <c r="E12" s="425"/>
      <c r="F12" s="425"/>
      <c r="G12" s="425"/>
      <c r="H12" s="425"/>
      <c r="I12" s="425"/>
      <c r="J12" s="425"/>
      <c r="K12" s="425"/>
      <c r="L12" s="723"/>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row>
    <row r="13" spans="1:40" ht="17.25" customHeight="1" x14ac:dyDescent="0.2">
      <c r="A13" s="330" t="s">
        <v>466</v>
      </c>
      <c r="B13" s="425"/>
      <c r="C13" s="425"/>
      <c r="D13" s="425"/>
      <c r="E13" s="425"/>
      <c r="F13" s="425"/>
      <c r="G13" s="425"/>
      <c r="H13" s="425"/>
      <c r="I13" s="425"/>
      <c r="J13" s="425"/>
      <c r="K13" s="425"/>
      <c r="L13" s="723"/>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row>
    <row r="14" spans="1:40" ht="16.2" x14ac:dyDescent="0.2">
      <c r="A14" s="426" t="s">
        <v>467</v>
      </c>
      <c r="B14" s="426"/>
      <c r="C14" s="426"/>
      <c r="D14" s="426"/>
      <c r="E14" s="426"/>
      <c r="F14" s="426"/>
      <c r="G14" s="426"/>
      <c r="H14" s="426"/>
      <c r="I14" s="426"/>
      <c r="J14" s="426"/>
      <c r="K14" s="426"/>
      <c r="L14" s="723"/>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row>
    <row r="15" spans="1:40" x14ac:dyDescent="0.2">
      <c r="A15" s="414"/>
      <c r="B15" s="414"/>
      <c r="C15" s="414"/>
      <c r="D15" s="414"/>
      <c r="E15" s="414"/>
      <c r="F15" s="414"/>
      <c r="G15" s="414"/>
      <c r="H15" s="414"/>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4"/>
    </row>
    <row r="16" spans="1:40" x14ac:dyDescent="0.2">
      <c r="A16" s="414"/>
      <c r="B16" s="414"/>
      <c r="C16" s="414"/>
      <c r="D16" s="414"/>
      <c r="E16" s="414"/>
      <c r="F16" s="414"/>
      <c r="G16" s="414"/>
      <c r="H16" s="414"/>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14"/>
      <c r="AN16" s="414"/>
    </row>
    <row r="17" spans="1:40" x14ac:dyDescent="0.2">
      <c r="A17" s="414"/>
      <c r="B17" s="414"/>
      <c r="C17" s="414"/>
      <c r="D17" s="414"/>
      <c r="E17" s="414"/>
      <c r="F17" s="414"/>
      <c r="G17" s="414"/>
      <c r="H17" s="414"/>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14"/>
      <c r="AN17" s="414"/>
    </row>
    <row r="18" spans="1:40" x14ac:dyDescent="0.2">
      <c r="A18" s="414"/>
      <c r="B18" s="414"/>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row>
    <row r="19" spans="1:40" x14ac:dyDescent="0.2">
      <c r="A19" s="414"/>
      <c r="B19" s="414"/>
      <c r="C19" s="414"/>
      <c r="D19" s="414"/>
      <c r="E19" s="414"/>
      <c r="F19" s="414"/>
      <c r="G19" s="414"/>
      <c r="H19" s="414"/>
      <c r="I19" s="414"/>
      <c r="J19" s="414"/>
      <c r="K19" s="414"/>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14"/>
      <c r="AK19" s="414"/>
      <c r="AL19" s="414"/>
      <c r="AM19" s="414"/>
      <c r="AN19" s="414"/>
    </row>
    <row r="20" spans="1:40" x14ac:dyDescent="0.2">
      <c r="A20" s="414"/>
      <c r="B20" s="414"/>
      <c r="C20" s="414"/>
      <c r="D20" s="414"/>
      <c r="E20" s="414"/>
      <c r="F20" s="414"/>
      <c r="G20" s="414"/>
      <c r="H20" s="414"/>
      <c r="I20" s="414"/>
      <c r="J20" s="414"/>
      <c r="K20" s="414"/>
      <c r="L20" s="414"/>
      <c r="M20" s="414"/>
      <c r="N20" s="414"/>
      <c r="O20" s="414"/>
      <c r="P20" s="414"/>
      <c r="Q20" s="414"/>
      <c r="R20" s="414"/>
      <c r="S20" s="414"/>
      <c r="T20" s="414"/>
      <c r="U20" s="414"/>
      <c r="V20" s="414"/>
      <c r="W20" s="414"/>
      <c r="X20" s="414"/>
      <c r="Y20" s="414"/>
      <c r="Z20" s="414"/>
      <c r="AA20" s="414"/>
      <c r="AB20" s="414"/>
      <c r="AC20" s="414"/>
      <c r="AD20" s="414"/>
      <c r="AE20" s="414"/>
      <c r="AF20" s="414"/>
      <c r="AG20" s="414"/>
      <c r="AH20" s="414"/>
      <c r="AI20" s="414"/>
      <c r="AJ20" s="414"/>
      <c r="AK20" s="414"/>
      <c r="AL20" s="414"/>
      <c r="AM20" s="414"/>
      <c r="AN20" s="414"/>
    </row>
    <row r="21" spans="1:40" x14ac:dyDescent="0.2">
      <c r="A21" s="414"/>
      <c r="B21" s="414"/>
      <c r="C21" s="414"/>
      <c r="D21" s="414"/>
      <c r="E21" s="414"/>
      <c r="F21" s="414"/>
      <c r="G21" s="414"/>
      <c r="H21" s="414"/>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14"/>
      <c r="AL21" s="414"/>
      <c r="AM21" s="414"/>
      <c r="AN21" s="414"/>
    </row>
    <row r="22" spans="1:40" x14ac:dyDescent="0.2">
      <c r="A22" s="414"/>
      <c r="B22" s="414"/>
      <c r="C22" s="414"/>
      <c r="D22" s="414"/>
      <c r="E22" s="414"/>
      <c r="F22" s="414"/>
      <c r="G22" s="414"/>
      <c r="H22" s="414"/>
      <c r="I22" s="414"/>
      <c r="J22" s="414"/>
      <c r="K22" s="414"/>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4"/>
      <c r="AL22" s="414"/>
      <c r="AM22" s="414"/>
      <c r="AN22" s="414"/>
    </row>
    <row r="23" spans="1:40" x14ac:dyDescent="0.2">
      <c r="A23" s="414"/>
      <c r="B23" s="414"/>
      <c r="C23" s="414"/>
      <c r="D23" s="414"/>
      <c r="E23" s="414"/>
      <c r="F23" s="414"/>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row>
    <row r="24" spans="1:40" x14ac:dyDescent="0.2">
      <c r="A24" s="414"/>
      <c r="B24" s="414"/>
      <c r="C24" s="414"/>
      <c r="D24" s="414"/>
      <c r="E24" s="414"/>
      <c r="F24" s="414"/>
      <c r="G24" s="414"/>
      <c r="H24" s="414"/>
      <c r="I24" s="414"/>
      <c r="J24" s="414"/>
      <c r="K24" s="414"/>
      <c r="L24" s="414"/>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4"/>
      <c r="AL24" s="414"/>
      <c r="AM24" s="414"/>
      <c r="AN24" s="414"/>
    </row>
    <row r="25" spans="1:40" x14ac:dyDescent="0.2">
      <c r="A25" s="414"/>
      <c r="B25" s="414"/>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c r="AM25" s="414"/>
      <c r="AN25" s="414"/>
    </row>
    <row r="26" spans="1:40" x14ac:dyDescent="0.2">
      <c r="A26" s="414"/>
      <c r="B26" s="414"/>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4"/>
    </row>
    <row r="27" spans="1:40" x14ac:dyDescent="0.2">
      <c r="A27" s="414"/>
      <c r="B27" s="414"/>
      <c r="C27" s="414"/>
      <c r="D27" s="414"/>
      <c r="E27" s="414"/>
      <c r="F27" s="414"/>
      <c r="G27" s="414"/>
      <c r="H27" s="414"/>
      <c r="I27" s="414"/>
      <c r="J27" s="414"/>
      <c r="K27" s="414"/>
      <c r="L27" s="414"/>
      <c r="M27" s="414"/>
      <c r="N27" s="414"/>
      <c r="O27" s="414"/>
      <c r="P27" s="414"/>
      <c r="Q27" s="414"/>
      <c r="R27" s="414"/>
      <c r="S27" s="414"/>
      <c r="T27" s="414"/>
      <c r="U27" s="414"/>
      <c r="V27" s="414"/>
      <c r="W27" s="414"/>
      <c r="X27" s="414"/>
      <c r="Y27" s="414"/>
      <c r="Z27" s="414"/>
      <c r="AA27" s="414"/>
      <c r="AB27" s="414"/>
      <c r="AC27" s="414"/>
      <c r="AD27" s="414"/>
      <c r="AE27" s="414"/>
      <c r="AF27" s="414"/>
      <c r="AG27" s="414"/>
      <c r="AH27" s="414"/>
      <c r="AI27" s="414"/>
      <c r="AJ27" s="414"/>
      <c r="AK27" s="414"/>
      <c r="AL27" s="414"/>
      <c r="AM27" s="414"/>
      <c r="AN27" s="414"/>
    </row>
    <row r="28" spans="1:40" x14ac:dyDescent="0.2">
      <c r="A28" s="414"/>
      <c r="B28" s="414"/>
      <c r="C28" s="414"/>
      <c r="D28" s="414"/>
      <c r="E28" s="414"/>
      <c r="F28" s="414"/>
      <c r="G28" s="414"/>
      <c r="H28" s="414"/>
      <c r="I28" s="414"/>
      <c r="J28" s="414"/>
      <c r="K28" s="414"/>
      <c r="L28" s="414"/>
      <c r="M28" s="414"/>
      <c r="N28" s="414"/>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414"/>
      <c r="AL28" s="414"/>
      <c r="AM28" s="414"/>
      <c r="AN28" s="414"/>
    </row>
    <row r="29" spans="1:40" x14ac:dyDescent="0.2">
      <c r="A29" s="414"/>
      <c r="B29" s="414"/>
      <c r="C29" s="414"/>
      <c r="D29" s="414"/>
      <c r="E29" s="414"/>
      <c r="F29" s="414"/>
      <c r="G29" s="414"/>
      <c r="H29" s="414"/>
      <c r="I29" s="414"/>
      <c r="J29" s="414"/>
      <c r="K29" s="414"/>
      <c r="L29" s="414"/>
      <c r="M29" s="414"/>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414"/>
      <c r="AM29" s="414"/>
      <c r="AN29" s="414"/>
    </row>
    <row r="30" spans="1:40" x14ac:dyDescent="0.2">
      <c r="A30" s="414"/>
      <c r="B30" s="414"/>
      <c r="C30" s="414"/>
      <c r="D30" s="414"/>
      <c r="E30" s="414"/>
      <c r="F30" s="414"/>
      <c r="G30" s="414"/>
      <c r="H30" s="414"/>
      <c r="I30" s="414"/>
      <c r="J30" s="414"/>
      <c r="K30" s="414"/>
      <c r="L30" s="414"/>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414"/>
      <c r="AM30" s="414"/>
      <c r="AN30" s="414"/>
    </row>
    <row r="31" spans="1:40" ht="13.8" thickBot="1" x14ac:dyDescent="0.25">
      <c r="A31" s="414"/>
      <c r="B31" s="414"/>
      <c r="C31" s="414"/>
      <c r="D31" s="414"/>
      <c r="E31" s="414"/>
      <c r="F31" s="414"/>
      <c r="G31" s="414"/>
      <c r="H31" s="414"/>
      <c r="I31" s="414"/>
      <c r="J31" s="414"/>
      <c r="K31" s="414"/>
      <c r="L31" s="414"/>
      <c r="M31" s="414"/>
      <c r="N31" s="414"/>
      <c r="O31" s="414"/>
      <c r="P31" s="414"/>
      <c r="Q31" s="414"/>
      <c r="R31" s="414"/>
      <c r="S31" s="414"/>
      <c r="T31" s="414"/>
      <c r="U31" s="414"/>
      <c r="V31" s="414"/>
      <c r="W31" s="414"/>
      <c r="X31" s="414"/>
      <c r="Y31" s="414"/>
      <c r="Z31" s="414"/>
      <c r="AA31" s="414"/>
      <c r="AB31" s="414"/>
      <c r="AC31" s="414"/>
      <c r="AD31" s="414"/>
      <c r="AE31" s="414"/>
      <c r="AF31" s="414"/>
      <c r="AG31" s="414"/>
      <c r="AH31" s="414"/>
      <c r="AI31" s="414"/>
      <c r="AJ31" s="414"/>
      <c r="AK31" s="414"/>
      <c r="AL31" s="414"/>
      <c r="AM31" s="414"/>
      <c r="AN31" s="414"/>
    </row>
    <row r="32" spans="1:40" x14ac:dyDescent="0.2">
      <c r="A32" s="842"/>
      <c r="B32" s="843"/>
      <c r="C32" s="843"/>
      <c r="D32" s="843"/>
      <c r="E32" s="843"/>
      <c r="F32" s="843"/>
      <c r="G32" s="843"/>
      <c r="H32" s="843"/>
      <c r="I32" s="843"/>
      <c r="J32" s="843"/>
      <c r="K32" s="843"/>
      <c r="L32" s="843"/>
      <c r="M32" s="84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414"/>
      <c r="AK32" s="414"/>
      <c r="AL32" s="414"/>
      <c r="AM32" s="414"/>
      <c r="AN32" s="414"/>
    </row>
    <row r="33" spans="1:40" x14ac:dyDescent="0.2">
      <c r="A33" s="845"/>
      <c r="B33" s="846"/>
      <c r="C33" s="846"/>
      <c r="D33" s="846"/>
      <c r="E33" s="846"/>
      <c r="F33" s="846"/>
      <c r="G33" s="846"/>
      <c r="H33" s="846"/>
      <c r="I33" s="846"/>
      <c r="J33" s="846"/>
      <c r="K33" s="846"/>
      <c r="L33" s="846"/>
      <c r="M33" s="847"/>
      <c r="N33" s="414"/>
      <c r="O33" s="414"/>
      <c r="P33" s="414"/>
      <c r="Q33" s="414"/>
      <c r="R33" s="414"/>
      <c r="S33" s="414"/>
      <c r="T33" s="414"/>
      <c r="U33" s="414"/>
      <c r="V33" s="414"/>
      <c r="W33" s="414"/>
      <c r="X33" s="414"/>
      <c r="Y33" s="414"/>
      <c r="Z33" s="414"/>
      <c r="AA33" s="414"/>
      <c r="AB33" s="414"/>
      <c r="AC33" s="414"/>
      <c r="AD33" s="414"/>
      <c r="AE33" s="414"/>
      <c r="AF33" s="414"/>
      <c r="AG33" s="414"/>
      <c r="AH33" s="414"/>
      <c r="AI33" s="414"/>
      <c r="AJ33" s="414"/>
      <c r="AK33" s="414"/>
      <c r="AL33" s="414"/>
      <c r="AM33" s="414"/>
      <c r="AN33" s="414"/>
    </row>
    <row r="34" spans="1:40" x14ac:dyDescent="0.2">
      <c r="A34" s="845"/>
      <c r="B34" s="846"/>
      <c r="C34" s="846"/>
      <c r="D34" s="846"/>
      <c r="E34" s="846"/>
      <c r="F34" s="846"/>
      <c r="G34" s="846"/>
      <c r="H34" s="846"/>
      <c r="I34" s="846"/>
      <c r="J34" s="846"/>
      <c r="K34" s="846"/>
      <c r="L34" s="846"/>
      <c r="M34" s="847"/>
      <c r="N34" s="414"/>
      <c r="O34" s="414"/>
      <c r="P34" s="414"/>
      <c r="Q34" s="414"/>
      <c r="R34" s="414"/>
      <c r="S34" s="414"/>
      <c r="T34" s="414"/>
      <c r="U34" s="414"/>
      <c r="V34" s="414"/>
      <c r="W34" s="414"/>
      <c r="X34" s="414"/>
      <c r="Y34" s="414"/>
      <c r="Z34" s="414"/>
      <c r="AA34" s="414"/>
      <c r="AB34" s="414"/>
      <c r="AC34" s="414"/>
      <c r="AD34" s="414"/>
      <c r="AE34" s="414"/>
      <c r="AF34" s="414"/>
      <c r="AG34" s="414"/>
      <c r="AH34" s="414"/>
      <c r="AI34" s="414"/>
      <c r="AJ34" s="414"/>
      <c r="AK34" s="414"/>
      <c r="AL34" s="414"/>
      <c r="AM34" s="414"/>
      <c r="AN34" s="414"/>
    </row>
    <row r="35" spans="1:40" x14ac:dyDescent="0.2">
      <c r="A35" s="845"/>
      <c r="B35" s="846"/>
      <c r="C35" s="846"/>
      <c r="D35" s="846"/>
      <c r="E35" s="846"/>
      <c r="F35" s="846"/>
      <c r="G35" s="846"/>
      <c r="H35" s="846"/>
      <c r="I35" s="846"/>
      <c r="J35" s="846"/>
      <c r="K35" s="846"/>
      <c r="L35" s="846"/>
      <c r="M35" s="847"/>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c r="AL35" s="414"/>
      <c r="AM35" s="414"/>
      <c r="AN35" s="414"/>
    </row>
    <row r="36" spans="1:40" x14ac:dyDescent="0.2">
      <c r="A36" s="845"/>
      <c r="B36" s="846"/>
      <c r="C36" s="846"/>
      <c r="D36" s="846"/>
      <c r="E36" s="846"/>
      <c r="F36" s="846"/>
      <c r="G36" s="846"/>
      <c r="H36" s="846"/>
      <c r="I36" s="846"/>
      <c r="J36" s="846"/>
      <c r="K36" s="846"/>
      <c r="L36" s="846"/>
      <c r="M36" s="847"/>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4"/>
      <c r="AN36" s="414"/>
    </row>
    <row r="37" spans="1:40" ht="13.8" thickBot="1" x14ac:dyDescent="0.25">
      <c r="A37" s="848"/>
      <c r="B37" s="849"/>
      <c r="C37" s="849"/>
      <c r="D37" s="849"/>
      <c r="E37" s="849"/>
      <c r="F37" s="849"/>
      <c r="G37" s="849"/>
      <c r="H37" s="849"/>
      <c r="I37" s="849"/>
      <c r="J37" s="849"/>
      <c r="K37" s="849"/>
      <c r="L37" s="849"/>
      <c r="M37" s="850"/>
      <c r="N37" s="414"/>
      <c r="O37" s="414"/>
      <c r="P37" s="414"/>
      <c r="Q37" s="414"/>
      <c r="R37" s="414"/>
      <c r="S37" s="414"/>
      <c r="T37" s="414"/>
      <c r="U37" s="414"/>
      <c r="V37" s="414"/>
      <c r="W37" s="414"/>
      <c r="X37" s="414"/>
      <c r="Y37" s="414"/>
      <c r="Z37" s="414"/>
      <c r="AA37" s="414"/>
      <c r="AB37" s="414"/>
      <c r="AC37" s="414"/>
      <c r="AD37" s="414"/>
      <c r="AE37" s="414"/>
      <c r="AF37" s="414"/>
      <c r="AG37" s="414"/>
      <c r="AH37" s="414"/>
      <c r="AI37" s="414"/>
      <c r="AJ37" s="414"/>
      <c r="AK37" s="414"/>
      <c r="AL37" s="414"/>
      <c r="AM37" s="414"/>
      <c r="AN37" s="414"/>
    </row>
    <row r="38" spans="1:40" x14ac:dyDescent="0.2">
      <c r="A38" s="414"/>
      <c r="B38" s="414"/>
      <c r="C38" s="414"/>
      <c r="D38" s="414"/>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K38" s="414"/>
      <c r="AL38" s="414"/>
      <c r="AM38" s="414"/>
      <c r="AN38" s="414"/>
    </row>
    <row r="39" spans="1:40" x14ac:dyDescent="0.2">
      <c r="A39" s="414"/>
      <c r="B39" s="414"/>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414"/>
      <c r="AF39" s="414"/>
      <c r="AG39" s="414"/>
      <c r="AH39" s="414"/>
      <c r="AI39" s="414"/>
      <c r="AJ39" s="414"/>
      <c r="AK39" s="414"/>
      <c r="AL39" s="414"/>
      <c r="AM39" s="414"/>
      <c r="AN39" s="414"/>
    </row>
    <row r="40" spans="1:40" x14ac:dyDescent="0.2">
      <c r="A40" s="414"/>
      <c r="B40" s="414"/>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4"/>
      <c r="AL40" s="414"/>
      <c r="AM40" s="414"/>
      <c r="AN40" s="414"/>
    </row>
    <row r="41" spans="1:40" x14ac:dyDescent="0.2">
      <c r="A41" s="414"/>
      <c r="B41" s="414"/>
      <c r="C41" s="414"/>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row>
    <row r="42" spans="1:40" x14ac:dyDescent="0.2">
      <c r="A42" s="414"/>
      <c r="B42" s="414"/>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row>
    <row r="43" spans="1:40" x14ac:dyDescent="0.2">
      <c r="A43" s="414"/>
      <c r="B43" s="414"/>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row>
    <row r="44" spans="1:40" x14ac:dyDescent="0.2">
      <c r="A44" s="414"/>
      <c r="B44" s="414"/>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row>
    <row r="45" spans="1:40" x14ac:dyDescent="0.2">
      <c r="A45" s="414"/>
      <c r="B45" s="414"/>
      <c r="C45" s="414"/>
      <c r="D45" s="414"/>
      <c r="E45" s="414"/>
      <c r="F45" s="414"/>
      <c r="G45" s="414"/>
      <c r="H45" s="414"/>
      <c r="I45" s="414"/>
      <c r="J45" s="414"/>
      <c r="K45" s="414"/>
      <c r="L45" s="414"/>
      <c r="M45" s="414"/>
      <c r="N45" s="414"/>
      <c r="O45" s="414"/>
      <c r="P45" s="414"/>
      <c r="Q45" s="414"/>
      <c r="R45" s="414"/>
      <c r="S45" s="414"/>
      <c r="T45" s="414"/>
      <c r="U45" s="414"/>
      <c r="V45" s="414"/>
      <c r="W45" s="414"/>
      <c r="X45" s="414"/>
      <c r="Y45" s="414"/>
      <c r="Z45" s="414"/>
      <c r="AA45" s="414"/>
      <c r="AB45" s="414"/>
      <c r="AC45" s="414"/>
      <c r="AD45" s="414"/>
      <c r="AE45" s="414"/>
      <c r="AF45" s="414"/>
      <c r="AG45" s="414"/>
      <c r="AH45" s="414"/>
      <c r="AI45" s="414"/>
      <c r="AJ45" s="414"/>
      <c r="AK45" s="414"/>
      <c r="AL45" s="414"/>
      <c r="AM45" s="414"/>
      <c r="AN45" s="414"/>
    </row>
    <row r="46" spans="1:40" x14ac:dyDescent="0.2">
      <c r="A46" s="414"/>
      <c r="B46" s="414"/>
      <c r="C46" s="414"/>
      <c r="D46" s="414"/>
      <c r="E46" s="414"/>
      <c r="F46" s="414"/>
      <c r="G46" s="414"/>
      <c r="H46" s="414"/>
      <c r="I46" s="414"/>
      <c r="J46" s="414"/>
      <c r="K46" s="414"/>
      <c r="L46" s="414"/>
      <c r="M46" s="414"/>
      <c r="N46" s="414"/>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row>
    <row r="47" spans="1:40" x14ac:dyDescent="0.2">
      <c r="A47" s="414"/>
      <c r="B47" s="414"/>
      <c r="C47" s="414"/>
      <c r="D47" s="414"/>
      <c r="E47" s="414"/>
      <c r="F47" s="414"/>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414"/>
      <c r="AJ47" s="414"/>
      <c r="AK47" s="414"/>
      <c r="AL47" s="414"/>
      <c r="AM47" s="414"/>
      <c r="AN47" s="414"/>
    </row>
    <row r="48" spans="1:40" x14ac:dyDescent="0.2">
      <c r="A48" s="414"/>
      <c r="B48" s="414"/>
      <c r="C48" s="414"/>
      <c r="D48" s="414"/>
      <c r="E48" s="414"/>
      <c r="F48" s="414"/>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414"/>
      <c r="AJ48" s="414"/>
      <c r="AK48" s="414"/>
      <c r="AL48" s="414"/>
      <c r="AM48" s="414"/>
      <c r="AN48" s="414"/>
    </row>
    <row r="49" spans="1:40" x14ac:dyDescent="0.2">
      <c r="A49" s="414"/>
      <c r="B49" s="414"/>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row>
    <row r="50" spans="1:40" x14ac:dyDescent="0.2">
      <c r="A50" s="414"/>
      <c r="B50" s="414"/>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4"/>
      <c r="AM50" s="414"/>
      <c r="AN50" s="414"/>
    </row>
    <row r="51" spans="1:40" x14ac:dyDescent="0.2">
      <c r="A51" s="414"/>
      <c r="B51" s="414"/>
      <c r="C51" s="414"/>
      <c r="D51" s="414"/>
      <c r="E51" s="414"/>
      <c r="F51" s="414"/>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414"/>
      <c r="AJ51" s="414"/>
      <c r="AK51" s="414"/>
      <c r="AL51" s="414"/>
      <c r="AM51" s="414"/>
      <c r="AN51" s="414"/>
    </row>
    <row r="52" spans="1:40" x14ac:dyDescent="0.2">
      <c r="A52" s="414"/>
      <c r="B52" s="414"/>
      <c r="C52" s="414"/>
      <c r="D52" s="414"/>
      <c r="E52" s="414"/>
      <c r="F52" s="414"/>
      <c r="G52" s="414"/>
      <c r="H52" s="414"/>
      <c r="I52" s="414"/>
      <c r="J52" s="414"/>
      <c r="K52" s="414"/>
      <c r="L52" s="414"/>
      <c r="M52" s="414"/>
      <c r="N52" s="414"/>
      <c r="O52" s="414"/>
      <c r="P52" s="414"/>
      <c r="Q52" s="414"/>
      <c r="R52" s="414"/>
      <c r="S52" s="414"/>
      <c r="T52" s="414"/>
      <c r="U52" s="414"/>
      <c r="V52" s="414"/>
      <c r="W52" s="414"/>
      <c r="X52" s="414"/>
      <c r="Y52" s="414"/>
      <c r="Z52" s="414"/>
      <c r="AA52" s="414"/>
      <c r="AB52" s="414"/>
      <c r="AC52" s="414"/>
      <c r="AD52" s="414"/>
      <c r="AE52" s="414"/>
      <c r="AF52" s="414"/>
      <c r="AG52" s="414"/>
      <c r="AH52" s="414"/>
      <c r="AI52" s="414"/>
      <c r="AJ52" s="414"/>
      <c r="AK52" s="414"/>
      <c r="AL52" s="414"/>
      <c r="AM52" s="414"/>
      <c r="AN52" s="414"/>
    </row>
    <row r="53" spans="1:40" x14ac:dyDescent="0.2">
      <c r="A53" s="414"/>
      <c r="B53" s="414"/>
      <c r="C53" s="414"/>
      <c r="D53" s="414"/>
      <c r="E53" s="414"/>
      <c r="F53" s="414"/>
      <c r="G53" s="414"/>
      <c r="H53" s="414"/>
      <c r="I53" s="414"/>
      <c r="J53" s="414"/>
      <c r="K53" s="414"/>
      <c r="L53" s="414"/>
      <c r="M53" s="414"/>
      <c r="N53" s="414"/>
      <c r="O53" s="414"/>
      <c r="P53" s="414"/>
      <c r="Q53" s="414"/>
      <c r="R53" s="414"/>
      <c r="S53" s="414"/>
      <c r="T53" s="414"/>
      <c r="U53" s="414"/>
      <c r="V53" s="414"/>
      <c r="W53" s="414"/>
      <c r="X53" s="414"/>
      <c r="Y53" s="414"/>
      <c r="Z53" s="414"/>
      <c r="AA53" s="414"/>
      <c r="AB53" s="414"/>
      <c r="AC53" s="414"/>
      <c r="AD53" s="414"/>
      <c r="AE53" s="414"/>
      <c r="AF53" s="414"/>
      <c r="AG53" s="414"/>
      <c r="AH53" s="414"/>
      <c r="AI53" s="414"/>
      <c r="AJ53" s="414"/>
      <c r="AK53" s="414"/>
      <c r="AL53" s="414"/>
      <c r="AM53" s="414"/>
      <c r="AN53" s="414"/>
    </row>
    <row r="54" spans="1:40" x14ac:dyDescent="0.2">
      <c r="A54" s="414"/>
      <c r="B54" s="414"/>
      <c r="C54" s="414"/>
      <c r="D54" s="414"/>
      <c r="E54" s="414"/>
      <c r="F54" s="414"/>
      <c r="G54" s="414"/>
      <c r="H54" s="414"/>
      <c r="I54" s="414"/>
      <c r="J54" s="414"/>
      <c r="K54" s="414"/>
      <c r="L54" s="414"/>
      <c r="M54" s="414"/>
      <c r="N54" s="414"/>
      <c r="O54" s="414"/>
      <c r="P54" s="414"/>
      <c r="Q54" s="414"/>
      <c r="R54" s="414"/>
      <c r="S54" s="414"/>
      <c r="T54" s="414"/>
      <c r="U54" s="414"/>
      <c r="V54" s="414"/>
      <c r="W54" s="414"/>
      <c r="X54" s="414"/>
      <c r="Y54" s="414"/>
      <c r="Z54" s="414"/>
      <c r="AA54" s="414"/>
      <c r="AB54" s="414"/>
      <c r="AC54" s="414"/>
      <c r="AD54" s="414"/>
      <c r="AE54" s="414"/>
      <c r="AF54" s="414"/>
      <c r="AG54" s="414"/>
      <c r="AH54" s="414"/>
      <c r="AI54" s="414"/>
      <c r="AJ54" s="414"/>
      <c r="AK54" s="414"/>
      <c r="AL54" s="414"/>
      <c r="AM54" s="414"/>
      <c r="AN54" s="414"/>
    </row>
    <row r="55" spans="1:40" x14ac:dyDescent="0.2">
      <c r="A55" s="414"/>
      <c r="B55" s="414"/>
      <c r="C55" s="414"/>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4"/>
    </row>
    <row r="56" spans="1:40" x14ac:dyDescent="0.2">
      <c r="A56" s="414"/>
      <c r="B56" s="414"/>
      <c r="C56" s="414"/>
      <c r="D56" s="414"/>
      <c r="E56" s="414"/>
      <c r="F56" s="414"/>
      <c r="G56" s="414"/>
      <c r="H56" s="414"/>
      <c r="I56" s="414"/>
      <c r="J56" s="414"/>
      <c r="K56" s="414"/>
      <c r="L56" s="414"/>
      <c r="M56" s="414"/>
      <c r="N56" s="414"/>
      <c r="O56" s="414"/>
      <c r="P56" s="414"/>
      <c r="Q56" s="414"/>
      <c r="R56" s="414"/>
      <c r="S56" s="414"/>
      <c r="T56" s="414"/>
      <c r="U56" s="414"/>
      <c r="V56" s="414"/>
      <c r="W56" s="414"/>
      <c r="X56" s="414"/>
      <c r="Y56" s="414"/>
      <c r="Z56" s="414"/>
      <c r="AA56" s="414"/>
      <c r="AB56" s="414"/>
      <c r="AC56" s="414"/>
      <c r="AD56" s="414"/>
      <c r="AE56" s="414"/>
      <c r="AF56" s="414"/>
      <c r="AG56" s="414"/>
      <c r="AH56" s="414"/>
      <c r="AI56" s="414"/>
      <c r="AJ56" s="414"/>
      <c r="AK56" s="414"/>
      <c r="AL56" s="414"/>
      <c r="AM56" s="414"/>
      <c r="AN56" s="414"/>
    </row>
    <row r="57" spans="1:40" x14ac:dyDescent="0.2">
      <c r="A57" s="414"/>
      <c r="B57" s="414"/>
      <c r="C57" s="414"/>
      <c r="D57" s="414"/>
      <c r="E57" s="414"/>
      <c r="F57" s="414"/>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L57" s="414"/>
      <c r="AM57" s="414"/>
      <c r="AN57" s="414"/>
    </row>
    <row r="58" spans="1:40" x14ac:dyDescent="0.2">
      <c r="A58" s="414"/>
      <c r="B58" s="414"/>
      <c r="C58" s="414"/>
      <c r="D58" s="414"/>
      <c r="E58" s="414"/>
      <c r="F58" s="414"/>
      <c r="G58" s="414"/>
      <c r="H58" s="414"/>
      <c r="I58" s="414"/>
      <c r="J58" s="414"/>
      <c r="K58" s="414"/>
      <c r="L58" s="414"/>
      <c r="M58" s="414"/>
      <c r="N58" s="414"/>
      <c r="O58" s="414"/>
      <c r="P58" s="414"/>
      <c r="Q58" s="414"/>
      <c r="R58" s="414"/>
      <c r="S58" s="414"/>
      <c r="T58" s="414"/>
      <c r="U58" s="414"/>
      <c r="V58" s="414"/>
      <c r="W58" s="414"/>
      <c r="X58" s="414"/>
      <c r="Y58" s="414"/>
      <c r="Z58" s="414"/>
      <c r="AA58" s="414"/>
      <c r="AB58" s="414"/>
      <c r="AC58" s="414"/>
      <c r="AD58" s="414"/>
      <c r="AE58" s="414"/>
      <c r="AF58" s="414"/>
      <c r="AG58" s="414"/>
      <c r="AH58" s="414"/>
      <c r="AI58" s="414"/>
      <c r="AJ58" s="414"/>
      <c r="AK58" s="414"/>
      <c r="AL58" s="414"/>
      <c r="AM58" s="414"/>
      <c r="AN58" s="414"/>
    </row>
    <row r="59" spans="1:40" x14ac:dyDescent="0.2">
      <c r="A59" s="414"/>
      <c r="B59" s="414"/>
      <c r="C59" s="414"/>
      <c r="D59" s="414"/>
      <c r="E59" s="414"/>
      <c r="F59" s="414"/>
      <c r="G59" s="414"/>
      <c r="H59" s="414"/>
      <c r="I59" s="414"/>
      <c r="J59" s="414"/>
      <c r="K59" s="414"/>
      <c r="L59" s="414"/>
      <c r="M59" s="414"/>
      <c r="N59" s="414"/>
      <c r="O59" s="414"/>
      <c r="P59" s="414"/>
      <c r="Q59" s="414"/>
      <c r="R59" s="414"/>
      <c r="S59" s="414"/>
      <c r="T59" s="414"/>
      <c r="U59" s="414"/>
      <c r="V59" s="414"/>
      <c r="W59" s="414"/>
      <c r="X59" s="414"/>
      <c r="Y59" s="414"/>
      <c r="Z59" s="414"/>
      <c r="AA59" s="414"/>
      <c r="AB59" s="414"/>
      <c r="AC59" s="414"/>
      <c r="AD59" s="414"/>
      <c r="AE59" s="414"/>
      <c r="AF59" s="414"/>
      <c r="AG59" s="414"/>
      <c r="AH59" s="414"/>
      <c r="AI59" s="414"/>
      <c r="AJ59" s="414"/>
      <c r="AK59" s="414"/>
      <c r="AL59" s="414"/>
      <c r="AM59" s="414"/>
      <c r="AN59" s="414"/>
    </row>
    <row r="60" spans="1:40" x14ac:dyDescent="0.2">
      <c r="A60" s="414"/>
      <c r="B60" s="414"/>
      <c r="C60" s="414"/>
      <c r="D60" s="414"/>
      <c r="E60" s="414"/>
      <c r="F60" s="414"/>
      <c r="G60" s="414"/>
      <c r="H60" s="414"/>
      <c r="I60" s="414"/>
      <c r="J60" s="414"/>
      <c r="K60" s="414"/>
      <c r="L60" s="414"/>
      <c r="M60" s="414"/>
      <c r="N60" s="414"/>
      <c r="O60" s="414"/>
      <c r="P60" s="414"/>
      <c r="Q60" s="414"/>
      <c r="R60" s="414"/>
      <c r="S60" s="414"/>
      <c r="T60" s="414"/>
      <c r="U60" s="414"/>
      <c r="V60" s="414"/>
      <c r="W60" s="414"/>
      <c r="X60" s="414"/>
      <c r="Y60" s="414"/>
      <c r="Z60" s="414"/>
      <c r="AA60" s="414"/>
      <c r="AB60" s="414"/>
      <c r="AC60" s="414"/>
      <c r="AD60" s="414"/>
      <c r="AE60" s="414"/>
      <c r="AF60" s="414"/>
      <c r="AG60" s="414"/>
      <c r="AH60" s="414"/>
      <c r="AI60" s="414"/>
      <c r="AJ60" s="414"/>
      <c r="AK60" s="414"/>
      <c r="AL60" s="414"/>
      <c r="AM60" s="414"/>
      <c r="AN60" s="414"/>
    </row>
    <row r="61" spans="1:40" x14ac:dyDescent="0.2">
      <c r="A61" s="414"/>
      <c r="B61" s="414"/>
      <c r="C61" s="414"/>
      <c r="D61" s="414"/>
      <c r="E61" s="414"/>
      <c r="F61" s="414"/>
      <c r="G61" s="414"/>
      <c r="H61" s="414"/>
      <c r="I61" s="414"/>
      <c r="J61" s="414"/>
      <c r="K61" s="414"/>
      <c r="L61" s="414"/>
      <c r="M61" s="414"/>
      <c r="N61" s="414"/>
      <c r="O61" s="414"/>
      <c r="P61" s="414"/>
      <c r="Q61" s="414"/>
      <c r="R61" s="414"/>
      <c r="S61" s="414"/>
      <c r="T61" s="414"/>
      <c r="U61" s="414"/>
      <c r="V61" s="414"/>
      <c r="W61" s="414"/>
      <c r="X61" s="414"/>
      <c r="Y61" s="414"/>
      <c r="Z61" s="414"/>
      <c r="AA61" s="414"/>
      <c r="AB61" s="414"/>
      <c r="AC61" s="414"/>
      <c r="AD61" s="414"/>
      <c r="AE61" s="414"/>
      <c r="AF61" s="414"/>
      <c r="AG61" s="414"/>
      <c r="AH61" s="414"/>
      <c r="AI61" s="414"/>
      <c r="AJ61" s="414"/>
      <c r="AK61" s="414"/>
      <c r="AL61" s="414"/>
      <c r="AM61" s="414"/>
      <c r="AN61" s="414"/>
    </row>
    <row r="62" spans="1:40" x14ac:dyDescent="0.2">
      <c r="A62" s="414"/>
      <c r="B62" s="414"/>
      <c r="C62" s="414"/>
      <c r="D62" s="414"/>
      <c r="E62" s="414"/>
      <c r="F62" s="414"/>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14"/>
      <c r="AF62" s="414"/>
      <c r="AG62" s="414"/>
      <c r="AH62" s="414"/>
      <c r="AI62" s="414"/>
      <c r="AJ62" s="414"/>
      <c r="AK62" s="414"/>
      <c r="AL62" s="414"/>
      <c r="AM62" s="414"/>
      <c r="AN62" s="414"/>
    </row>
    <row r="63" spans="1:40" x14ac:dyDescent="0.2">
      <c r="A63" s="414"/>
      <c r="B63" s="414"/>
      <c r="C63" s="414"/>
      <c r="D63" s="414"/>
      <c r="E63" s="414"/>
      <c r="F63" s="414"/>
      <c r="G63" s="414"/>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row>
    <row r="64" spans="1:40" x14ac:dyDescent="0.2">
      <c r="A64" s="414"/>
      <c r="B64" s="414"/>
      <c r="C64" s="414"/>
      <c r="D64" s="414"/>
      <c r="E64" s="414"/>
      <c r="F64" s="414"/>
      <c r="G64" s="414"/>
      <c r="H64" s="414"/>
      <c r="I64" s="414"/>
      <c r="J64" s="414"/>
      <c r="K64" s="414"/>
      <c r="L64" s="414"/>
      <c r="M64" s="414"/>
      <c r="N64" s="414"/>
      <c r="O64" s="414"/>
      <c r="P64" s="414"/>
      <c r="Q64" s="414"/>
      <c r="R64" s="414"/>
      <c r="S64" s="414"/>
      <c r="T64" s="414"/>
      <c r="U64" s="414"/>
      <c r="V64" s="414"/>
      <c r="W64" s="414"/>
      <c r="X64" s="414"/>
      <c r="Y64" s="414"/>
      <c r="Z64" s="414"/>
      <c r="AA64" s="414"/>
      <c r="AB64" s="414"/>
      <c r="AC64" s="414"/>
      <c r="AD64" s="414"/>
      <c r="AE64" s="414"/>
      <c r="AF64" s="414"/>
      <c r="AG64" s="414"/>
      <c r="AH64" s="414"/>
      <c r="AI64" s="414"/>
      <c r="AJ64" s="414"/>
      <c r="AK64" s="414"/>
      <c r="AL64" s="414"/>
      <c r="AM64" s="414"/>
      <c r="AN64" s="414"/>
    </row>
    <row r="65" spans="1:40" x14ac:dyDescent="0.2">
      <c r="A65" s="414"/>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row>
    <row r="66" spans="1:40" x14ac:dyDescent="0.2">
      <c r="A66" s="414"/>
      <c r="B66" s="414"/>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row>
    <row r="67" spans="1:40" x14ac:dyDescent="0.2">
      <c r="A67" s="414"/>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row>
    <row r="68" spans="1:40" x14ac:dyDescent="0.2">
      <c r="A68" s="414"/>
      <c r="B68" s="414"/>
      <c r="C68" s="414"/>
      <c r="D68" s="414"/>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c r="AJ68" s="414"/>
      <c r="AK68" s="414"/>
      <c r="AL68" s="414"/>
      <c r="AM68" s="414"/>
      <c r="AN68" s="414"/>
    </row>
    <row r="69" spans="1:40" x14ac:dyDescent="0.2">
      <c r="A69" s="414"/>
      <c r="B69" s="414"/>
      <c r="C69" s="414"/>
      <c r="D69" s="414"/>
      <c r="E69" s="414"/>
      <c r="F69" s="414"/>
      <c r="G69" s="414"/>
      <c r="H69" s="414"/>
      <c r="I69" s="414"/>
      <c r="J69" s="414"/>
      <c r="K69" s="414"/>
      <c r="L69" s="414"/>
      <c r="M69" s="414"/>
      <c r="N69" s="414"/>
      <c r="O69" s="414"/>
      <c r="P69" s="414"/>
      <c r="Q69" s="414"/>
      <c r="R69" s="414"/>
      <c r="S69" s="414"/>
      <c r="T69" s="414"/>
      <c r="U69" s="414"/>
      <c r="V69" s="414"/>
      <c r="W69" s="414"/>
      <c r="X69" s="414"/>
      <c r="Y69" s="414"/>
      <c r="Z69" s="414"/>
      <c r="AA69" s="414"/>
      <c r="AB69" s="414"/>
      <c r="AC69" s="414"/>
      <c r="AD69" s="414"/>
      <c r="AE69" s="414"/>
      <c r="AF69" s="414"/>
      <c r="AG69" s="414"/>
      <c r="AH69" s="414"/>
      <c r="AI69" s="414"/>
      <c r="AJ69" s="414"/>
      <c r="AK69" s="414"/>
      <c r="AL69" s="414"/>
      <c r="AM69" s="414"/>
      <c r="AN69" s="414"/>
    </row>
    <row r="70" spans="1:40" x14ac:dyDescent="0.2">
      <c r="A70" s="414"/>
      <c r="B70" s="414"/>
      <c r="C70" s="414"/>
      <c r="D70" s="414"/>
      <c r="E70" s="414"/>
      <c r="F70" s="414"/>
      <c r="G70" s="414"/>
      <c r="H70" s="414"/>
      <c r="I70" s="414"/>
      <c r="J70" s="414"/>
      <c r="K70" s="414"/>
      <c r="L70" s="414"/>
      <c r="M70" s="414"/>
      <c r="N70" s="414"/>
      <c r="O70" s="414"/>
      <c r="P70" s="414"/>
      <c r="Q70" s="414"/>
      <c r="R70" s="414"/>
      <c r="S70" s="414"/>
      <c r="T70" s="414"/>
      <c r="U70" s="414"/>
      <c r="V70" s="414"/>
      <c r="W70" s="414"/>
      <c r="X70" s="414"/>
      <c r="Y70" s="414"/>
      <c r="Z70" s="414"/>
      <c r="AA70" s="414"/>
      <c r="AB70" s="414"/>
      <c r="AC70" s="414"/>
      <c r="AD70" s="414"/>
      <c r="AE70" s="414"/>
      <c r="AF70" s="414"/>
      <c r="AG70" s="414"/>
      <c r="AH70" s="414"/>
      <c r="AI70" s="414"/>
      <c r="AJ70" s="414"/>
      <c r="AK70" s="414"/>
      <c r="AL70" s="414"/>
      <c r="AM70" s="414"/>
      <c r="AN70" s="414"/>
    </row>
    <row r="71" spans="1:40" x14ac:dyDescent="0.2">
      <c r="A71" s="414"/>
      <c r="B71" s="414"/>
      <c r="C71" s="414"/>
      <c r="D71" s="414"/>
      <c r="E71" s="414"/>
      <c r="F71" s="414"/>
      <c r="G71" s="414"/>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14"/>
      <c r="AI71" s="414"/>
      <c r="AJ71" s="414"/>
      <c r="AK71" s="414"/>
      <c r="AL71" s="414"/>
      <c r="AM71" s="414"/>
      <c r="AN71" s="414"/>
    </row>
    <row r="72" spans="1:40" x14ac:dyDescent="0.2">
      <c r="A72" s="414"/>
      <c r="B72" s="414"/>
      <c r="C72" s="414"/>
      <c r="D72" s="414"/>
      <c r="E72" s="414"/>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c r="AJ72" s="414"/>
      <c r="AK72" s="414"/>
      <c r="AL72" s="414"/>
      <c r="AM72" s="414"/>
      <c r="AN72" s="414"/>
    </row>
    <row r="73" spans="1:40" x14ac:dyDescent="0.2">
      <c r="A73" s="414"/>
      <c r="B73" s="414"/>
      <c r="C73" s="414"/>
      <c r="D73" s="414"/>
      <c r="E73" s="414"/>
      <c r="F73" s="414"/>
      <c r="G73" s="414"/>
      <c r="H73" s="414"/>
      <c r="I73" s="414"/>
      <c r="J73" s="414"/>
      <c r="K73" s="414"/>
      <c r="L73" s="414"/>
      <c r="M73" s="414"/>
      <c r="N73" s="414"/>
      <c r="O73" s="414"/>
      <c r="P73" s="414"/>
      <c r="Q73" s="414"/>
      <c r="R73" s="414"/>
      <c r="S73" s="414"/>
      <c r="T73" s="414"/>
      <c r="U73" s="414"/>
      <c r="V73" s="414"/>
      <c r="W73" s="414"/>
      <c r="X73" s="414"/>
      <c r="Y73" s="414"/>
      <c r="Z73" s="414"/>
      <c r="AA73" s="414"/>
      <c r="AB73" s="414"/>
      <c r="AC73" s="414"/>
      <c r="AD73" s="414"/>
      <c r="AE73" s="414"/>
      <c r="AF73" s="414"/>
      <c r="AG73" s="414"/>
      <c r="AH73" s="414"/>
      <c r="AI73" s="414"/>
      <c r="AJ73" s="414"/>
      <c r="AK73" s="414"/>
      <c r="AL73" s="414"/>
      <c r="AM73" s="414"/>
      <c r="AN73" s="414"/>
    </row>
    <row r="74" spans="1:40" x14ac:dyDescent="0.2">
      <c r="A74" s="414"/>
      <c r="B74" s="414"/>
      <c r="C74" s="414"/>
      <c r="D74" s="414"/>
      <c r="E74" s="414"/>
      <c r="F74" s="414"/>
      <c r="G74" s="414"/>
      <c r="H74" s="414"/>
      <c r="I74" s="414"/>
      <c r="J74" s="414"/>
      <c r="K74" s="414"/>
      <c r="L74" s="414"/>
      <c r="M74" s="414"/>
      <c r="N74" s="414"/>
      <c r="O74" s="414"/>
      <c r="P74" s="414"/>
      <c r="Q74" s="414"/>
      <c r="R74" s="414"/>
      <c r="S74" s="414"/>
      <c r="T74" s="414"/>
      <c r="U74" s="414"/>
      <c r="V74" s="414"/>
      <c r="W74" s="414"/>
      <c r="X74" s="414"/>
      <c r="Y74" s="414"/>
      <c r="Z74" s="414"/>
      <c r="AA74" s="414"/>
      <c r="AB74" s="414"/>
      <c r="AC74" s="414"/>
      <c r="AD74" s="414"/>
      <c r="AE74" s="414"/>
      <c r="AF74" s="414"/>
      <c r="AG74" s="414"/>
      <c r="AH74" s="414"/>
      <c r="AI74" s="414"/>
      <c r="AJ74" s="414"/>
      <c r="AK74" s="414"/>
      <c r="AL74" s="414"/>
      <c r="AM74" s="414"/>
      <c r="AN74" s="414"/>
    </row>
    <row r="75" spans="1:40" x14ac:dyDescent="0.2">
      <c r="A75" s="414"/>
      <c r="B75" s="414"/>
      <c r="C75" s="414"/>
      <c r="D75" s="414"/>
      <c r="E75" s="414"/>
      <c r="F75" s="414"/>
      <c r="G75" s="414"/>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4"/>
      <c r="AL75" s="414"/>
      <c r="AM75" s="414"/>
      <c r="AN75" s="414"/>
    </row>
    <row r="76" spans="1:40" x14ac:dyDescent="0.2">
      <c r="A76" s="414"/>
      <c r="B76" s="414"/>
      <c r="C76" s="414"/>
      <c r="D76" s="414"/>
      <c r="E76" s="414"/>
      <c r="F76" s="414"/>
      <c r="G76" s="414"/>
      <c r="H76" s="414"/>
      <c r="I76" s="414"/>
      <c r="J76" s="414"/>
      <c r="K76" s="414"/>
      <c r="L76" s="414"/>
      <c r="M76" s="414"/>
      <c r="N76" s="414"/>
      <c r="O76" s="414"/>
      <c r="P76" s="414"/>
      <c r="Q76" s="414"/>
      <c r="R76" s="414"/>
      <c r="S76" s="414"/>
      <c r="T76" s="414"/>
      <c r="U76" s="414"/>
      <c r="V76" s="414"/>
      <c r="W76" s="414"/>
      <c r="X76" s="414"/>
      <c r="Y76" s="414"/>
      <c r="Z76" s="414"/>
      <c r="AA76" s="414"/>
      <c r="AB76" s="414"/>
      <c r="AC76" s="414"/>
      <c r="AD76" s="414"/>
      <c r="AE76" s="414"/>
      <c r="AF76" s="414"/>
      <c r="AG76" s="414"/>
      <c r="AH76" s="414"/>
      <c r="AI76" s="414"/>
      <c r="AJ76" s="414"/>
      <c r="AK76" s="414"/>
      <c r="AL76" s="414"/>
      <c r="AM76" s="414"/>
      <c r="AN76" s="414"/>
    </row>
    <row r="77" spans="1:40" x14ac:dyDescent="0.2">
      <c r="A77" s="414"/>
      <c r="B77" s="414"/>
      <c r="C77" s="414"/>
      <c r="D77" s="414"/>
      <c r="E77" s="414"/>
      <c r="F77" s="414"/>
      <c r="G77" s="414"/>
      <c r="H77" s="414"/>
      <c r="I77" s="414"/>
      <c r="J77" s="414"/>
      <c r="K77" s="414"/>
      <c r="L77" s="414"/>
      <c r="M77" s="414"/>
      <c r="N77" s="414"/>
      <c r="O77" s="414"/>
      <c r="P77" s="414"/>
      <c r="Q77" s="414"/>
      <c r="R77" s="414"/>
      <c r="S77" s="414"/>
      <c r="T77" s="414"/>
      <c r="U77" s="414"/>
      <c r="V77" s="414"/>
      <c r="W77" s="414"/>
      <c r="X77" s="414"/>
      <c r="Y77" s="414"/>
      <c r="Z77" s="414"/>
      <c r="AA77" s="414"/>
      <c r="AB77" s="414"/>
      <c r="AC77" s="414"/>
      <c r="AD77" s="414"/>
      <c r="AE77" s="414"/>
      <c r="AF77" s="414"/>
      <c r="AG77" s="414"/>
      <c r="AH77" s="414"/>
      <c r="AI77" s="414"/>
      <c r="AJ77" s="414"/>
      <c r="AK77" s="414"/>
      <c r="AL77" s="414"/>
      <c r="AM77" s="414"/>
      <c r="AN77" s="414"/>
    </row>
    <row r="78" spans="1:40" x14ac:dyDescent="0.2">
      <c r="A78" s="414"/>
      <c r="B78" s="414"/>
      <c r="C78" s="414"/>
      <c r="D78" s="414"/>
      <c r="E78" s="414"/>
      <c r="F78" s="414"/>
      <c r="G78" s="414"/>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4"/>
      <c r="AL78" s="414"/>
      <c r="AM78" s="414"/>
      <c r="AN78" s="414"/>
    </row>
    <row r="79" spans="1:40" x14ac:dyDescent="0.2">
      <c r="A79" s="414"/>
      <c r="B79" s="414"/>
      <c r="C79" s="414"/>
      <c r="D79" s="414"/>
      <c r="E79" s="414"/>
      <c r="F79" s="414"/>
      <c r="G79" s="414"/>
      <c r="H79" s="414"/>
      <c r="I79" s="414"/>
      <c r="J79" s="414"/>
      <c r="K79" s="414"/>
      <c r="L79" s="414"/>
      <c r="M79" s="414"/>
      <c r="N79" s="414"/>
      <c r="O79" s="414"/>
      <c r="P79" s="414"/>
      <c r="Q79" s="414"/>
      <c r="R79" s="414"/>
      <c r="S79" s="414"/>
      <c r="T79" s="414"/>
      <c r="U79" s="414"/>
      <c r="V79" s="414"/>
      <c r="W79" s="414"/>
      <c r="X79" s="414"/>
      <c r="Y79" s="414"/>
      <c r="Z79" s="414"/>
      <c r="AA79" s="414"/>
      <c r="AB79" s="414"/>
      <c r="AC79" s="414"/>
      <c r="AD79" s="414"/>
      <c r="AE79" s="414"/>
      <c r="AF79" s="414"/>
      <c r="AG79" s="414"/>
      <c r="AH79" s="414"/>
      <c r="AI79" s="414"/>
      <c r="AJ79" s="414"/>
      <c r="AK79" s="414"/>
      <c r="AL79" s="414"/>
      <c r="AM79" s="414"/>
      <c r="AN79" s="414"/>
    </row>
    <row r="80" spans="1:40" x14ac:dyDescent="0.2">
      <c r="A80" s="414"/>
      <c r="B80" s="414"/>
      <c r="C80" s="414"/>
      <c r="D80" s="414"/>
      <c r="E80" s="414"/>
      <c r="F80" s="414"/>
      <c r="G80" s="414"/>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G80" s="414"/>
      <c r="AH80" s="414"/>
      <c r="AI80" s="414"/>
      <c r="AJ80" s="414"/>
      <c r="AK80" s="414"/>
      <c r="AL80" s="414"/>
      <c r="AM80" s="414"/>
      <c r="AN80" s="414"/>
    </row>
    <row r="81" spans="1:40" x14ac:dyDescent="0.2">
      <c r="A81" s="414"/>
      <c r="B81" s="414"/>
      <c r="C81" s="414"/>
      <c r="D81" s="414"/>
      <c r="E81" s="414"/>
      <c r="F81" s="414"/>
      <c r="G81" s="414"/>
      <c r="H81" s="414"/>
      <c r="I81" s="414"/>
      <c r="J81" s="414"/>
      <c r="K81" s="414"/>
      <c r="L81" s="414"/>
      <c r="M81" s="414"/>
      <c r="N81" s="414"/>
      <c r="O81" s="414"/>
      <c r="P81" s="414"/>
      <c r="Q81" s="414"/>
      <c r="R81" s="414"/>
      <c r="S81" s="414"/>
      <c r="T81" s="414"/>
      <c r="U81" s="414"/>
      <c r="V81" s="414"/>
      <c r="W81" s="414"/>
      <c r="X81" s="414"/>
      <c r="Y81" s="414"/>
      <c r="Z81" s="414"/>
      <c r="AA81" s="414"/>
      <c r="AB81" s="414"/>
      <c r="AC81" s="414"/>
      <c r="AD81" s="414"/>
      <c r="AE81" s="414"/>
      <c r="AF81" s="414"/>
      <c r="AG81" s="414"/>
      <c r="AH81" s="414"/>
      <c r="AI81" s="414"/>
      <c r="AJ81" s="414"/>
      <c r="AK81" s="414"/>
      <c r="AL81" s="414"/>
      <c r="AM81" s="414"/>
      <c r="AN81" s="414"/>
    </row>
    <row r="82" spans="1:40" x14ac:dyDescent="0.2">
      <c r="A82" s="414"/>
      <c r="B82" s="414"/>
      <c r="C82" s="414"/>
      <c r="D82" s="414"/>
      <c r="E82" s="414"/>
      <c r="F82" s="414"/>
      <c r="G82" s="414"/>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c r="AF82" s="414"/>
      <c r="AG82" s="414"/>
      <c r="AH82" s="414"/>
      <c r="AI82" s="414"/>
      <c r="AJ82" s="414"/>
      <c r="AK82" s="414"/>
      <c r="AL82" s="414"/>
      <c r="AM82" s="414"/>
      <c r="AN82" s="414"/>
    </row>
    <row r="83" spans="1:40" x14ac:dyDescent="0.2">
      <c r="A83" s="414"/>
      <c r="B83" s="414"/>
      <c r="C83" s="414"/>
      <c r="D83" s="414"/>
      <c r="E83" s="414"/>
      <c r="F83" s="414"/>
      <c r="G83" s="414"/>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4"/>
      <c r="AN83" s="414"/>
    </row>
    <row r="84" spans="1:40" x14ac:dyDescent="0.2">
      <c r="A84" s="414"/>
      <c r="B84" s="414"/>
      <c r="C84" s="414"/>
      <c r="D84" s="414"/>
      <c r="E84" s="414"/>
      <c r="F84" s="414"/>
      <c r="G84" s="414"/>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row>
    <row r="85" spans="1:40" x14ac:dyDescent="0.2">
      <c r="A85" s="414"/>
      <c r="B85" s="414"/>
      <c r="C85" s="414"/>
      <c r="D85" s="414"/>
      <c r="E85" s="414"/>
      <c r="F85" s="414"/>
      <c r="G85" s="414"/>
      <c r="H85" s="414"/>
      <c r="I85" s="414"/>
      <c r="J85" s="414"/>
      <c r="K85" s="414"/>
      <c r="L85" s="414"/>
      <c r="M85" s="414"/>
      <c r="N85" s="414"/>
      <c r="O85" s="414"/>
      <c r="P85" s="414"/>
      <c r="Q85" s="414"/>
      <c r="R85" s="414"/>
      <c r="S85" s="414"/>
      <c r="T85" s="414"/>
      <c r="U85" s="414"/>
      <c r="V85" s="414"/>
      <c r="W85" s="414"/>
      <c r="X85" s="414"/>
      <c r="Y85" s="414"/>
      <c r="Z85" s="414"/>
      <c r="AA85" s="414"/>
      <c r="AB85" s="414"/>
      <c r="AC85" s="414"/>
      <c r="AD85" s="414"/>
      <c r="AE85" s="414"/>
      <c r="AF85" s="414"/>
      <c r="AG85" s="414"/>
      <c r="AH85" s="414"/>
      <c r="AI85" s="414"/>
      <c r="AJ85" s="414"/>
      <c r="AK85" s="414"/>
      <c r="AL85" s="414"/>
      <c r="AM85" s="414"/>
      <c r="AN85" s="414"/>
    </row>
    <row r="86" spans="1:40" x14ac:dyDescent="0.2">
      <c r="A86" s="414"/>
      <c r="B86" s="414"/>
      <c r="C86" s="414"/>
      <c r="D86" s="414"/>
      <c r="E86" s="414"/>
      <c r="F86" s="414"/>
      <c r="G86" s="414"/>
      <c r="H86" s="414"/>
      <c r="I86" s="414"/>
      <c r="J86" s="414"/>
      <c r="K86" s="414"/>
      <c r="L86" s="414"/>
      <c r="M86" s="414"/>
      <c r="N86" s="414"/>
      <c r="O86" s="414"/>
      <c r="P86" s="414"/>
      <c r="Q86" s="414"/>
      <c r="R86" s="414"/>
      <c r="S86" s="414"/>
      <c r="T86" s="414"/>
      <c r="U86" s="414"/>
      <c r="V86" s="414"/>
      <c r="W86" s="414"/>
      <c r="X86" s="414"/>
      <c r="Y86" s="414"/>
      <c r="Z86" s="414"/>
      <c r="AA86" s="414"/>
      <c r="AB86" s="414"/>
      <c r="AC86" s="414"/>
      <c r="AD86" s="414"/>
      <c r="AE86" s="414"/>
      <c r="AF86" s="414"/>
      <c r="AG86" s="414"/>
      <c r="AH86" s="414"/>
      <c r="AI86" s="414"/>
      <c r="AJ86" s="414"/>
      <c r="AK86" s="414"/>
      <c r="AL86" s="414"/>
      <c r="AM86" s="414"/>
      <c r="AN86" s="414"/>
    </row>
    <row r="87" spans="1:40" x14ac:dyDescent="0.2">
      <c r="A87" s="414"/>
      <c r="B87" s="414"/>
      <c r="C87" s="414"/>
      <c r="D87" s="414"/>
      <c r="E87" s="414"/>
      <c r="F87" s="414"/>
      <c r="G87" s="414"/>
      <c r="H87" s="414"/>
      <c r="I87" s="414"/>
      <c r="J87" s="414"/>
      <c r="K87" s="414"/>
      <c r="L87" s="414"/>
      <c r="M87" s="414"/>
      <c r="N87" s="414"/>
      <c r="O87" s="414"/>
      <c r="P87" s="414"/>
      <c r="Q87" s="414"/>
      <c r="R87" s="414"/>
      <c r="S87" s="414"/>
      <c r="T87" s="414"/>
      <c r="U87" s="414"/>
      <c r="V87" s="414"/>
      <c r="W87" s="414"/>
      <c r="X87" s="414"/>
      <c r="Y87" s="414"/>
      <c r="Z87" s="414"/>
      <c r="AA87" s="414"/>
      <c r="AB87" s="414"/>
      <c r="AC87" s="414"/>
      <c r="AD87" s="414"/>
      <c r="AE87" s="414"/>
      <c r="AF87" s="414"/>
      <c r="AG87" s="414"/>
      <c r="AH87" s="414"/>
      <c r="AI87" s="414"/>
      <c r="AJ87" s="414"/>
      <c r="AK87" s="414"/>
      <c r="AL87" s="414"/>
      <c r="AM87" s="414"/>
      <c r="AN87" s="414"/>
    </row>
    <row r="88" spans="1:40" x14ac:dyDescent="0.2">
      <c r="A88" s="414"/>
      <c r="B88" s="414"/>
      <c r="C88" s="414"/>
      <c r="D88" s="414"/>
      <c r="E88" s="414"/>
      <c r="F88" s="414"/>
      <c r="G88" s="414"/>
      <c r="H88" s="414"/>
      <c r="I88" s="414"/>
      <c r="J88" s="414"/>
      <c r="K88" s="414"/>
      <c r="L88" s="414"/>
      <c r="M88" s="414"/>
      <c r="N88" s="414"/>
      <c r="O88" s="414"/>
      <c r="P88" s="414"/>
      <c r="Q88" s="414"/>
      <c r="R88" s="414"/>
      <c r="S88" s="414"/>
      <c r="T88" s="414"/>
      <c r="U88" s="414"/>
      <c r="V88" s="414"/>
      <c r="W88" s="414"/>
      <c r="X88" s="414"/>
      <c r="Y88" s="414"/>
      <c r="Z88" s="414"/>
      <c r="AA88" s="414"/>
      <c r="AB88" s="414"/>
      <c r="AC88" s="414"/>
      <c r="AD88" s="414"/>
      <c r="AE88" s="414"/>
      <c r="AF88" s="414"/>
      <c r="AG88" s="414"/>
      <c r="AH88" s="414"/>
      <c r="AI88" s="414"/>
      <c r="AJ88" s="414"/>
      <c r="AK88" s="414"/>
      <c r="AL88" s="414"/>
      <c r="AM88" s="414"/>
      <c r="AN88" s="414"/>
    </row>
    <row r="89" spans="1:40" x14ac:dyDescent="0.2">
      <c r="A89" s="414"/>
      <c r="B89" s="414"/>
      <c r="C89" s="414"/>
      <c r="D89" s="414"/>
      <c r="E89" s="414"/>
      <c r="F89" s="414"/>
      <c r="G89" s="414"/>
      <c r="H89" s="414"/>
      <c r="I89" s="414"/>
      <c r="J89" s="414"/>
      <c r="K89" s="414"/>
      <c r="L89" s="414"/>
      <c r="M89" s="414"/>
      <c r="N89" s="414"/>
      <c r="O89" s="414"/>
      <c r="P89" s="414"/>
      <c r="Q89" s="414"/>
      <c r="R89" s="414"/>
      <c r="S89" s="414"/>
      <c r="T89" s="414"/>
      <c r="U89" s="414"/>
      <c r="V89" s="414"/>
      <c r="W89" s="414"/>
      <c r="X89" s="414"/>
      <c r="Y89" s="414"/>
      <c r="Z89" s="414"/>
      <c r="AA89" s="414"/>
      <c r="AB89" s="414"/>
      <c r="AC89" s="414"/>
      <c r="AD89" s="414"/>
      <c r="AE89" s="414"/>
      <c r="AF89" s="414"/>
      <c r="AG89" s="414"/>
      <c r="AH89" s="414"/>
      <c r="AI89" s="414"/>
      <c r="AJ89" s="414"/>
      <c r="AK89" s="414"/>
      <c r="AL89" s="414"/>
      <c r="AM89" s="414"/>
      <c r="AN89" s="414"/>
    </row>
    <row r="90" spans="1:40" x14ac:dyDescent="0.2">
      <c r="A90" s="414"/>
      <c r="B90" s="414"/>
      <c r="C90" s="414"/>
      <c r="D90" s="414"/>
      <c r="E90" s="414"/>
      <c r="F90" s="414"/>
      <c r="G90" s="414"/>
      <c r="H90" s="414"/>
      <c r="I90" s="414"/>
      <c r="J90" s="414"/>
      <c r="K90" s="414"/>
      <c r="L90" s="414"/>
      <c r="M90" s="414"/>
      <c r="N90" s="414"/>
      <c r="O90" s="414"/>
      <c r="P90" s="414"/>
      <c r="Q90" s="414"/>
      <c r="R90" s="414"/>
      <c r="S90" s="414"/>
      <c r="T90" s="414"/>
      <c r="U90" s="414"/>
      <c r="V90" s="414"/>
      <c r="W90" s="414"/>
      <c r="X90" s="414"/>
      <c r="Y90" s="414"/>
      <c r="Z90" s="414"/>
      <c r="AA90" s="414"/>
      <c r="AB90" s="414"/>
      <c r="AC90" s="414"/>
      <c r="AD90" s="414"/>
      <c r="AE90" s="414"/>
      <c r="AF90" s="414"/>
      <c r="AG90" s="414"/>
      <c r="AH90" s="414"/>
      <c r="AI90" s="414"/>
      <c r="AJ90" s="414"/>
      <c r="AK90" s="414"/>
      <c r="AL90" s="414"/>
      <c r="AM90" s="414"/>
      <c r="AN90" s="414"/>
    </row>
    <row r="91" spans="1:40" x14ac:dyDescent="0.2">
      <c r="A91" s="414"/>
      <c r="B91" s="414"/>
      <c r="C91" s="414"/>
      <c r="D91" s="414"/>
      <c r="E91" s="414"/>
      <c r="F91" s="414"/>
      <c r="G91" s="414"/>
      <c r="H91" s="414"/>
      <c r="I91" s="414"/>
      <c r="J91" s="414"/>
      <c r="K91" s="414"/>
      <c r="L91" s="414"/>
      <c r="M91" s="414"/>
      <c r="N91" s="414"/>
      <c r="O91" s="414"/>
      <c r="P91" s="414"/>
      <c r="Q91" s="414"/>
      <c r="R91" s="414"/>
      <c r="S91" s="414"/>
      <c r="T91" s="414"/>
      <c r="U91" s="414"/>
      <c r="V91" s="414"/>
      <c r="W91" s="414"/>
      <c r="X91" s="414"/>
      <c r="Y91" s="414"/>
      <c r="Z91" s="414"/>
      <c r="AA91" s="414"/>
      <c r="AB91" s="414"/>
      <c r="AC91" s="414"/>
      <c r="AD91" s="414"/>
      <c r="AE91" s="414"/>
      <c r="AF91" s="414"/>
      <c r="AG91" s="414"/>
      <c r="AH91" s="414"/>
      <c r="AI91" s="414"/>
      <c r="AJ91" s="414"/>
      <c r="AK91" s="414"/>
      <c r="AL91" s="414"/>
      <c r="AM91" s="414"/>
      <c r="AN91" s="414"/>
    </row>
    <row r="92" spans="1:40" x14ac:dyDescent="0.2">
      <c r="A92" s="414"/>
      <c r="B92" s="414"/>
      <c r="C92" s="414"/>
      <c r="D92" s="414"/>
      <c r="E92" s="414"/>
      <c r="F92" s="414"/>
      <c r="G92" s="414"/>
      <c r="H92" s="414"/>
      <c r="I92" s="414"/>
      <c r="J92" s="414"/>
      <c r="K92" s="414"/>
      <c r="L92" s="414"/>
      <c r="M92" s="414"/>
      <c r="N92" s="414"/>
      <c r="O92" s="414"/>
      <c r="P92" s="414"/>
      <c r="Q92" s="414"/>
      <c r="R92" s="414"/>
      <c r="S92" s="414"/>
      <c r="T92" s="414"/>
      <c r="U92" s="414"/>
      <c r="V92" s="414"/>
      <c r="W92" s="414"/>
      <c r="X92" s="414"/>
      <c r="Y92" s="414"/>
      <c r="Z92" s="414"/>
      <c r="AA92" s="414"/>
      <c r="AB92" s="414"/>
      <c r="AC92" s="414"/>
      <c r="AD92" s="414"/>
      <c r="AE92" s="414"/>
      <c r="AF92" s="414"/>
      <c r="AG92" s="414"/>
      <c r="AH92" s="414"/>
      <c r="AI92" s="414"/>
      <c r="AJ92" s="414"/>
      <c r="AK92" s="414"/>
      <c r="AL92" s="414"/>
      <c r="AM92" s="414"/>
      <c r="AN92" s="414"/>
    </row>
    <row r="93" spans="1:40" x14ac:dyDescent="0.2">
      <c r="A93" s="414"/>
      <c r="B93" s="414"/>
      <c r="C93" s="414"/>
      <c r="D93" s="414"/>
      <c r="E93" s="414"/>
      <c r="F93" s="414"/>
      <c r="G93" s="414"/>
      <c r="H93" s="414"/>
      <c r="I93" s="414"/>
      <c r="J93" s="414"/>
      <c r="K93" s="414"/>
      <c r="L93" s="414"/>
      <c r="M93" s="414"/>
      <c r="N93" s="414"/>
      <c r="O93" s="414"/>
      <c r="P93" s="414"/>
      <c r="Q93" s="414"/>
      <c r="R93" s="414"/>
      <c r="S93" s="414"/>
      <c r="T93" s="414"/>
      <c r="U93" s="414"/>
      <c r="V93" s="414"/>
      <c r="W93" s="414"/>
      <c r="X93" s="414"/>
      <c r="Y93" s="414"/>
      <c r="Z93" s="414"/>
      <c r="AA93" s="414"/>
      <c r="AB93" s="414"/>
      <c r="AC93" s="414"/>
      <c r="AD93" s="414"/>
      <c r="AE93" s="414"/>
      <c r="AF93" s="414"/>
      <c r="AG93" s="414"/>
      <c r="AH93" s="414"/>
      <c r="AI93" s="414"/>
      <c r="AJ93" s="414"/>
      <c r="AK93" s="414"/>
      <c r="AL93" s="414"/>
      <c r="AM93" s="414"/>
      <c r="AN93" s="414"/>
    </row>
    <row r="94" spans="1:40" x14ac:dyDescent="0.2">
      <c r="A94" s="414"/>
      <c r="B94" s="414"/>
      <c r="C94" s="414"/>
      <c r="D94" s="414"/>
      <c r="E94" s="414"/>
      <c r="F94" s="414"/>
      <c r="G94" s="414"/>
      <c r="H94" s="414"/>
      <c r="I94" s="414"/>
      <c r="J94" s="414"/>
      <c r="K94" s="414"/>
      <c r="L94" s="414"/>
      <c r="M94" s="414"/>
      <c r="N94" s="414"/>
      <c r="O94" s="414"/>
      <c r="P94" s="414"/>
      <c r="Q94" s="414"/>
      <c r="R94" s="414"/>
      <c r="S94" s="414"/>
      <c r="T94" s="414"/>
      <c r="U94" s="414"/>
      <c r="V94" s="414"/>
      <c r="W94" s="414"/>
      <c r="X94" s="414"/>
      <c r="Y94" s="414"/>
      <c r="Z94" s="414"/>
      <c r="AA94" s="414"/>
      <c r="AB94" s="414"/>
      <c r="AC94" s="414"/>
      <c r="AD94" s="414"/>
      <c r="AE94" s="414"/>
      <c r="AF94" s="414"/>
      <c r="AG94" s="414"/>
      <c r="AH94" s="414"/>
      <c r="AI94" s="414"/>
      <c r="AJ94" s="414"/>
      <c r="AK94" s="414"/>
      <c r="AL94" s="414"/>
      <c r="AM94" s="414"/>
      <c r="AN94" s="414"/>
    </row>
    <row r="95" spans="1:40" x14ac:dyDescent="0.2">
      <c r="A95" s="414"/>
      <c r="B95" s="414"/>
      <c r="C95" s="414"/>
      <c r="D95" s="414"/>
      <c r="E95" s="414"/>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14"/>
      <c r="AK95" s="414"/>
      <c r="AL95" s="414"/>
      <c r="AM95" s="414"/>
      <c r="AN95" s="414"/>
    </row>
    <row r="96" spans="1:40" x14ac:dyDescent="0.2">
      <c r="A96" s="414"/>
      <c r="B96" s="414"/>
      <c r="C96" s="414"/>
      <c r="D96" s="414"/>
      <c r="E96" s="414"/>
      <c r="F96" s="414"/>
      <c r="G96" s="414"/>
      <c r="H96" s="414"/>
      <c r="I96" s="414"/>
      <c r="J96" s="414"/>
      <c r="K96" s="414"/>
      <c r="L96" s="414"/>
      <c r="M96" s="414"/>
      <c r="N96" s="414"/>
      <c r="O96" s="414"/>
      <c r="P96" s="414"/>
      <c r="Q96" s="414"/>
      <c r="R96" s="414"/>
      <c r="S96" s="414"/>
      <c r="T96" s="414"/>
      <c r="U96" s="414"/>
      <c r="V96" s="414"/>
      <c r="W96" s="414"/>
      <c r="X96" s="414"/>
      <c r="Y96" s="414"/>
      <c r="Z96" s="414"/>
      <c r="AA96" s="414"/>
      <c r="AB96" s="414"/>
      <c r="AC96" s="414"/>
      <c r="AD96" s="414"/>
      <c r="AE96" s="414"/>
      <c r="AF96" s="414"/>
      <c r="AG96" s="414"/>
      <c r="AH96" s="414"/>
      <c r="AI96" s="414"/>
      <c r="AJ96" s="414"/>
      <c r="AK96" s="414"/>
      <c r="AL96" s="414"/>
      <c r="AM96" s="414"/>
      <c r="AN96" s="414"/>
    </row>
    <row r="97" spans="1:40" x14ac:dyDescent="0.2">
      <c r="A97" s="414"/>
      <c r="B97" s="414"/>
      <c r="C97" s="414"/>
      <c r="D97" s="414"/>
      <c r="E97" s="414"/>
      <c r="F97" s="414"/>
      <c r="G97" s="414"/>
      <c r="H97" s="414"/>
      <c r="I97" s="414"/>
      <c r="J97" s="414"/>
      <c r="K97" s="414"/>
      <c r="L97" s="414"/>
      <c r="M97" s="414"/>
      <c r="N97" s="414"/>
      <c r="O97" s="414"/>
      <c r="P97" s="414"/>
      <c r="Q97" s="414"/>
      <c r="R97" s="414"/>
      <c r="S97" s="414"/>
      <c r="T97" s="414"/>
      <c r="U97" s="414"/>
      <c r="V97" s="414"/>
      <c r="W97" s="414"/>
      <c r="X97" s="414"/>
      <c r="Y97" s="414"/>
      <c r="Z97" s="414"/>
      <c r="AA97" s="414"/>
      <c r="AB97" s="414"/>
      <c r="AC97" s="414"/>
      <c r="AD97" s="414"/>
      <c r="AE97" s="414"/>
      <c r="AF97" s="414"/>
      <c r="AG97" s="414"/>
      <c r="AH97" s="414"/>
      <c r="AI97" s="414"/>
      <c r="AJ97" s="414"/>
      <c r="AK97" s="414"/>
      <c r="AL97" s="414"/>
      <c r="AM97" s="414"/>
      <c r="AN97" s="414"/>
    </row>
    <row r="98" spans="1:40" x14ac:dyDescent="0.2">
      <c r="A98" s="414"/>
      <c r="B98" s="414"/>
      <c r="C98" s="414"/>
      <c r="D98" s="414"/>
      <c r="E98" s="414"/>
      <c r="F98" s="414"/>
      <c r="G98" s="414"/>
      <c r="H98" s="414"/>
      <c r="I98" s="414"/>
      <c r="J98" s="414"/>
      <c r="K98" s="414"/>
      <c r="L98" s="414"/>
      <c r="M98" s="414"/>
      <c r="N98" s="414"/>
      <c r="O98" s="414"/>
      <c r="P98" s="414"/>
      <c r="Q98" s="414"/>
      <c r="R98" s="414"/>
      <c r="S98" s="414"/>
      <c r="T98" s="414"/>
      <c r="U98" s="414"/>
      <c r="V98" s="414"/>
      <c r="W98" s="414"/>
      <c r="X98" s="414"/>
      <c r="Y98" s="414"/>
      <c r="Z98" s="414"/>
      <c r="AA98" s="414"/>
      <c r="AB98" s="414"/>
      <c r="AC98" s="414"/>
      <c r="AD98" s="414"/>
      <c r="AE98" s="414"/>
      <c r="AF98" s="414"/>
      <c r="AG98" s="414"/>
      <c r="AH98" s="414"/>
      <c r="AI98" s="414"/>
      <c r="AJ98" s="414"/>
      <c r="AK98" s="414"/>
      <c r="AL98" s="414"/>
      <c r="AM98" s="414"/>
      <c r="AN98" s="414"/>
    </row>
    <row r="99" spans="1:40" x14ac:dyDescent="0.2">
      <c r="A99" s="414"/>
      <c r="B99" s="414"/>
      <c r="C99" s="414"/>
      <c r="D99" s="414"/>
      <c r="E99" s="414"/>
      <c r="F99" s="414"/>
      <c r="G99" s="414"/>
      <c r="H99" s="414"/>
      <c r="I99" s="414"/>
      <c r="J99" s="414"/>
      <c r="K99" s="414"/>
      <c r="L99" s="414"/>
      <c r="M99" s="414"/>
      <c r="N99" s="414"/>
      <c r="O99" s="414"/>
      <c r="P99" s="414"/>
      <c r="Q99" s="414"/>
      <c r="R99" s="414"/>
      <c r="S99" s="414"/>
      <c r="T99" s="414"/>
      <c r="U99" s="414"/>
      <c r="V99" s="414"/>
      <c r="W99" s="414"/>
      <c r="X99" s="414"/>
      <c r="Y99" s="414"/>
      <c r="Z99" s="414"/>
      <c r="AA99" s="414"/>
      <c r="AB99" s="414"/>
      <c r="AC99" s="414"/>
      <c r="AD99" s="414"/>
      <c r="AE99" s="414"/>
      <c r="AF99" s="414"/>
      <c r="AG99" s="414"/>
      <c r="AH99" s="414"/>
      <c r="AI99" s="414"/>
      <c r="AJ99" s="414"/>
      <c r="AK99" s="414"/>
      <c r="AL99" s="414"/>
      <c r="AM99" s="414"/>
      <c r="AN99" s="414"/>
    </row>
    <row r="100" spans="1:40" x14ac:dyDescent="0.2">
      <c r="A100" s="414"/>
      <c r="B100" s="414"/>
      <c r="C100" s="414"/>
      <c r="D100" s="414"/>
      <c r="E100" s="414"/>
      <c r="F100" s="414"/>
      <c r="G100" s="414"/>
      <c r="H100" s="414"/>
      <c r="I100" s="414"/>
      <c r="J100" s="414"/>
      <c r="K100" s="414"/>
      <c r="L100" s="414"/>
      <c r="M100" s="414"/>
      <c r="N100" s="414"/>
      <c r="O100" s="414"/>
      <c r="P100" s="4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414"/>
      <c r="AL100" s="414"/>
      <c r="AM100" s="414"/>
      <c r="AN100" s="414"/>
    </row>
    <row r="101" spans="1:40" x14ac:dyDescent="0.2">
      <c r="A101" s="414"/>
      <c r="B101" s="414"/>
      <c r="C101" s="414"/>
      <c r="D101" s="414"/>
      <c r="E101" s="414"/>
      <c r="F101" s="414"/>
      <c r="G101" s="414"/>
      <c r="H101" s="414"/>
      <c r="I101" s="414"/>
      <c r="J101" s="414"/>
      <c r="K101" s="414"/>
      <c r="L101" s="414"/>
      <c r="M101" s="414"/>
      <c r="N101" s="414"/>
      <c r="O101" s="414"/>
      <c r="P101" s="414"/>
      <c r="Q101" s="414"/>
      <c r="R101" s="414"/>
      <c r="S101" s="414"/>
      <c r="T101" s="414"/>
      <c r="U101" s="414"/>
      <c r="V101" s="414"/>
      <c r="W101" s="414"/>
      <c r="X101" s="414"/>
      <c r="Y101" s="414"/>
      <c r="Z101" s="414"/>
      <c r="AA101" s="414"/>
      <c r="AB101" s="414"/>
      <c r="AC101" s="414"/>
      <c r="AD101" s="414"/>
      <c r="AE101" s="414"/>
      <c r="AF101" s="414"/>
      <c r="AG101" s="414"/>
      <c r="AH101" s="414"/>
      <c r="AI101" s="414"/>
      <c r="AJ101" s="414"/>
      <c r="AK101" s="414"/>
      <c r="AL101" s="414"/>
      <c r="AM101" s="414"/>
      <c r="AN101" s="414"/>
    </row>
    <row r="102" spans="1:40" x14ac:dyDescent="0.2">
      <c r="A102" s="414"/>
      <c r="B102" s="414"/>
      <c r="C102" s="414"/>
      <c r="D102" s="414"/>
      <c r="E102" s="414"/>
      <c r="F102" s="414"/>
      <c r="G102" s="414"/>
      <c r="H102" s="414"/>
      <c r="I102" s="414"/>
      <c r="J102" s="414"/>
      <c r="K102" s="414"/>
      <c r="L102" s="414"/>
      <c r="M102" s="414"/>
      <c r="N102" s="414"/>
      <c r="O102" s="414"/>
      <c r="P102" s="414"/>
      <c r="Q102" s="414"/>
      <c r="R102" s="414"/>
      <c r="S102" s="414"/>
      <c r="T102" s="414"/>
      <c r="U102" s="414"/>
      <c r="V102" s="414"/>
      <c r="W102" s="414"/>
      <c r="X102" s="414"/>
      <c r="Y102" s="414"/>
      <c r="Z102" s="414"/>
      <c r="AA102" s="414"/>
      <c r="AB102" s="414"/>
      <c r="AC102" s="414"/>
      <c r="AD102" s="414"/>
      <c r="AE102" s="414"/>
      <c r="AF102" s="414"/>
      <c r="AG102" s="414"/>
      <c r="AH102" s="414"/>
      <c r="AI102" s="414"/>
      <c r="AJ102" s="414"/>
      <c r="AK102" s="414"/>
      <c r="AL102" s="414"/>
      <c r="AM102" s="414"/>
      <c r="AN102" s="414"/>
    </row>
    <row r="103" spans="1:40" x14ac:dyDescent="0.2">
      <c r="A103" s="414"/>
      <c r="B103" s="414"/>
      <c r="C103" s="414"/>
      <c r="D103" s="414"/>
      <c r="E103" s="414"/>
      <c r="F103" s="414"/>
      <c r="G103" s="414"/>
      <c r="H103" s="414"/>
      <c r="I103" s="414"/>
      <c r="J103" s="414"/>
      <c r="K103" s="414"/>
      <c r="L103" s="414"/>
      <c r="M103" s="414"/>
      <c r="N103" s="414"/>
      <c r="O103" s="414"/>
      <c r="P103" s="414"/>
      <c r="Q103" s="414"/>
      <c r="R103" s="414"/>
      <c r="S103" s="414"/>
      <c r="T103" s="414"/>
      <c r="U103" s="414"/>
      <c r="V103" s="414"/>
      <c r="W103" s="414"/>
      <c r="X103" s="414"/>
      <c r="Y103" s="414"/>
      <c r="Z103" s="414"/>
      <c r="AA103" s="414"/>
      <c r="AB103" s="414"/>
      <c r="AC103" s="414"/>
      <c r="AD103" s="414"/>
      <c r="AE103" s="414"/>
      <c r="AF103" s="414"/>
      <c r="AG103" s="414"/>
      <c r="AH103" s="414"/>
      <c r="AI103" s="414"/>
      <c r="AJ103" s="414"/>
      <c r="AK103" s="414"/>
      <c r="AL103" s="414"/>
      <c r="AM103" s="414"/>
      <c r="AN103" s="414"/>
    </row>
    <row r="104" spans="1:40" x14ac:dyDescent="0.2">
      <c r="A104" s="414"/>
      <c r="B104" s="414"/>
      <c r="C104" s="414"/>
      <c r="D104" s="414"/>
      <c r="E104" s="414"/>
      <c r="F104" s="414"/>
      <c r="G104" s="414"/>
      <c r="H104" s="414"/>
      <c r="I104" s="414"/>
      <c r="J104" s="414"/>
      <c r="K104" s="414"/>
      <c r="L104" s="414"/>
      <c r="M104" s="414"/>
      <c r="N104" s="414"/>
      <c r="O104" s="414"/>
      <c r="P104" s="414"/>
      <c r="Q104" s="414"/>
      <c r="R104" s="414"/>
      <c r="S104" s="414"/>
      <c r="T104" s="414"/>
      <c r="U104" s="414"/>
      <c r="V104" s="414"/>
      <c r="W104" s="414"/>
      <c r="X104" s="414"/>
      <c r="Y104" s="414"/>
      <c r="Z104" s="414"/>
      <c r="AA104" s="414"/>
      <c r="AB104" s="414"/>
      <c r="AC104" s="414"/>
      <c r="AD104" s="414"/>
      <c r="AE104" s="414"/>
      <c r="AF104" s="414"/>
      <c r="AG104" s="414"/>
      <c r="AH104" s="414"/>
      <c r="AI104" s="414"/>
      <c r="AJ104" s="414"/>
      <c r="AK104" s="414"/>
      <c r="AL104" s="414"/>
      <c r="AM104" s="414"/>
      <c r="AN104" s="414"/>
    </row>
    <row r="105" spans="1:40" x14ac:dyDescent="0.2">
      <c r="A105" s="414"/>
      <c r="B105" s="414"/>
      <c r="C105" s="414"/>
      <c r="D105" s="414"/>
      <c r="E105" s="414"/>
      <c r="F105" s="414"/>
      <c r="G105" s="414"/>
      <c r="H105" s="414"/>
      <c r="I105" s="414"/>
      <c r="J105" s="414"/>
      <c r="K105" s="414"/>
      <c r="L105" s="414"/>
      <c r="M105" s="414"/>
      <c r="N105" s="414"/>
      <c r="O105" s="414"/>
      <c r="P105" s="414"/>
      <c r="Q105" s="414"/>
      <c r="R105" s="414"/>
      <c r="S105" s="414"/>
      <c r="T105" s="414"/>
      <c r="U105" s="414"/>
      <c r="V105" s="414"/>
      <c r="W105" s="414"/>
      <c r="X105" s="414"/>
      <c r="Y105" s="414"/>
      <c r="Z105" s="414"/>
      <c r="AA105" s="414"/>
      <c r="AB105" s="414"/>
      <c r="AC105" s="414"/>
      <c r="AD105" s="414"/>
      <c r="AE105" s="414"/>
      <c r="AF105" s="414"/>
      <c r="AG105" s="414"/>
      <c r="AH105" s="414"/>
      <c r="AI105" s="414"/>
      <c r="AJ105" s="414"/>
      <c r="AK105" s="414"/>
      <c r="AL105" s="414"/>
      <c r="AM105" s="414"/>
      <c r="AN105" s="414"/>
    </row>
    <row r="106" spans="1:40" x14ac:dyDescent="0.2">
      <c r="A106" s="414"/>
      <c r="B106" s="414"/>
      <c r="C106" s="414"/>
      <c r="D106" s="414"/>
      <c r="E106" s="414"/>
      <c r="F106" s="414"/>
      <c r="G106" s="414"/>
      <c r="H106" s="414"/>
      <c r="I106" s="414"/>
      <c r="J106" s="414"/>
      <c r="K106" s="414"/>
      <c r="L106" s="414"/>
      <c r="M106" s="414"/>
      <c r="N106" s="414"/>
      <c r="O106" s="414"/>
      <c r="P106" s="414"/>
      <c r="Q106" s="414"/>
      <c r="R106" s="414"/>
      <c r="S106" s="414"/>
      <c r="T106" s="414"/>
      <c r="U106" s="414"/>
      <c r="V106" s="414"/>
      <c r="W106" s="414"/>
      <c r="X106" s="414"/>
      <c r="Y106" s="414"/>
      <c r="Z106" s="414"/>
      <c r="AA106" s="414"/>
      <c r="AB106" s="414"/>
      <c r="AC106" s="414"/>
      <c r="AD106" s="414"/>
      <c r="AE106" s="414"/>
      <c r="AF106" s="414"/>
      <c r="AG106" s="414"/>
      <c r="AH106" s="414"/>
      <c r="AI106" s="414"/>
      <c r="AJ106" s="414"/>
      <c r="AK106" s="414"/>
      <c r="AL106" s="414"/>
      <c r="AM106" s="414"/>
      <c r="AN106" s="414"/>
    </row>
    <row r="107" spans="1:40" x14ac:dyDescent="0.2">
      <c r="A107" s="414"/>
      <c r="B107" s="414"/>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row>
    <row r="108" spans="1:40" x14ac:dyDescent="0.2">
      <c r="A108" s="414"/>
      <c r="B108" s="414"/>
      <c r="C108" s="414"/>
      <c r="D108" s="414"/>
      <c r="E108" s="414"/>
      <c r="F108" s="414"/>
      <c r="G108" s="414"/>
      <c r="H108" s="414"/>
      <c r="I108" s="414"/>
      <c r="J108" s="414"/>
      <c r="K108" s="414"/>
      <c r="L108" s="414"/>
      <c r="M108" s="414"/>
      <c r="N108" s="414"/>
      <c r="O108" s="414"/>
      <c r="P108" s="414"/>
      <c r="Q108" s="414"/>
      <c r="R108" s="414"/>
      <c r="S108" s="414"/>
      <c r="T108" s="414"/>
      <c r="U108" s="414"/>
      <c r="V108" s="414"/>
      <c r="W108" s="414"/>
      <c r="X108" s="414"/>
      <c r="Y108" s="414"/>
      <c r="Z108" s="414"/>
      <c r="AA108" s="414"/>
      <c r="AB108" s="414"/>
      <c r="AC108" s="414"/>
      <c r="AD108" s="414"/>
      <c r="AE108" s="414"/>
      <c r="AF108" s="414"/>
      <c r="AG108" s="414"/>
      <c r="AH108" s="414"/>
      <c r="AI108" s="414"/>
      <c r="AJ108" s="414"/>
      <c r="AK108" s="414"/>
      <c r="AL108" s="414"/>
      <c r="AM108" s="414"/>
      <c r="AN108" s="414"/>
    </row>
    <row r="109" spans="1:40" x14ac:dyDescent="0.2">
      <c r="A109" s="414"/>
      <c r="B109" s="414"/>
      <c r="C109" s="414"/>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14"/>
      <c r="AD109" s="414"/>
      <c r="AE109" s="414"/>
      <c r="AF109" s="414"/>
      <c r="AG109" s="414"/>
      <c r="AH109" s="414"/>
      <c r="AI109" s="414"/>
      <c r="AJ109" s="414"/>
      <c r="AK109" s="414"/>
      <c r="AL109" s="414"/>
      <c r="AM109" s="414"/>
      <c r="AN109" s="414"/>
    </row>
    <row r="110" spans="1:40" x14ac:dyDescent="0.2">
      <c r="A110" s="414"/>
      <c r="B110" s="414"/>
      <c r="C110" s="414"/>
      <c r="D110" s="414"/>
      <c r="E110" s="414"/>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14"/>
      <c r="AK110" s="414"/>
      <c r="AL110" s="414"/>
      <c r="AM110" s="414"/>
      <c r="AN110" s="414"/>
    </row>
    <row r="111" spans="1:40" x14ac:dyDescent="0.2">
      <c r="A111" s="414"/>
      <c r="B111" s="414"/>
      <c r="C111" s="414"/>
      <c r="D111" s="414"/>
      <c r="E111" s="414"/>
      <c r="F111" s="414"/>
      <c r="G111" s="414"/>
      <c r="H111" s="414"/>
      <c r="I111" s="414"/>
      <c r="J111" s="414"/>
      <c r="K111" s="414"/>
      <c r="L111" s="414"/>
      <c r="M111" s="414"/>
      <c r="N111" s="414"/>
      <c r="O111" s="414"/>
      <c r="P111" s="414"/>
      <c r="Q111" s="414"/>
      <c r="R111" s="414"/>
      <c r="S111" s="414"/>
      <c r="T111" s="414"/>
      <c r="U111" s="414"/>
      <c r="V111" s="414"/>
      <c r="W111" s="414"/>
      <c r="X111" s="414"/>
      <c r="Y111" s="414"/>
      <c r="Z111" s="414"/>
      <c r="AA111" s="414"/>
      <c r="AB111" s="414"/>
      <c r="AC111" s="414"/>
      <c r="AD111" s="414"/>
      <c r="AE111" s="414"/>
      <c r="AF111" s="414"/>
      <c r="AG111" s="414"/>
      <c r="AH111" s="414"/>
      <c r="AI111" s="414"/>
      <c r="AJ111" s="414"/>
      <c r="AK111" s="414"/>
      <c r="AL111" s="414"/>
      <c r="AM111" s="414"/>
      <c r="AN111" s="414"/>
    </row>
    <row r="112" spans="1:40" x14ac:dyDescent="0.2">
      <c r="A112" s="414"/>
      <c r="B112" s="414"/>
      <c r="C112" s="414"/>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14"/>
      <c r="AE112" s="414"/>
      <c r="AF112" s="414"/>
      <c r="AG112" s="414"/>
      <c r="AH112" s="414"/>
      <c r="AI112" s="414"/>
      <c r="AJ112" s="414"/>
      <c r="AK112" s="414"/>
      <c r="AL112" s="414"/>
      <c r="AM112" s="414"/>
      <c r="AN112" s="414"/>
    </row>
    <row r="113" spans="1:40" x14ac:dyDescent="0.2">
      <c r="A113" s="414"/>
      <c r="B113" s="414"/>
      <c r="C113" s="414"/>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14"/>
      <c r="AE113" s="414"/>
      <c r="AF113" s="414"/>
      <c r="AG113" s="414"/>
      <c r="AH113" s="414"/>
      <c r="AI113" s="414"/>
      <c r="AJ113" s="414"/>
      <c r="AK113" s="414"/>
      <c r="AL113" s="414"/>
      <c r="AM113" s="414"/>
      <c r="AN113" s="414"/>
    </row>
    <row r="114" spans="1:40" x14ac:dyDescent="0.2">
      <c r="A114" s="414"/>
      <c r="B114" s="414"/>
      <c r="C114" s="414"/>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14"/>
      <c r="AE114" s="414"/>
      <c r="AF114" s="414"/>
      <c r="AG114" s="414"/>
      <c r="AH114" s="414"/>
      <c r="AI114" s="414"/>
      <c r="AJ114" s="414"/>
      <c r="AK114" s="414"/>
      <c r="AL114" s="414"/>
      <c r="AM114" s="414"/>
      <c r="AN114" s="414"/>
    </row>
    <row r="115" spans="1:40" x14ac:dyDescent="0.2">
      <c r="A115" s="414"/>
      <c r="B115" s="414"/>
      <c r="C115" s="414"/>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14"/>
      <c r="AD115" s="414"/>
      <c r="AE115" s="414"/>
      <c r="AF115" s="414"/>
      <c r="AG115" s="414"/>
      <c r="AH115" s="414"/>
      <c r="AI115" s="414"/>
      <c r="AJ115" s="414"/>
      <c r="AK115" s="414"/>
      <c r="AL115" s="414"/>
      <c r="AM115" s="414"/>
      <c r="AN115" s="414"/>
    </row>
    <row r="116" spans="1:40" x14ac:dyDescent="0.2">
      <c r="A116" s="414"/>
      <c r="B116" s="414"/>
      <c r="C116" s="414"/>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414"/>
      <c r="AJ116" s="414"/>
      <c r="AK116" s="414"/>
      <c r="AL116" s="414"/>
      <c r="AM116" s="414"/>
      <c r="AN116" s="414"/>
    </row>
    <row r="117" spans="1:40" x14ac:dyDescent="0.2">
      <c r="A117" s="414"/>
      <c r="B117" s="414"/>
      <c r="C117" s="414"/>
      <c r="D117" s="414"/>
      <c r="E117" s="414"/>
      <c r="F117" s="414"/>
      <c r="G117" s="414"/>
      <c r="H117" s="414"/>
      <c r="I117" s="414"/>
      <c r="J117" s="414"/>
      <c r="K117" s="414"/>
      <c r="L117" s="414"/>
      <c r="M117" s="414"/>
      <c r="N117" s="414"/>
      <c r="O117" s="414"/>
      <c r="P117" s="414"/>
      <c r="Q117" s="414"/>
      <c r="R117" s="414"/>
      <c r="S117" s="414"/>
      <c r="T117" s="414"/>
      <c r="U117" s="414"/>
      <c r="V117" s="414"/>
      <c r="W117" s="414"/>
      <c r="X117" s="414"/>
      <c r="Y117" s="414"/>
      <c r="Z117" s="414"/>
      <c r="AA117" s="414"/>
      <c r="AB117" s="414"/>
      <c r="AC117" s="414"/>
      <c r="AD117" s="414"/>
      <c r="AE117" s="414"/>
      <c r="AF117" s="414"/>
      <c r="AG117" s="414"/>
      <c r="AH117" s="414"/>
      <c r="AI117" s="414"/>
      <c r="AJ117" s="414"/>
      <c r="AK117" s="414"/>
      <c r="AL117" s="414"/>
      <c r="AM117" s="414"/>
      <c r="AN117" s="414"/>
    </row>
    <row r="118" spans="1:40" x14ac:dyDescent="0.2">
      <c r="A118" s="414"/>
      <c r="B118" s="414"/>
      <c r="C118" s="414"/>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414"/>
      <c r="AK118" s="414"/>
      <c r="AL118" s="414"/>
      <c r="AM118" s="414"/>
      <c r="AN118" s="414"/>
    </row>
    <row r="119" spans="1:40" x14ac:dyDescent="0.2">
      <c r="A119" s="414"/>
      <c r="B119" s="414"/>
      <c r="C119" s="414"/>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414"/>
      <c r="AK119" s="414"/>
      <c r="AL119" s="414"/>
      <c r="AM119" s="414"/>
      <c r="AN119" s="414"/>
    </row>
    <row r="120" spans="1:40" x14ac:dyDescent="0.2">
      <c r="A120" s="414"/>
      <c r="B120" s="414"/>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414"/>
      <c r="AK120" s="414"/>
      <c r="AL120" s="414"/>
      <c r="AM120" s="414"/>
      <c r="AN120" s="414"/>
    </row>
    <row r="121" spans="1:40" x14ac:dyDescent="0.2">
      <c r="A121" s="414"/>
      <c r="B121" s="414"/>
      <c r="C121" s="414"/>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14"/>
      <c r="AE121" s="414"/>
      <c r="AF121" s="414"/>
      <c r="AG121" s="414"/>
      <c r="AH121" s="414"/>
      <c r="AI121" s="414"/>
      <c r="AJ121" s="414"/>
      <c r="AK121" s="414"/>
      <c r="AL121" s="414"/>
      <c r="AM121" s="414"/>
      <c r="AN121" s="414"/>
    </row>
    <row r="122" spans="1:40" x14ac:dyDescent="0.2">
      <c r="A122" s="414"/>
      <c r="B122" s="414"/>
      <c r="C122" s="414"/>
      <c r="D122" s="414"/>
      <c r="E122" s="414"/>
      <c r="F122" s="414"/>
      <c r="G122" s="414"/>
      <c r="H122" s="414"/>
      <c r="I122" s="414"/>
      <c r="J122" s="414"/>
      <c r="K122" s="414"/>
      <c r="L122" s="414"/>
      <c r="M122" s="414"/>
      <c r="N122" s="414"/>
      <c r="O122" s="414"/>
      <c r="P122" s="414"/>
      <c r="Q122" s="414"/>
      <c r="R122" s="414"/>
      <c r="S122" s="414"/>
      <c r="T122" s="414"/>
      <c r="U122" s="414"/>
      <c r="V122" s="414"/>
      <c r="W122" s="414"/>
      <c r="X122" s="414"/>
      <c r="Y122" s="414"/>
      <c r="Z122" s="414"/>
      <c r="AA122" s="414"/>
      <c r="AB122" s="414"/>
      <c r="AC122" s="414"/>
      <c r="AD122" s="414"/>
      <c r="AE122" s="414"/>
      <c r="AF122" s="414"/>
      <c r="AG122" s="414"/>
      <c r="AH122" s="414"/>
      <c r="AI122" s="414"/>
      <c r="AJ122" s="414"/>
      <c r="AK122" s="414"/>
      <c r="AL122" s="414"/>
      <c r="AM122" s="414"/>
      <c r="AN122" s="414"/>
    </row>
    <row r="123" spans="1:40" x14ac:dyDescent="0.2">
      <c r="A123" s="414"/>
      <c r="B123" s="414"/>
      <c r="C123" s="414"/>
      <c r="D123" s="414"/>
      <c r="E123" s="414"/>
      <c r="F123" s="414"/>
      <c r="G123" s="414"/>
      <c r="H123" s="414"/>
      <c r="I123" s="414"/>
      <c r="J123" s="414"/>
      <c r="K123" s="414"/>
      <c r="L123" s="414"/>
      <c r="M123" s="414"/>
      <c r="N123" s="414"/>
      <c r="O123" s="414"/>
      <c r="P123" s="414"/>
      <c r="Q123" s="414"/>
      <c r="R123" s="414"/>
      <c r="S123" s="414"/>
      <c r="T123" s="414"/>
      <c r="U123" s="414"/>
      <c r="V123" s="414"/>
      <c r="W123" s="414"/>
      <c r="X123" s="414"/>
      <c r="Y123" s="414"/>
      <c r="Z123" s="414"/>
      <c r="AA123" s="414"/>
      <c r="AB123" s="414"/>
      <c r="AC123" s="414"/>
      <c r="AD123" s="414"/>
      <c r="AE123" s="414"/>
      <c r="AF123" s="414"/>
      <c r="AG123" s="414"/>
      <c r="AH123" s="414"/>
      <c r="AI123" s="414"/>
      <c r="AJ123" s="414"/>
      <c r="AK123" s="414"/>
      <c r="AL123" s="414"/>
      <c r="AM123" s="414"/>
      <c r="AN123" s="414"/>
    </row>
    <row r="124" spans="1:40" x14ac:dyDescent="0.2">
      <c r="A124" s="414"/>
      <c r="B124" s="414"/>
      <c r="C124" s="414"/>
      <c r="D124" s="414"/>
      <c r="E124" s="414"/>
      <c r="F124" s="414"/>
      <c r="G124" s="414"/>
      <c r="H124" s="414"/>
      <c r="I124" s="414"/>
      <c r="J124" s="414"/>
      <c r="K124" s="414"/>
      <c r="L124" s="414"/>
      <c r="M124" s="414"/>
      <c r="N124" s="414"/>
      <c r="O124" s="414"/>
      <c r="P124" s="414"/>
      <c r="Q124" s="414"/>
      <c r="R124" s="414"/>
      <c r="S124" s="414"/>
      <c r="T124" s="414"/>
      <c r="U124" s="414"/>
      <c r="V124" s="414"/>
      <c r="W124" s="414"/>
      <c r="X124" s="414"/>
      <c r="Y124" s="414"/>
      <c r="Z124" s="414"/>
      <c r="AA124" s="414"/>
      <c r="AB124" s="414"/>
      <c r="AC124" s="414"/>
      <c r="AD124" s="414"/>
      <c r="AE124" s="414"/>
      <c r="AF124" s="414"/>
      <c r="AG124" s="414"/>
      <c r="AH124" s="414"/>
      <c r="AI124" s="414"/>
      <c r="AJ124" s="414"/>
      <c r="AK124" s="414"/>
      <c r="AL124" s="414"/>
      <c r="AM124" s="414"/>
      <c r="AN124" s="414"/>
    </row>
    <row r="125" spans="1:40" x14ac:dyDescent="0.2">
      <c r="A125" s="414"/>
      <c r="B125" s="414"/>
      <c r="C125" s="414"/>
      <c r="D125" s="414"/>
      <c r="E125" s="414"/>
      <c r="F125" s="414"/>
      <c r="G125" s="414"/>
      <c r="H125" s="414"/>
      <c r="I125" s="414"/>
      <c r="J125" s="414"/>
      <c r="K125" s="414"/>
      <c r="L125" s="414"/>
      <c r="M125" s="414"/>
      <c r="N125" s="414"/>
      <c r="O125" s="414"/>
      <c r="P125" s="414"/>
      <c r="Q125" s="414"/>
      <c r="R125" s="414"/>
      <c r="S125" s="414"/>
      <c r="T125" s="414"/>
      <c r="U125" s="414"/>
      <c r="V125" s="414"/>
      <c r="W125" s="414"/>
      <c r="X125" s="414"/>
      <c r="Y125" s="414"/>
      <c r="Z125" s="414"/>
      <c r="AA125" s="414"/>
      <c r="AB125" s="414"/>
      <c r="AC125" s="414"/>
      <c r="AD125" s="414"/>
      <c r="AE125" s="414"/>
      <c r="AF125" s="414"/>
      <c r="AG125" s="414"/>
      <c r="AH125" s="414"/>
      <c r="AI125" s="414"/>
      <c r="AJ125" s="414"/>
      <c r="AK125" s="414"/>
      <c r="AL125" s="414"/>
      <c r="AM125" s="414"/>
      <c r="AN125" s="414"/>
    </row>
    <row r="126" spans="1:40" x14ac:dyDescent="0.2">
      <c r="A126" s="414"/>
      <c r="B126" s="414"/>
      <c r="C126" s="414"/>
      <c r="D126" s="414"/>
      <c r="E126" s="414"/>
      <c r="F126" s="414"/>
      <c r="G126" s="414"/>
      <c r="H126" s="414"/>
      <c r="I126" s="414"/>
      <c r="J126" s="414"/>
      <c r="K126" s="414"/>
      <c r="L126" s="414"/>
      <c r="M126" s="414"/>
      <c r="N126" s="414"/>
      <c r="O126" s="414"/>
      <c r="P126" s="414"/>
      <c r="Q126" s="414"/>
      <c r="R126" s="414"/>
      <c r="S126" s="414"/>
      <c r="T126" s="414"/>
      <c r="U126" s="414"/>
      <c r="V126" s="414"/>
      <c r="W126" s="414"/>
      <c r="X126" s="414"/>
      <c r="Y126" s="414"/>
      <c r="Z126" s="414"/>
      <c r="AA126" s="414"/>
      <c r="AB126" s="414"/>
      <c r="AC126" s="414"/>
      <c r="AD126" s="414"/>
      <c r="AE126" s="414"/>
      <c r="AF126" s="414"/>
      <c r="AG126" s="414"/>
      <c r="AH126" s="414"/>
      <c r="AI126" s="414"/>
      <c r="AJ126" s="414"/>
      <c r="AK126" s="414"/>
      <c r="AL126" s="414"/>
      <c r="AM126" s="414"/>
      <c r="AN126" s="414"/>
    </row>
    <row r="127" spans="1:40" x14ac:dyDescent="0.2">
      <c r="A127" s="414"/>
      <c r="B127" s="414"/>
      <c r="C127" s="414"/>
      <c r="D127" s="414"/>
      <c r="E127" s="414"/>
      <c r="F127" s="414"/>
      <c r="G127" s="414"/>
      <c r="H127" s="414"/>
      <c r="I127" s="414"/>
      <c r="J127" s="414"/>
      <c r="K127" s="414"/>
      <c r="L127" s="414"/>
      <c r="M127" s="414"/>
      <c r="N127" s="414"/>
      <c r="O127" s="414"/>
      <c r="P127" s="414"/>
      <c r="Q127" s="414"/>
      <c r="R127" s="414"/>
      <c r="S127" s="414"/>
      <c r="T127" s="414"/>
      <c r="U127" s="414"/>
      <c r="V127" s="414"/>
      <c r="W127" s="414"/>
      <c r="X127" s="414"/>
      <c r="Y127" s="414"/>
      <c r="Z127" s="414"/>
      <c r="AA127" s="414"/>
      <c r="AB127" s="414"/>
      <c r="AC127" s="414"/>
      <c r="AD127" s="414"/>
      <c r="AE127" s="414"/>
      <c r="AF127" s="414"/>
      <c r="AG127" s="414"/>
      <c r="AH127" s="414"/>
      <c r="AI127" s="414"/>
      <c r="AJ127" s="414"/>
      <c r="AK127" s="414"/>
      <c r="AL127" s="414"/>
      <c r="AM127" s="414"/>
      <c r="AN127" s="414"/>
    </row>
    <row r="128" spans="1:40" x14ac:dyDescent="0.2">
      <c r="A128" s="414"/>
      <c r="B128" s="414"/>
      <c r="C128" s="414"/>
      <c r="D128" s="414"/>
      <c r="E128" s="414"/>
      <c r="F128" s="414"/>
      <c r="G128" s="414"/>
      <c r="H128" s="414"/>
      <c r="I128" s="414"/>
      <c r="J128" s="414"/>
      <c r="K128" s="414"/>
      <c r="L128" s="414"/>
      <c r="M128" s="414"/>
      <c r="N128" s="414"/>
      <c r="O128" s="414"/>
      <c r="P128" s="414"/>
      <c r="Q128" s="414"/>
      <c r="R128" s="414"/>
      <c r="S128" s="414"/>
      <c r="T128" s="414"/>
      <c r="U128" s="414"/>
      <c r="V128" s="414"/>
      <c r="W128" s="414"/>
      <c r="X128" s="414"/>
      <c r="Y128" s="414"/>
      <c r="Z128" s="414"/>
      <c r="AA128" s="414"/>
      <c r="AB128" s="414"/>
      <c r="AC128" s="414"/>
      <c r="AD128" s="414"/>
      <c r="AE128" s="414"/>
      <c r="AF128" s="414"/>
      <c r="AG128" s="414"/>
      <c r="AH128" s="414"/>
      <c r="AI128" s="414"/>
      <c r="AJ128" s="414"/>
      <c r="AK128" s="414"/>
      <c r="AL128" s="414"/>
      <c r="AM128" s="414"/>
      <c r="AN128" s="414"/>
    </row>
    <row r="129" spans="1:40" x14ac:dyDescent="0.2">
      <c r="A129" s="414"/>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row>
    <row r="130" spans="1:40" x14ac:dyDescent="0.2">
      <c r="A130" s="414"/>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row>
    <row r="131" spans="1:40" x14ac:dyDescent="0.2">
      <c r="A131" s="414"/>
      <c r="B131" s="414"/>
      <c r="C131" s="414"/>
      <c r="D131" s="414"/>
      <c r="E131" s="414"/>
      <c r="F131" s="414"/>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row>
    <row r="132" spans="1:40" x14ac:dyDescent="0.2">
      <c r="A132" s="414"/>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row>
    <row r="133" spans="1:40" x14ac:dyDescent="0.2">
      <c r="A133" s="414"/>
      <c r="B133" s="414"/>
      <c r="C133" s="414"/>
      <c r="D133" s="414"/>
      <c r="E133" s="414"/>
      <c r="F133" s="414"/>
      <c r="G133" s="414"/>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4"/>
      <c r="AD133" s="414"/>
      <c r="AE133" s="414"/>
      <c r="AF133" s="414"/>
      <c r="AG133" s="414"/>
      <c r="AH133" s="414"/>
      <c r="AI133" s="414"/>
      <c r="AJ133" s="414"/>
      <c r="AK133" s="414"/>
      <c r="AL133" s="414"/>
      <c r="AM133" s="414"/>
      <c r="AN133" s="414"/>
    </row>
    <row r="134" spans="1:40" x14ac:dyDescent="0.2">
      <c r="A134" s="414"/>
      <c r="B134" s="414"/>
      <c r="C134" s="414"/>
      <c r="D134" s="414"/>
      <c r="E134" s="414"/>
      <c r="F134" s="414"/>
      <c r="G134" s="414"/>
      <c r="H134" s="414"/>
      <c r="I134" s="414"/>
      <c r="J134" s="414"/>
      <c r="K134" s="414"/>
      <c r="L134" s="414"/>
      <c r="M134" s="414"/>
      <c r="N134" s="414"/>
      <c r="O134" s="414"/>
      <c r="P134" s="414"/>
      <c r="Q134" s="414"/>
      <c r="R134" s="414"/>
      <c r="S134" s="414"/>
      <c r="T134" s="414"/>
      <c r="U134" s="414"/>
      <c r="V134" s="414"/>
      <c r="W134" s="414"/>
      <c r="X134" s="414"/>
      <c r="Y134" s="414"/>
      <c r="Z134" s="414"/>
      <c r="AA134" s="414"/>
      <c r="AB134" s="414"/>
      <c r="AC134" s="414"/>
      <c r="AD134" s="414"/>
      <c r="AE134" s="414"/>
      <c r="AF134" s="414"/>
      <c r="AG134" s="414"/>
      <c r="AH134" s="414"/>
      <c r="AI134" s="414"/>
      <c r="AJ134" s="414"/>
      <c r="AK134" s="414"/>
      <c r="AL134" s="414"/>
      <c r="AM134" s="414"/>
      <c r="AN134" s="414"/>
    </row>
    <row r="135" spans="1:40" x14ac:dyDescent="0.2">
      <c r="A135" s="414"/>
      <c r="B135" s="414"/>
      <c r="C135" s="414"/>
      <c r="D135" s="414"/>
      <c r="E135" s="414"/>
      <c r="F135" s="414"/>
      <c r="G135" s="414"/>
      <c r="H135" s="414"/>
      <c r="I135" s="414"/>
      <c r="J135" s="414"/>
      <c r="K135" s="414"/>
      <c r="L135" s="414"/>
      <c r="M135" s="414"/>
      <c r="N135" s="414"/>
      <c r="O135" s="414"/>
      <c r="P135" s="414"/>
      <c r="Q135" s="414"/>
      <c r="R135" s="414"/>
      <c r="S135" s="414"/>
      <c r="T135" s="414"/>
      <c r="U135" s="414"/>
      <c r="V135" s="414"/>
      <c r="W135" s="414"/>
      <c r="X135" s="414"/>
      <c r="Y135" s="414"/>
      <c r="Z135" s="414"/>
      <c r="AA135" s="414"/>
      <c r="AB135" s="414"/>
      <c r="AC135" s="414"/>
      <c r="AD135" s="414"/>
      <c r="AE135" s="414"/>
      <c r="AF135" s="414"/>
      <c r="AG135" s="414"/>
      <c r="AH135" s="414"/>
      <c r="AI135" s="414"/>
      <c r="AJ135" s="414"/>
      <c r="AK135" s="414"/>
      <c r="AL135" s="414"/>
      <c r="AM135" s="414"/>
      <c r="AN135" s="414"/>
    </row>
    <row r="136" spans="1:40" x14ac:dyDescent="0.2">
      <c r="A136" s="414"/>
      <c r="B136" s="414"/>
      <c r="C136" s="414"/>
      <c r="D136" s="414"/>
      <c r="E136" s="414"/>
      <c r="F136" s="414"/>
      <c r="G136" s="414"/>
      <c r="H136" s="414"/>
      <c r="I136" s="414"/>
      <c r="J136" s="414"/>
      <c r="K136" s="414"/>
      <c r="L136" s="414"/>
      <c r="M136" s="414"/>
      <c r="N136" s="414"/>
      <c r="O136" s="414"/>
      <c r="P136" s="414"/>
      <c r="Q136" s="414"/>
      <c r="R136" s="414"/>
      <c r="S136" s="414"/>
      <c r="T136" s="414"/>
      <c r="U136" s="414"/>
      <c r="V136" s="414"/>
      <c r="W136" s="414"/>
      <c r="X136" s="414"/>
      <c r="Y136" s="414"/>
      <c r="Z136" s="414"/>
      <c r="AA136" s="414"/>
      <c r="AB136" s="414"/>
      <c r="AC136" s="414"/>
      <c r="AD136" s="414"/>
      <c r="AE136" s="414"/>
      <c r="AF136" s="414"/>
      <c r="AG136" s="414"/>
      <c r="AH136" s="414"/>
      <c r="AI136" s="414"/>
      <c r="AJ136" s="414"/>
      <c r="AK136" s="414"/>
      <c r="AL136" s="414"/>
      <c r="AM136" s="414"/>
      <c r="AN136" s="414"/>
    </row>
    <row r="137" spans="1:40" x14ac:dyDescent="0.2">
      <c r="A137" s="414"/>
      <c r="B137" s="414"/>
      <c r="C137" s="414"/>
      <c r="D137" s="414"/>
      <c r="E137" s="414"/>
      <c r="F137" s="414"/>
      <c r="G137" s="414"/>
      <c r="H137" s="414"/>
      <c r="I137" s="414"/>
      <c r="J137" s="414"/>
      <c r="K137" s="414"/>
      <c r="L137" s="414"/>
      <c r="M137" s="414"/>
      <c r="N137" s="414"/>
      <c r="O137" s="414"/>
      <c r="P137" s="414"/>
      <c r="Q137" s="414"/>
      <c r="R137" s="414"/>
      <c r="S137" s="414"/>
      <c r="T137" s="414"/>
      <c r="U137" s="414"/>
      <c r="V137" s="414"/>
      <c r="W137" s="414"/>
      <c r="X137" s="414"/>
      <c r="Y137" s="414"/>
      <c r="Z137" s="414"/>
      <c r="AA137" s="414"/>
      <c r="AB137" s="414"/>
      <c r="AC137" s="414"/>
      <c r="AD137" s="414"/>
      <c r="AE137" s="414"/>
      <c r="AF137" s="414"/>
      <c r="AG137" s="414"/>
      <c r="AH137" s="414"/>
      <c r="AI137" s="414"/>
      <c r="AJ137" s="414"/>
      <c r="AK137" s="414"/>
      <c r="AL137" s="414"/>
      <c r="AM137" s="414"/>
      <c r="AN137" s="414"/>
    </row>
    <row r="138" spans="1:40" x14ac:dyDescent="0.2">
      <c r="A138" s="414"/>
      <c r="B138" s="414"/>
      <c r="C138" s="414"/>
      <c r="D138" s="414"/>
      <c r="E138" s="414"/>
      <c r="F138" s="414"/>
      <c r="G138" s="414"/>
      <c r="H138" s="414"/>
      <c r="I138" s="414"/>
      <c r="J138" s="414"/>
      <c r="K138" s="414"/>
      <c r="L138" s="414"/>
      <c r="M138" s="414"/>
      <c r="N138" s="414"/>
      <c r="O138" s="414"/>
      <c r="P138" s="414"/>
      <c r="Q138" s="414"/>
      <c r="R138" s="414"/>
      <c r="S138" s="414"/>
      <c r="T138" s="414"/>
      <c r="U138" s="414"/>
      <c r="V138" s="414"/>
      <c r="W138" s="414"/>
      <c r="X138" s="414"/>
      <c r="Y138" s="414"/>
      <c r="Z138" s="414"/>
      <c r="AA138" s="414"/>
      <c r="AB138" s="414"/>
      <c r="AC138" s="414"/>
      <c r="AD138" s="414"/>
      <c r="AE138" s="414"/>
      <c r="AF138" s="414"/>
      <c r="AG138" s="414"/>
      <c r="AH138" s="414"/>
      <c r="AI138" s="414"/>
      <c r="AJ138" s="414"/>
      <c r="AK138" s="414"/>
      <c r="AL138" s="414"/>
      <c r="AM138" s="414"/>
      <c r="AN138" s="414"/>
    </row>
    <row r="139" spans="1:40" x14ac:dyDescent="0.2">
      <c r="A139" s="414"/>
      <c r="B139" s="414"/>
      <c r="C139" s="414"/>
      <c r="D139" s="414"/>
      <c r="E139" s="414"/>
      <c r="F139" s="414"/>
      <c r="G139" s="414"/>
      <c r="H139" s="414"/>
      <c r="I139" s="414"/>
      <c r="J139" s="414"/>
      <c r="K139" s="414"/>
      <c r="L139" s="414"/>
      <c r="M139" s="414"/>
      <c r="N139" s="414"/>
      <c r="O139" s="414"/>
      <c r="P139" s="414"/>
      <c r="Q139" s="414"/>
      <c r="R139" s="414"/>
      <c r="S139" s="414"/>
      <c r="T139" s="414"/>
      <c r="U139" s="414"/>
      <c r="V139" s="414"/>
      <c r="W139" s="414"/>
      <c r="X139" s="414"/>
      <c r="Y139" s="414"/>
      <c r="Z139" s="414"/>
      <c r="AA139" s="414"/>
      <c r="AB139" s="414"/>
      <c r="AC139" s="414"/>
      <c r="AD139" s="414"/>
      <c r="AE139" s="414"/>
      <c r="AF139" s="414"/>
      <c r="AG139" s="414"/>
      <c r="AH139" s="414"/>
      <c r="AI139" s="414"/>
      <c r="AJ139" s="414"/>
      <c r="AK139" s="414"/>
      <c r="AL139" s="414"/>
      <c r="AM139" s="414"/>
      <c r="AN139" s="414"/>
    </row>
    <row r="140" spans="1:40" x14ac:dyDescent="0.2">
      <c r="A140" s="414"/>
      <c r="B140" s="414"/>
      <c r="C140" s="414"/>
      <c r="D140" s="414"/>
      <c r="E140" s="414"/>
      <c r="F140" s="414"/>
      <c r="G140" s="414"/>
      <c r="H140" s="414"/>
      <c r="I140" s="414"/>
      <c r="J140" s="414"/>
      <c r="K140" s="414"/>
      <c r="L140" s="414"/>
      <c r="M140" s="414"/>
      <c r="N140" s="414"/>
      <c r="O140" s="414"/>
      <c r="P140" s="414"/>
      <c r="Q140" s="414"/>
      <c r="R140" s="414"/>
      <c r="S140" s="414"/>
      <c r="T140" s="414"/>
      <c r="U140" s="414"/>
      <c r="V140" s="414"/>
      <c r="W140" s="414"/>
      <c r="X140" s="414"/>
      <c r="Y140" s="414"/>
      <c r="Z140" s="414"/>
      <c r="AA140" s="414"/>
      <c r="AB140" s="414"/>
      <c r="AC140" s="414"/>
      <c r="AD140" s="414"/>
      <c r="AE140" s="414"/>
      <c r="AF140" s="414"/>
      <c r="AG140" s="414"/>
      <c r="AH140" s="414"/>
      <c r="AI140" s="414"/>
      <c r="AJ140" s="414"/>
      <c r="AK140" s="414"/>
      <c r="AL140" s="414"/>
      <c r="AM140" s="414"/>
      <c r="AN140" s="414"/>
    </row>
    <row r="141" spans="1:40" x14ac:dyDescent="0.2">
      <c r="A141" s="414"/>
      <c r="B141" s="414"/>
      <c r="C141" s="414"/>
      <c r="D141" s="414"/>
      <c r="E141" s="414"/>
      <c r="F141" s="414"/>
      <c r="G141" s="414"/>
      <c r="H141" s="414"/>
      <c r="I141" s="414"/>
      <c r="J141" s="414"/>
      <c r="K141" s="414"/>
      <c r="L141" s="414"/>
      <c r="M141" s="414"/>
      <c r="N141" s="414"/>
      <c r="O141" s="414"/>
      <c r="P141" s="414"/>
      <c r="Q141" s="414"/>
      <c r="R141" s="414"/>
      <c r="S141" s="414"/>
      <c r="T141" s="414"/>
      <c r="U141" s="414"/>
      <c r="V141" s="414"/>
      <c r="W141" s="414"/>
      <c r="X141" s="414"/>
      <c r="Y141" s="414"/>
      <c r="Z141" s="414"/>
      <c r="AA141" s="414"/>
      <c r="AB141" s="414"/>
      <c r="AC141" s="414"/>
      <c r="AD141" s="414"/>
      <c r="AE141" s="414"/>
      <c r="AF141" s="414"/>
      <c r="AG141" s="414"/>
      <c r="AH141" s="414"/>
      <c r="AI141" s="414"/>
      <c r="AJ141" s="414"/>
      <c r="AK141" s="414"/>
      <c r="AL141" s="414"/>
      <c r="AM141" s="414"/>
      <c r="AN141" s="414"/>
    </row>
    <row r="142" spans="1:40" x14ac:dyDescent="0.2">
      <c r="A142" s="414"/>
      <c r="B142" s="414"/>
      <c r="C142" s="414"/>
      <c r="D142" s="414"/>
      <c r="E142" s="414"/>
      <c r="F142" s="414"/>
      <c r="G142" s="414"/>
      <c r="H142" s="414"/>
      <c r="I142" s="414"/>
      <c r="J142" s="414"/>
      <c r="K142" s="414"/>
      <c r="L142" s="414"/>
      <c r="M142" s="414"/>
      <c r="N142" s="414"/>
      <c r="O142" s="414"/>
      <c r="P142" s="414"/>
      <c r="Q142" s="414"/>
      <c r="R142" s="414"/>
      <c r="S142" s="414"/>
      <c r="T142" s="414"/>
      <c r="U142" s="414"/>
      <c r="V142" s="414"/>
      <c r="W142" s="414"/>
      <c r="X142" s="414"/>
      <c r="Y142" s="414"/>
      <c r="Z142" s="414"/>
      <c r="AA142" s="414"/>
      <c r="AB142" s="414"/>
      <c r="AC142" s="414"/>
      <c r="AD142" s="414"/>
      <c r="AE142" s="414"/>
      <c r="AF142" s="414"/>
      <c r="AG142" s="414"/>
      <c r="AH142" s="414"/>
      <c r="AI142" s="414"/>
      <c r="AJ142" s="414"/>
      <c r="AK142" s="414"/>
      <c r="AL142" s="414"/>
      <c r="AM142" s="414"/>
      <c r="AN142" s="414"/>
    </row>
    <row r="143" spans="1:40" x14ac:dyDescent="0.2">
      <c r="A143" s="414"/>
      <c r="B143" s="414"/>
      <c r="C143" s="414"/>
      <c r="D143" s="414"/>
      <c r="E143" s="414"/>
      <c r="F143" s="414"/>
      <c r="G143" s="414"/>
      <c r="H143" s="414"/>
      <c r="I143" s="414"/>
      <c r="J143" s="414"/>
      <c r="K143" s="414"/>
      <c r="L143" s="414"/>
      <c r="M143" s="414"/>
      <c r="N143" s="414"/>
      <c r="O143" s="414"/>
      <c r="P143" s="414"/>
      <c r="Q143" s="414"/>
      <c r="R143" s="414"/>
      <c r="S143" s="414"/>
      <c r="T143" s="414"/>
      <c r="U143" s="414"/>
      <c r="V143" s="414"/>
      <c r="W143" s="414"/>
      <c r="X143" s="414"/>
      <c r="Y143" s="414"/>
      <c r="Z143" s="414"/>
      <c r="AA143" s="414"/>
      <c r="AB143" s="414"/>
      <c r="AC143" s="414"/>
      <c r="AD143" s="414"/>
      <c r="AE143" s="414"/>
      <c r="AF143" s="414"/>
      <c r="AG143" s="414"/>
      <c r="AH143" s="414"/>
      <c r="AI143" s="414"/>
      <c r="AJ143" s="414"/>
      <c r="AK143" s="414"/>
      <c r="AL143" s="414"/>
      <c r="AM143" s="414"/>
      <c r="AN143" s="414"/>
    </row>
    <row r="144" spans="1:40" x14ac:dyDescent="0.2">
      <c r="A144" s="414"/>
      <c r="B144" s="414"/>
      <c r="C144" s="414"/>
      <c r="D144" s="414"/>
      <c r="E144" s="414"/>
      <c r="F144" s="414"/>
      <c r="G144" s="414"/>
      <c r="H144" s="414"/>
      <c r="I144" s="414"/>
      <c r="J144" s="414"/>
      <c r="K144" s="414"/>
      <c r="L144" s="414"/>
      <c r="M144" s="414"/>
      <c r="N144" s="414"/>
      <c r="O144" s="414"/>
      <c r="P144" s="414"/>
      <c r="Q144" s="414"/>
      <c r="R144" s="414"/>
      <c r="S144" s="414"/>
      <c r="T144" s="414"/>
      <c r="U144" s="414"/>
      <c r="V144" s="414"/>
      <c r="W144" s="414"/>
      <c r="X144" s="414"/>
      <c r="Y144" s="414"/>
      <c r="Z144" s="414"/>
      <c r="AA144" s="414"/>
      <c r="AB144" s="414"/>
      <c r="AC144" s="414"/>
      <c r="AD144" s="414"/>
      <c r="AE144" s="414"/>
      <c r="AF144" s="414"/>
      <c r="AG144" s="414"/>
      <c r="AH144" s="414"/>
      <c r="AI144" s="414"/>
      <c r="AJ144" s="414"/>
      <c r="AK144" s="414"/>
      <c r="AL144" s="414"/>
      <c r="AM144" s="414"/>
      <c r="AN144" s="414"/>
    </row>
    <row r="145" spans="1:40" x14ac:dyDescent="0.2">
      <c r="A145" s="414"/>
      <c r="B145" s="414"/>
      <c r="C145" s="414"/>
      <c r="D145" s="414"/>
      <c r="E145" s="414"/>
      <c r="F145" s="414"/>
      <c r="G145" s="414"/>
      <c r="H145" s="414"/>
      <c r="I145" s="414"/>
      <c r="J145" s="414"/>
      <c r="K145" s="414"/>
      <c r="L145" s="414"/>
      <c r="M145" s="414"/>
      <c r="N145" s="414"/>
      <c r="O145" s="414"/>
      <c r="P145" s="414"/>
      <c r="Q145" s="414"/>
      <c r="R145" s="414"/>
      <c r="S145" s="414"/>
      <c r="T145" s="414"/>
      <c r="U145" s="414"/>
      <c r="V145" s="414"/>
      <c r="W145" s="414"/>
      <c r="X145" s="414"/>
      <c r="Y145" s="414"/>
      <c r="Z145" s="414"/>
      <c r="AA145" s="414"/>
      <c r="AB145" s="414"/>
      <c r="AC145" s="414"/>
      <c r="AD145" s="414"/>
      <c r="AE145" s="414"/>
      <c r="AF145" s="414"/>
      <c r="AG145" s="414"/>
      <c r="AH145" s="414"/>
      <c r="AI145" s="414"/>
      <c r="AJ145" s="414"/>
      <c r="AK145" s="414"/>
      <c r="AL145" s="414"/>
      <c r="AM145" s="414"/>
      <c r="AN145" s="414"/>
    </row>
    <row r="146" spans="1:40" x14ac:dyDescent="0.2">
      <c r="A146" s="414"/>
      <c r="B146" s="414"/>
      <c r="C146" s="414"/>
      <c r="D146" s="414"/>
      <c r="E146" s="414"/>
      <c r="F146" s="414"/>
      <c r="G146" s="414"/>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4"/>
      <c r="AD146" s="414"/>
      <c r="AE146" s="414"/>
      <c r="AF146" s="414"/>
      <c r="AG146" s="414"/>
      <c r="AH146" s="414"/>
      <c r="AI146" s="414"/>
      <c r="AJ146" s="414"/>
      <c r="AK146" s="414"/>
      <c r="AL146" s="414"/>
      <c r="AM146" s="414"/>
      <c r="AN146" s="414"/>
    </row>
    <row r="147" spans="1:40" x14ac:dyDescent="0.2">
      <c r="A147" s="414"/>
      <c r="B147" s="414"/>
      <c r="C147" s="414"/>
      <c r="D147" s="414"/>
      <c r="E147" s="414"/>
      <c r="F147" s="414"/>
      <c r="G147" s="414"/>
      <c r="H147" s="414"/>
      <c r="I147" s="414"/>
      <c r="J147" s="414"/>
      <c r="K147" s="414"/>
      <c r="L147" s="414"/>
      <c r="M147" s="414"/>
      <c r="N147" s="414"/>
      <c r="O147" s="414"/>
      <c r="P147" s="414"/>
      <c r="Q147" s="414"/>
      <c r="R147" s="414"/>
      <c r="S147" s="414"/>
      <c r="T147" s="414"/>
      <c r="U147" s="414"/>
      <c r="V147" s="414"/>
      <c r="W147" s="414"/>
      <c r="X147" s="414"/>
      <c r="Y147" s="414"/>
      <c r="Z147" s="414"/>
      <c r="AA147" s="414"/>
      <c r="AB147" s="414"/>
      <c r="AC147" s="414"/>
      <c r="AD147" s="414"/>
      <c r="AE147" s="414"/>
      <c r="AF147" s="414"/>
      <c r="AG147" s="414"/>
      <c r="AH147" s="414"/>
      <c r="AI147" s="414"/>
      <c r="AJ147" s="414"/>
      <c r="AK147" s="414"/>
      <c r="AL147" s="414"/>
      <c r="AM147" s="414"/>
      <c r="AN147" s="414"/>
    </row>
    <row r="148" spans="1:40" x14ac:dyDescent="0.2">
      <c r="A148" s="414"/>
      <c r="B148" s="414"/>
      <c r="C148" s="414"/>
      <c r="D148" s="414"/>
      <c r="E148" s="414"/>
      <c r="F148" s="414"/>
      <c r="G148" s="414"/>
      <c r="H148" s="414"/>
      <c r="I148" s="414"/>
      <c r="J148" s="414"/>
      <c r="K148" s="414"/>
      <c r="L148" s="414"/>
      <c r="M148" s="414"/>
      <c r="N148" s="414"/>
      <c r="O148" s="414"/>
      <c r="P148" s="414"/>
      <c r="Q148" s="414"/>
      <c r="R148" s="414"/>
      <c r="S148" s="414"/>
      <c r="T148" s="414"/>
      <c r="U148" s="414"/>
      <c r="V148" s="414"/>
      <c r="W148" s="414"/>
      <c r="X148" s="414"/>
      <c r="Y148" s="414"/>
      <c r="Z148" s="414"/>
      <c r="AA148" s="414"/>
      <c r="AB148" s="414"/>
      <c r="AC148" s="414"/>
      <c r="AD148" s="414"/>
      <c r="AE148" s="414"/>
      <c r="AF148" s="414"/>
      <c r="AG148" s="414"/>
      <c r="AH148" s="414"/>
      <c r="AI148" s="414"/>
      <c r="AJ148" s="414"/>
      <c r="AK148" s="414"/>
      <c r="AL148" s="414"/>
      <c r="AM148" s="414"/>
      <c r="AN148" s="414"/>
    </row>
    <row r="149" spans="1:40" x14ac:dyDescent="0.2">
      <c r="A149" s="414"/>
      <c r="B149" s="414"/>
      <c r="C149" s="414"/>
      <c r="D149" s="414"/>
      <c r="E149" s="414"/>
      <c r="F149" s="414"/>
      <c r="G149" s="414"/>
      <c r="H149" s="414"/>
      <c r="I149" s="414"/>
      <c r="J149" s="414"/>
      <c r="K149" s="414"/>
      <c r="L149" s="414"/>
      <c r="M149" s="414"/>
      <c r="N149" s="414"/>
      <c r="O149" s="414"/>
      <c r="P149" s="414"/>
      <c r="Q149" s="414"/>
      <c r="R149" s="414"/>
      <c r="S149" s="414"/>
      <c r="T149" s="414"/>
      <c r="U149" s="414"/>
      <c r="V149" s="414"/>
      <c r="W149" s="414"/>
      <c r="X149" s="414"/>
      <c r="Y149" s="414"/>
      <c r="Z149" s="414"/>
      <c r="AA149" s="414"/>
      <c r="AB149" s="414"/>
      <c r="AC149" s="414"/>
      <c r="AD149" s="414"/>
      <c r="AE149" s="414"/>
      <c r="AF149" s="414"/>
      <c r="AG149" s="414"/>
      <c r="AH149" s="414"/>
      <c r="AI149" s="414"/>
      <c r="AJ149" s="414"/>
      <c r="AK149" s="414"/>
      <c r="AL149" s="414"/>
      <c r="AM149" s="414"/>
      <c r="AN149" s="414"/>
    </row>
    <row r="150" spans="1:40" x14ac:dyDescent="0.2">
      <c r="A150" s="414"/>
      <c r="B150" s="414"/>
      <c r="C150" s="414"/>
      <c r="D150" s="414"/>
      <c r="E150" s="414"/>
      <c r="F150" s="414"/>
      <c r="G150" s="414"/>
      <c r="H150" s="414"/>
      <c r="I150" s="414"/>
      <c r="J150" s="414"/>
      <c r="K150" s="414"/>
      <c r="L150" s="414"/>
      <c r="M150" s="414"/>
      <c r="N150" s="414"/>
      <c r="O150" s="414"/>
      <c r="P150" s="414"/>
      <c r="Q150" s="414"/>
      <c r="R150" s="414"/>
      <c r="S150" s="414"/>
      <c r="T150" s="414"/>
      <c r="U150" s="414"/>
      <c r="V150" s="414"/>
      <c r="W150" s="414"/>
      <c r="X150" s="414"/>
      <c r="Y150" s="414"/>
      <c r="Z150" s="414"/>
      <c r="AA150" s="414"/>
      <c r="AB150" s="414"/>
      <c r="AC150" s="414"/>
      <c r="AD150" s="414"/>
      <c r="AE150" s="414"/>
      <c r="AF150" s="414"/>
      <c r="AG150" s="414"/>
      <c r="AH150" s="414"/>
      <c r="AI150" s="414"/>
      <c r="AJ150" s="414"/>
      <c r="AK150" s="414"/>
      <c r="AL150" s="414"/>
      <c r="AM150" s="414"/>
      <c r="AN150" s="414"/>
    </row>
    <row r="151" spans="1:40" x14ac:dyDescent="0.2">
      <c r="A151" s="414"/>
      <c r="B151" s="414"/>
      <c r="C151" s="414"/>
      <c r="D151" s="414"/>
      <c r="E151" s="414"/>
      <c r="F151" s="414"/>
      <c r="G151" s="414"/>
      <c r="H151" s="414"/>
      <c r="I151" s="414"/>
      <c r="J151" s="414"/>
      <c r="K151" s="414"/>
      <c r="L151" s="414"/>
      <c r="M151" s="414"/>
      <c r="N151" s="414"/>
      <c r="O151" s="414"/>
      <c r="P151" s="414"/>
      <c r="Q151" s="414"/>
      <c r="R151" s="414"/>
      <c r="S151" s="414"/>
      <c r="T151" s="414"/>
      <c r="U151" s="414"/>
      <c r="V151" s="414"/>
      <c r="W151" s="414"/>
      <c r="X151" s="414"/>
      <c r="Y151" s="414"/>
      <c r="Z151" s="414"/>
      <c r="AA151" s="414"/>
      <c r="AB151" s="414"/>
      <c r="AC151" s="414"/>
      <c r="AD151" s="414"/>
      <c r="AE151" s="414"/>
      <c r="AF151" s="414"/>
      <c r="AG151" s="414"/>
      <c r="AH151" s="414"/>
      <c r="AI151" s="414"/>
      <c r="AJ151" s="414"/>
      <c r="AK151" s="414"/>
      <c r="AL151" s="414"/>
      <c r="AM151" s="414"/>
      <c r="AN151" s="414"/>
    </row>
    <row r="152" spans="1:40" x14ac:dyDescent="0.2">
      <c r="A152" s="414"/>
      <c r="B152" s="414"/>
      <c r="C152" s="414"/>
      <c r="D152" s="414"/>
      <c r="E152" s="414"/>
      <c r="F152" s="414"/>
      <c r="G152" s="414"/>
      <c r="H152" s="414"/>
      <c r="I152" s="414"/>
      <c r="J152" s="414"/>
      <c r="K152" s="414"/>
      <c r="L152" s="414"/>
      <c r="M152" s="414"/>
      <c r="N152" s="414"/>
      <c r="O152" s="414"/>
      <c r="P152" s="414"/>
      <c r="Q152" s="414"/>
      <c r="R152" s="414"/>
      <c r="S152" s="414"/>
      <c r="T152" s="414"/>
      <c r="U152" s="414"/>
      <c r="V152" s="414"/>
      <c r="W152" s="414"/>
      <c r="X152" s="414"/>
      <c r="Y152" s="414"/>
      <c r="Z152" s="414"/>
      <c r="AA152" s="414"/>
      <c r="AB152" s="414"/>
      <c r="AC152" s="414"/>
      <c r="AD152" s="414"/>
      <c r="AE152" s="414"/>
      <c r="AF152" s="414"/>
      <c r="AG152" s="414"/>
      <c r="AH152" s="414"/>
      <c r="AI152" s="414"/>
      <c r="AJ152" s="414"/>
      <c r="AK152" s="414"/>
      <c r="AL152" s="414"/>
      <c r="AM152" s="414"/>
      <c r="AN152" s="414"/>
    </row>
    <row r="153" spans="1:40" x14ac:dyDescent="0.2">
      <c r="A153" s="414"/>
      <c r="B153" s="414"/>
      <c r="C153" s="414"/>
      <c r="D153" s="414"/>
      <c r="E153" s="414"/>
      <c r="F153" s="414"/>
      <c r="G153" s="414"/>
      <c r="H153" s="414"/>
      <c r="I153" s="414"/>
      <c r="J153" s="414"/>
      <c r="K153" s="414"/>
      <c r="L153" s="414"/>
      <c r="M153" s="414"/>
      <c r="N153" s="414"/>
      <c r="O153" s="414"/>
      <c r="P153" s="414"/>
      <c r="Q153" s="414"/>
      <c r="R153" s="414"/>
      <c r="S153" s="414"/>
      <c r="T153" s="414"/>
      <c r="U153" s="414"/>
      <c r="V153" s="414"/>
      <c r="W153" s="414"/>
      <c r="X153" s="414"/>
      <c r="Y153" s="414"/>
      <c r="Z153" s="414"/>
      <c r="AA153" s="414"/>
      <c r="AB153" s="414"/>
      <c r="AC153" s="414"/>
      <c r="AD153" s="414"/>
      <c r="AE153" s="414"/>
      <c r="AF153" s="414"/>
      <c r="AG153" s="414"/>
      <c r="AH153" s="414"/>
      <c r="AI153" s="414"/>
      <c r="AJ153" s="414"/>
      <c r="AK153" s="414"/>
      <c r="AL153" s="414"/>
      <c r="AM153" s="414"/>
      <c r="AN153" s="414"/>
    </row>
    <row r="154" spans="1:40" x14ac:dyDescent="0.2">
      <c r="A154" s="414"/>
      <c r="B154" s="414"/>
      <c r="C154" s="414"/>
      <c r="D154" s="414"/>
      <c r="E154" s="414"/>
      <c r="F154" s="414"/>
      <c r="G154" s="414"/>
      <c r="H154" s="414"/>
      <c r="I154" s="414"/>
      <c r="J154" s="414"/>
      <c r="K154" s="414"/>
      <c r="L154" s="414"/>
      <c r="M154" s="414"/>
      <c r="N154" s="414"/>
      <c r="O154" s="414"/>
      <c r="P154" s="414"/>
      <c r="Q154" s="414"/>
      <c r="R154" s="414"/>
      <c r="S154" s="414"/>
      <c r="T154" s="414"/>
      <c r="U154" s="414"/>
      <c r="V154" s="414"/>
      <c r="W154" s="414"/>
      <c r="X154" s="414"/>
      <c r="Y154" s="414"/>
      <c r="Z154" s="414"/>
      <c r="AA154" s="414"/>
      <c r="AB154" s="414"/>
      <c r="AC154" s="414"/>
      <c r="AD154" s="414"/>
      <c r="AE154" s="414"/>
      <c r="AF154" s="414"/>
      <c r="AG154" s="414"/>
      <c r="AH154" s="414"/>
      <c r="AI154" s="414"/>
      <c r="AJ154" s="414"/>
      <c r="AK154" s="414"/>
      <c r="AL154" s="414"/>
      <c r="AM154" s="414"/>
      <c r="AN154" s="414"/>
    </row>
    <row r="155" spans="1:40" x14ac:dyDescent="0.2">
      <c r="A155" s="414"/>
      <c r="B155" s="414"/>
      <c r="C155" s="414"/>
      <c r="D155" s="414"/>
      <c r="E155" s="414"/>
      <c r="F155" s="414"/>
      <c r="G155" s="414"/>
      <c r="H155" s="414"/>
      <c r="I155" s="414"/>
      <c r="J155" s="414"/>
      <c r="K155" s="414"/>
      <c r="L155" s="414"/>
      <c r="M155" s="414"/>
      <c r="N155" s="414"/>
      <c r="O155" s="414"/>
      <c r="P155" s="414"/>
      <c r="Q155" s="414"/>
      <c r="R155" s="414"/>
      <c r="S155" s="414"/>
      <c r="T155" s="414"/>
      <c r="U155" s="414"/>
      <c r="V155" s="414"/>
      <c r="W155" s="414"/>
      <c r="X155" s="414"/>
      <c r="Y155" s="414"/>
      <c r="Z155" s="414"/>
      <c r="AA155" s="414"/>
      <c r="AB155" s="414"/>
      <c r="AC155" s="414"/>
      <c r="AD155" s="414"/>
      <c r="AE155" s="414"/>
      <c r="AF155" s="414"/>
      <c r="AG155" s="414"/>
      <c r="AH155" s="414"/>
      <c r="AI155" s="414"/>
      <c r="AJ155" s="414"/>
      <c r="AK155" s="414"/>
      <c r="AL155" s="414"/>
      <c r="AM155" s="414"/>
      <c r="AN155" s="414"/>
    </row>
    <row r="156" spans="1:40" x14ac:dyDescent="0.2">
      <c r="A156" s="414"/>
      <c r="B156" s="414"/>
      <c r="C156" s="414"/>
      <c r="D156" s="414"/>
      <c r="E156" s="414"/>
      <c r="F156" s="414"/>
      <c r="G156" s="414"/>
      <c r="H156" s="414"/>
      <c r="I156" s="414"/>
      <c r="J156" s="414"/>
      <c r="K156" s="414"/>
      <c r="L156" s="414"/>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c r="AH156" s="414"/>
      <c r="AI156" s="414"/>
      <c r="AJ156" s="414"/>
      <c r="AK156" s="414"/>
      <c r="AL156" s="414"/>
      <c r="AM156" s="414"/>
      <c r="AN156" s="414"/>
    </row>
    <row r="157" spans="1:40" x14ac:dyDescent="0.2">
      <c r="A157" s="414"/>
      <c r="B157" s="414"/>
      <c r="C157" s="414"/>
      <c r="D157" s="414"/>
      <c r="E157" s="414"/>
      <c r="F157" s="414"/>
      <c r="G157" s="414"/>
      <c r="H157" s="414"/>
      <c r="I157" s="414"/>
      <c r="J157" s="414"/>
      <c r="K157" s="414"/>
      <c r="L157" s="414"/>
      <c r="M157" s="414"/>
      <c r="N157" s="414"/>
      <c r="O157" s="414"/>
      <c r="P157" s="414"/>
      <c r="Q157" s="414"/>
      <c r="R157" s="414"/>
      <c r="S157" s="414"/>
      <c r="T157" s="414"/>
      <c r="U157" s="414"/>
      <c r="V157" s="414"/>
      <c r="W157" s="414"/>
      <c r="X157" s="414"/>
      <c r="Y157" s="414"/>
      <c r="Z157" s="414"/>
      <c r="AA157" s="414"/>
      <c r="AB157" s="414"/>
      <c r="AC157" s="414"/>
      <c r="AD157" s="414"/>
      <c r="AE157" s="414"/>
      <c r="AF157" s="414"/>
      <c r="AG157" s="414"/>
      <c r="AH157" s="414"/>
      <c r="AI157" s="414"/>
      <c r="AJ157" s="414"/>
      <c r="AK157" s="414"/>
      <c r="AL157" s="414"/>
      <c r="AM157" s="414"/>
      <c r="AN157" s="414"/>
    </row>
    <row r="158" spans="1:40" x14ac:dyDescent="0.2">
      <c r="A158" s="414"/>
      <c r="B158" s="414"/>
      <c r="C158" s="414"/>
      <c r="D158" s="414"/>
      <c r="E158" s="414"/>
      <c r="F158" s="414"/>
      <c r="G158" s="414"/>
      <c r="H158" s="414"/>
      <c r="I158" s="414"/>
      <c r="J158" s="414"/>
      <c r="K158" s="414"/>
      <c r="L158" s="414"/>
      <c r="M158" s="414"/>
      <c r="N158" s="414"/>
      <c r="O158" s="414"/>
      <c r="P158" s="414"/>
      <c r="Q158" s="414"/>
      <c r="R158" s="414"/>
      <c r="S158" s="414"/>
      <c r="T158" s="414"/>
      <c r="U158" s="414"/>
      <c r="V158" s="414"/>
      <c r="W158" s="414"/>
      <c r="X158" s="414"/>
      <c r="Y158" s="414"/>
      <c r="Z158" s="414"/>
      <c r="AA158" s="414"/>
      <c r="AB158" s="414"/>
      <c r="AC158" s="414"/>
      <c r="AD158" s="414"/>
      <c r="AE158" s="414"/>
      <c r="AF158" s="414"/>
      <c r="AG158" s="414"/>
      <c r="AH158" s="414"/>
      <c r="AI158" s="414"/>
      <c r="AJ158" s="414"/>
      <c r="AK158" s="414"/>
      <c r="AL158" s="414"/>
      <c r="AM158" s="414"/>
      <c r="AN158" s="414"/>
    </row>
    <row r="159" spans="1:40" x14ac:dyDescent="0.2">
      <c r="A159" s="414"/>
      <c r="B159" s="414"/>
      <c r="C159" s="414"/>
      <c r="D159" s="414"/>
      <c r="E159" s="414"/>
      <c r="F159" s="414"/>
      <c r="G159" s="414"/>
      <c r="H159" s="414"/>
      <c r="I159" s="414"/>
      <c r="J159" s="414"/>
      <c r="K159" s="414"/>
      <c r="L159" s="414"/>
      <c r="M159" s="414"/>
      <c r="N159" s="414"/>
      <c r="O159" s="414"/>
      <c r="P159" s="414"/>
      <c r="Q159" s="414"/>
      <c r="R159" s="414"/>
      <c r="S159" s="414"/>
      <c r="T159" s="414"/>
      <c r="U159" s="414"/>
      <c r="V159" s="414"/>
      <c r="W159" s="414"/>
      <c r="X159" s="414"/>
      <c r="Y159" s="414"/>
      <c r="Z159" s="414"/>
      <c r="AA159" s="414"/>
      <c r="AB159" s="414"/>
      <c r="AC159" s="414"/>
      <c r="AD159" s="414"/>
      <c r="AE159" s="414"/>
      <c r="AF159" s="414"/>
      <c r="AG159" s="414"/>
      <c r="AH159" s="414"/>
      <c r="AI159" s="414"/>
      <c r="AJ159" s="414"/>
      <c r="AK159" s="414"/>
      <c r="AL159" s="414"/>
      <c r="AM159" s="414"/>
      <c r="AN159" s="414"/>
    </row>
    <row r="160" spans="1:40" x14ac:dyDescent="0.2">
      <c r="A160" s="414"/>
      <c r="B160" s="414"/>
      <c r="C160" s="414"/>
      <c r="D160" s="414"/>
      <c r="E160" s="414"/>
      <c r="F160" s="414"/>
      <c r="G160" s="414"/>
      <c r="H160" s="414"/>
      <c r="I160" s="414"/>
      <c r="J160" s="414"/>
      <c r="K160" s="414"/>
      <c r="L160" s="414"/>
      <c r="M160" s="414"/>
      <c r="N160" s="414"/>
      <c r="O160" s="414"/>
      <c r="P160" s="414"/>
      <c r="Q160" s="414"/>
      <c r="R160" s="414"/>
      <c r="S160" s="414"/>
      <c r="T160" s="414"/>
      <c r="U160" s="414"/>
      <c r="V160" s="414"/>
      <c r="W160" s="414"/>
      <c r="X160" s="414"/>
      <c r="Y160" s="414"/>
      <c r="Z160" s="414"/>
      <c r="AA160" s="414"/>
      <c r="AB160" s="414"/>
      <c r="AC160" s="414"/>
      <c r="AD160" s="414"/>
      <c r="AE160" s="414"/>
      <c r="AF160" s="414"/>
      <c r="AG160" s="414"/>
      <c r="AH160" s="414"/>
      <c r="AI160" s="414"/>
      <c r="AJ160" s="414"/>
      <c r="AK160" s="414"/>
      <c r="AL160" s="414"/>
      <c r="AM160" s="414"/>
      <c r="AN160" s="414"/>
    </row>
    <row r="161" spans="1:40" x14ac:dyDescent="0.2">
      <c r="A161" s="414"/>
      <c r="B161" s="414"/>
      <c r="C161" s="414"/>
      <c r="D161" s="414"/>
      <c r="E161" s="414"/>
      <c r="F161" s="414"/>
      <c r="G161" s="414"/>
      <c r="H161" s="414"/>
      <c r="I161" s="414"/>
      <c r="J161" s="414"/>
      <c r="K161" s="414"/>
      <c r="L161" s="414"/>
      <c r="M161" s="414"/>
      <c r="N161" s="414"/>
      <c r="O161" s="414"/>
      <c r="P161" s="414"/>
      <c r="Q161" s="414"/>
      <c r="R161" s="414"/>
      <c r="S161" s="414"/>
      <c r="T161" s="414"/>
      <c r="U161" s="414"/>
      <c r="V161" s="414"/>
      <c r="W161" s="414"/>
      <c r="X161" s="414"/>
      <c r="Y161" s="414"/>
      <c r="Z161" s="414"/>
      <c r="AA161" s="414"/>
      <c r="AB161" s="414"/>
      <c r="AC161" s="414"/>
      <c r="AD161" s="414"/>
      <c r="AE161" s="414"/>
      <c r="AF161" s="414"/>
      <c r="AG161" s="414"/>
      <c r="AH161" s="414"/>
      <c r="AI161" s="414"/>
      <c r="AJ161" s="414"/>
      <c r="AK161" s="414"/>
      <c r="AL161" s="414"/>
      <c r="AM161" s="414"/>
      <c r="AN161" s="414"/>
    </row>
    <row r="162" spans="1:40" x14ac:dyDescent="0.2">
      <c r="A162" s="414"/>
      <c r="B162" s="414"/>
      <c r="C162" s="414"/>
      <c r="D162" s="414"/>
      <c r="E162" s="414"/>
      <c r="F162" s="414"/>
      <c r="G162" s="414"/>
      <c r="H162" s="414"/>
      <c r="I162" s="414"/>
      <c r="J162" s="414"/>
      <c r="K162" s="414"/>
      <c r="L162" s="414"/>
      <c r="M162" s="414"/>
      <c r="N162" s="414"/>
      <c r="O162" s="414"/>
      <c r="P162" s="414"/>
      <c r="Q162" s="414"/>
      <c r="R162" s="414"/>
      <c r="S162" s="414"/>
      <c r="T162" s="414"/>
      <c r="U162" s="414"/>
      <c r="V162" s="414"/>
      <c r="W162" s="414"/>
      <c r="X162" s="414"/>
      <c r="Y162" s="414"/>
      <c r="Z162" s="414"/>
      <c r="AA162" s="414"/>
      <c r="AB162" s="414"/>
      <c r="AC162" s="414"/>
      <c r="AD162" s="414"/>
      <c r="AE162" s="414"/>
      <c r="AF162" s="414"/>
      <c r="AG162" s="414"/>
      <c r="AH162" s="414"/>
      <c r="AI162" s="414"/>
      <c r="AJ162" s="414"/>
      <c r="AK162" s="414"/>
      <c r="AL162" s="414"/>
      <c r="AM162" s="414"/>
      <c r="AN162" s="414"/>
    </row>
    <row r="163" spans="1:40" x14ac:dyDescent="0.2">
      <c r="A163" s="414"/>
      <c r="B163" s="414"/>
      <c r="C163" s="414"/>
      <c r="D163" s="414"/>
      <c r="E163" s="414"/>
      <c r="F163" s="414"/>
      <c r="G163" s="414"/>
      <c r="H163" s="414"/>
      <c r="I163" s="414"/>
      <c r="J163" s="414"/>
      <c r="K163" s="414"/>
      <c r="L163" s="414"/>
      <c r="M163" s="414"/>
      <c r="N163" s="414"/>
      <c r="O163" s="414"/>
      <c r="P163" s="414"/>
      <c r="Q163" s="414"/>
      <c r="R163" s="414"/>
      <c r="S163" s="414"/>
      <c r="T163" s="414"/>
      <c r="U163" s="414"/>
      <c r="V163" s="414"/>
      <c r="W163" s="414"/>
      <c r="X163" s="414"/>
      <c r="Y163" s="414"/>
      <c r="Z163" s="414"/>
      <c r="AA163" s="414"/>
      <c r="AB163" s="414"/>
      <c r="AC163" s="414"/>
      <c r="AD163" s="414"/>
      <c r="AE163" s="414"/>
      <c r="AF163" s="414"/>
      <c r="AG163" s="414"/>
      <c r="AH163" s="414"/>
      <c r="AI163" s="414"/>
      <c r="AJ163" s="414"/>
      <c r="AK163" s="414"/>
      <c r="AL163" s="414"/>
      <c r="AM163" s="414"/>
      <c r="AN163" s="414"/>
    </row>
    <row r="164" spans="1:40" x14ac:dyDescent="0.2">
      <c r="A164" s="414"/>
      <c r="B164" s="414"/>
      <c r="C164" s="414"/>
      <c r="D164" s="414"/>
      <c r="E164" s="414"/>
      <c r="F164" s="414"/>
      <c r="G164" s="414"/>
      <c r="H164" s="414"/>
      <c r="I164" s="414"/>
      <c r="J164" s="414"/>
      <c r="K164" s="414"/>
      <c r="L164" s="414"/>
      <c r="M164" s="414"/>
      <c r="N164" s="414"/>
      <c r="O164" s="414"/>
      <c r="P164" s="414"/>
      <c r="Q164" s="414"/>
      <c r="R164" s="414"/>
      <c r="S164" s="414"/>
      <c r="T164" s="414"/>
      <c r="U164" s="414"/>
      <c r="V164" s="414"/>
      <c r="W164" s="414"/>
      <c r="X164" s="414"/>
      <c r="Y164" s="414"/>
      <c r="Z164" s="414"/>
      <c r="AA164" s="414"/>
      <c r="AB164" s="414"/>
      <c r="AC164" s="414"/>
      <c r="AD164" s="414"/>
      <c r="AE164" s="414"/>
      <c r="AF164" s="414"/>
      <c r="AG164" s="414"/>
      <c r="AH164" s="414"/>
      <c r="AI164" s="414"/>
      <c r="AJ164" s="414"/>
      <c r="AK164" s="414"/>
      <c r="AL164" s="414"/>
      <c r="AM164" s="414"/>
      <c r="AN164" s="414"/>
    </row>
    <row r="165" spans="1:40" x14ac:dyDescent="0.2">
      <c r="A165" s="414"/>
      <c r="B165" s="414"/>
      <c r="C165" s="414"/>
      <c r="D165" s="414"/>
      <c r="E165" s="414"/>
      <c r="F165" s="414"/>
      <c r="G165" s="414"/>
      <c r="H165" s="414"/>
      <c r="I165" s="414"/>
      <c r="J165" s="414"/>
      <c r="K165" s="414"/>
      <c r="L165" s="414"/>
      <c r="M165" s="414"/>
      <c r="N165" s="414"/>
      <c r="O165" s="414"/>
      <c r="P165" s="414"/>
      <c r="Q165" s="414"/>
      <c r="R165" s="414"/>
      <c r="S165" s="414"/>
      <c r="T165" s="414"/>
      <c r="U165" s="414"/>
      <c r="V165" s="414"/>
      <c r="W165" s="414"/>
      <c r="X165" s="414"/>
      <c r="Y165" s="414"/>
      <c r="Z165" s="414"/>
      <c r="AA165" s="414"/>
      <c r="AB165" s="414"/>
      <c r="AC165" s="414"/>
      <c r="AD165" s="414"/>
      <c r="AE165" s="414"/>
      <c r="AF165" s="414"/>
      <c r="AG165" s="414"/>
      <c r="AH165" s="414"/>
      <c r="AI165" s="414"/>
      <c r="AJ165" s="414"/>
      <c r="AK165" s="414"/>
      <c r="AL165" s="414"/>
      <c r="AM165" s="414"/>
      <c r="AN165" s="414"/>
    </row>
    <row r="166" spans="1:40" x14ac:dyDescent="0.2">
      <c r="A166" s="414"/>
      <c r="B166" s="414"/>
      <c r="C166" s="414"/>
      <c r="D166" s="414"/>
      <c r="E166" s="414"/>
      <c r="F166" s="414"/>
      <c r="G166" s="414"/>
      <c r="H166" s="414"/>
      <c r="I166" s="414"/>
      <c r="J166" s="414"/>
      <c r="K166" s="414"/>
      <c r="L166" s="414"/>
      <c r="M166" s="414"/>
      <c r="N166" s="414"/>
      <c r="O166" s="414"/>
      <c r="P166" s="414"/>
      <c r="Q166" s="414"/>
      <c r="R166" s="414"/>
      <c r="S166" s="414"/>
      <c r="T166" s="414"/>
      <c r="U166" s="414"/>
      <c r="V166" s="414"/>
      <c r="W166" s="414"/>
      <c r="X166" s="414"/>
      <c r="Y166" s="414"/>
      <c r="Z166" s="414"/>
      <c r="AA166" s="414"/>
      <c r="AB166" s="414"/>
      <c r="AC166" s="414"/>
      <c r="AD166" s="414"/>
      <c r="AE166" s="414"/>
      <c r="AF166" s="414"/>
      <c r="AG166" s="414"/>
      <c r="AH166" s="414"/>
      <c r="AI166" s="414"/>
      <c r="AJ166" s="414"/>
      <c r="AK166" s="414"/>
      <c r="AL166" s="414"/>
      <c r="AM166" s="414"/>
      <c r="AN166" s="414"/>
    </row>
  </sheetData>
  <mergeCells count="6">
    <mergeCell ref="J5:K5"/>
    <mergeCell ref="A6:A7"/>
    <mergeCell ref="B5:C5"/>
    <mergeCell ref="D5:E5"/>
    <mergeCell ref="F5:G5"/>
    <mergeCell ref="H5:I5"/>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6"/>
  <sheetViews>
    <sheetView view="pageBreakPreview" zoomScaleNormal="75" zoomScaleSheetLayoutView="100" workbookViewId="0">
      <selection activeCell="E17" sqref="E17"/>
    </sheetView>
  </sheetViews>
  <sheetFormatPr defaultColWidth="9" defaultRowHeight="21" customHeight="1" x14ac:dyDescent="0.2"/>
  <cols>
    <col min="1" max="1" width="9.33203125" style="164" customWidth="1"/>
    <col min="2" max="2" width="6.88671875" style="164" customWidth="1"/>
    <col min="3" max="3" width="6.6640625" style="164" customWidth="1"/>
    <col min="4" max="4" width="6.44140625" style="164" customWidth="1"/>
    <col min="5" max="5" width="6.88671875" style="164" customWidth="1"/>
    <col min="6" max="6" width="7.6640625" style="164" customWidth="1"/>
    <col min="7" max="7" width="7.77734375" style="164" customWidth="1"/>
    <col min="8" max="8" width="7.6640625" style="164" customWidth="1"/>
    <col min="9" max="9" width="6.33203125" style="164" customWidth="1"/>
    <col min="10" max="11" width="6.77734375" style="164" customWidth="1"/>
    <col min="12" max="12" width="6.44140625" style="164" customWidth="1"/>
    <col min="13" max="13" width="6.109375" style="164" customWidth="1"/>
    <col min="14" max="15" width="6.21875" style="164" customWidth="1"/>
    <col min="16" max="16" width="9" style="164"/>
    <col min="17" max="28" width="4" style="164" customWidth="1"/>
    <col min="29" max="16384" width="9" style="164"/>
  </cols>
  <sheetData>
    <row r="1" spans="1:28" ht="21" customHeight="1" x14ac:dyDescent="0.2">
      <c r="A1" s="415" t="s">
        <v>527</v>
      </c>
      <c r="B1" s="2"/>
      <c r="C1" s="2"/>
      <c r="D1" s="53"/>
      <c r="E1" s="2"/>
      <c r="F1" s="2"/>
      <c r="G1" s="2"/>
      <c r="H1" s="2"/>
      <c r="I1" s="2"/>
      <c r="J1" s="2"/>
      <c r="K1" s="2"/>
      <c r="L1" s="2"/>
      <c r="M1" s="2"/>
      <c r="N1" s="2"/>
      <c r="O1" s="2"/>
      <c r="P1" s="2"/>
      <c r="Q1" s="2"/>
      <c r="R1" s="2"/>
      <c r="S1" s="2"/>
      <c r="T1" s="2"/>
      <c r="U1" s="2"/>
    </row>
    <row r="2" spans="1:28" ht="21" customHeight="1" thickBot="1" x14ac:dyDescent="0.25">
      <c r="A2" s="68" t="s">
        <v>528</v>
      </c>
      <c r="B2" s="2"/>
      <c r="C2" s="2"/>
      <c r="D2" s="2"/>
      <c r="E2" s="2"/>
      <c r="F2" s="2"/>
      <c r="G2" s="2"/>
      <c r="H2" s="2"/>
      <c r="I2" s="2"/>
      <c r="J2" s="33" t="s">
        <v>529</v>
      </c>
      <c r="K2" s="2"/>
      <c r="L2" s="2"/>
      <c r="M2" s="2"/>
      <c r="N2" s="2"/>
      <c r="O2" s="2"/>
      <c r="P2" s="2"/>
      <c r="Q2" s="2"/>
      <c r="R2" s="2"/>
      <c r="S2" s="2"/>
      <c r="T2" s="2"/>
      <c r="U2" s="2"/>
    </row>
    <row r="3" spans="1:28" ht="21" customHeight="1" x14ac:dyDescent="0.2">
      <c r="A3" s="927" t="s">
        <v>608</v>
      </c>
      <c r="B3" s="925" t="s">
        <v>530</v>
      </c>
      <c r="C3" s="925"/>
      <c r="D3" s="925"/>
      <c r="E3" s="925"/>
      <c r="F3" s="925"/>
      <c r="G3" s="925"/>
      <c r="H3" s="925"/>
      <c r="I3" s="925"/>
      <c r="J3" s="926"/>
      <c r="K3" s="2"/>
      <c r="L3" s="2"/>
      <c r="M3" s="2"/>
      <c r="N3" s="2"/>
      <c r="O3" s="2"/>
      <c r="P3" s="2"/>
      <c r="Q3" s="2"/>
      <c r="R3" s="2"/>
      <c r="S3" s="2"/>
      <c r="T3" s="2"/>
      <c r="U3" s="2"/>
    </row>
    <row r="4" spans="1:28" ht="66" customHeight="1" thickBot="1" x14ac:dyDescent="0.25">
      <c r="A4" s="924"/>
      <c r="B4" s="443" t="s">
        <v>150</v>
      </c>
      <c r="C4" s="444" t="s">
        <v>531</v>
      </c>
      <c r="D4" s="445" t="s">
        <v>660</v>
      </c>
      <c r="E4" s="444" t="s">
        <v>532</v>
      </c>
      <c r="F4" s="444" t="s">
        <v>661</v>
      </c>
      <c r="G4" s="446" t="s">
        <v>533</v>
      </c>
      <c r="H4" s="446" t="s">
        <v>534</v>
      </c>
      <c r="I4" s="444" t="s">
        <v>535</v>
      </c>
      <c r="J4" s="447" t="s">
        <v>173</v>
      </c>
      <c r="K4" s="2"/>
      <c r="L4" s="2"/>
      <c r="M4" s="2"/>
      <c r="N4" s="2"/>
      <c r="O4" s="2"/>
      <c r="P4" s="2"/>
      <c r="Q4" s="2"/>
      <c r="R4" s="2"/>
      <c r="S4" s="2"/>
      <c r="T4" s="2"/>
      <c r="U4" s="2"/>
    </row>
    <row r="5" spans="1:28" ht="21" customHeight="1" x14ac:dyDescent="0.2">
      <c r="A5" s="41" t="s">
        <v>174</v>
      </c>
      <c r="B5" s="448">
        <f>SUM(B6:B8)</f>
        <v>25500</v>
      </c>
      <c r="C5" s="448">
        <f>SUM(C6:C8)</f>
        <v>351</v>
      </c>
      <c r="D5" s="448">
        <f t="shared" ref="D5:I5" si="0">SUM(D6:D8)</f>
        <v>32</v>
      </c>
      <c r="E5" s="448">
        <f t="shared" si="0"/>
        <v>1587</v>
      </c>
      <c r="F5" s="448">
        <f t="shared" si="0"/>
        <v>629</v>
      </c>
      <c r="G5" s="448">
        <f t="shared" si="0"/>
        <v>0</v>
      </c>
      <c r="H5" s="448">
        <f t="shared" si="0"/>
        <v>16686</v>
      </c>
      <c r="I5" s="448">
        <f t="shared" si="0"/>
        <v>5340</v>
      </c>
      <c r="J5" s="498">
        <f>SUM(J6:J8)</f>
        <v>875</v>
      </c>
      <c r="K5" s="12"/>
      <c r="L5" s="2"/>
      <c r="M5" s="2"/>
      <c r="N5" s="2"/>
      <c r="O5" s="2"/>
      <c r="P5" s="2"/>
      <c r="Q5" s="12"/>
      <c r="R5" s="2"/>
      <c r="S5" s="2"/>
      <c r="T5" s="2"/>
      <c r="U5" s="2"/>
    </row>
    <row r="6" spans="1:28" ht="21" customHeight="1" x14ac:dyDescent="0.2">
      <c r="A6" s="294" t="s">
        <v>536</v>
      </c>
      <c r="B6" s="305">
        <f>SUM(C6:J6)</f>
        <v>23962</v>
      </c>
      <c r="C6" s="451">
        <v>346</v>
      </c>
      <c r="D6" s="451">
        <v>31</v>
      </c>
      <c r="E6" s="451">
        <v>1583</v>
      </c>
      <c r="F6" s="451">
        <v>628</v>
      </c>
      <c r="G6" s="451">
        <v>0</v>
      </c>
      <c r="H6" s="451">
        <v>15458</v>
      </c>
      <c r="I6" s="451">
        <v>5066</v>
      </c>
      <c r="J6" s="452">
        <v>850</v>
      </c>
      <c r="K6" s="12"/>
      <c r="L6" s="2"/>
      <c r="M6" s="2"/>
      <c r="N6" s="2"/>
      <c r="O6" s="2"/>
      <c r="P6" s="2"/>
      <c r="Q6" s="2"/>
      <c r="R6" s="2"/>
      <c r="S6" s="2"/>
      <c r="T6" s="2"/>
      <c r="U6" s="2"/>
    </row>
    <row r="7" spans="1:28" ht="21" customHeight="1" x14ac:dyDescent="0.2">
      <c r="A7" s="294" t="s">
        <v>537</v>
      </c>
      <c r="B7" s="305">
        <f>SUM(C7:J7)</f>
        <v>1343</v>
      </c>
      <c r="C7" s="453">
        <v>3</v>
      </c>
      <c r="D7" s="453">
        <v>0</v>
      </c>
      <c r="E7" s="453">
        <v>3</v>
      </c>
      <c r="F7" s="453">
        <v>1</v>
      </c>
      <c r="G7" s="453">
        <v>0</v>
      </c>
      <c r="H7" s="451">
        <v>1058</v>
      </c>
      <c r="I7" s="451">
        <v>259</v>
      </c>
      <c r="J7" s="452">
        <v>19</v>
      </c>
      <c r="K7" s="12"/>
      <c r="L7" s="2"/>
      <c r="M7" s="2"/>
      <c r="N7" s="2"/>
      <c r="O7" s="2"/>
      <c r="P7" s="2"/>
      <c r="Q7" s="2"/>
      <c r="R7" s="2"/>
      <c r="S7" s="2"/>
      <c r="T7" s="2"/>
      <c r="U7" s="2"/>
    </row>
    <row r="8" spans="1:28" ht="21" customHeight="1" thickBot="1" x14ac:dyDescent="0.25">
      <c r="A8" s="454" t="s">
        <v>173</v>
      </c>
      <c r="B8" s="511">
        <f>SUM(C8:J8)</f>
        <v>195</v>
      </c>
      <c r="C8" s="456">
        <v>2</v>
      </c>
      <c r="D8" s="456">
        <v>1</v>
      </c>
      <c r="E8" s="456">
        <v>1</v>
      </c>
      <c r="F8" s="456">
        <v>0</v>
      </c>
      <c r="G8" s="456">
        <v>0</v>
      </c>
      <c r="H8" s="457">
        <v>170</v>
      </c>
      <c r="I8" s="457">
        <v>15</v>
      </c>
      <c r="J8" s="458">
        <v>6</v>
      </c>
      <c r="K8" s="12"/>
      <c r="L8" s="2"/>
      <c r="M8" s="2"/>
      <c r="N8" s="2"/>
      <c r="O8" s="2"/>
      <c r="P8" s="2"/>
      <c r="Q8" s="2"/>
      <c r="R8" s="2"/>
      <c r="S8" s="2"/>
      <c r="T8" s="2"/>
      <c r="U8" s="2"/>
    </row>
    <row r="9" spans="1:28" ht="21" customHeight="1" x14ac:dyDescent="0.2">
      <c r="A9" s="2"/>
      <c r="B9" s="12"/>
      <c r="C9" s="12"/>
      <c r="D9" s="12"/>
      <c r="E9" s="12"/>
      <c r="F9" s="12"/>
      <c r="G9" s="12"/>
      <c r="H9" s="12"/>
      <c r="I9" s="12"/>
      <c r="J9" s="12"/>
      <c r="K9" s="12"/>
      <c r="L9" s="2"/>
      <c r="M9" s="2"/>
      <c r="N9" s="2"/>
      <c r="O9" s="2"/>
      <c r="P9" s="2"/>
      <c r="Q9" s="2"/>
      <c r="R9" s="2"/>
      <c r="S9" s="2"/>
      <c r="T9" s="2"/>
      <c r="U9" s="2"/>
    </row>
    <row r="10" spans="1:28" ht="21" customHeight="1" x14ac:dyDescent="0.2">
      <c r="A10" s="2"/>
      <c r="B10" s="2"/>
      <c r="C10" s="2"/>
      <c r="D10" s="2"/>
      <c r="E10" s="2"/>
      <c r="F10" s="2"/>
      <c r="G10" s="2"/>
      <c r="H10" s="2"/>
      <c r="I10" s="2"/>
      <c r="J10" s="2"/>
      <c r="K10" s="2"/>
      <c r="L10" s="2"/>
      <c r="M10" s="2"/>
      <c r="N10" s="2"/>
      <c r="O10" s="2"/>
      <c r="P10" s="2"/>
      <c r="Q10" s="2"/>
      <c r="R10" s="2"/>
      <c r="S10" s="2"/>
      <c r="T10" s="2"/>
      <c r="U10" s="2"/>
    </row>
    <row r="11" spans="1:28" ht="21" customHeight="1" thickBot="1" x14ac:dyDescent="0.25">
      <c r="A11" s="68" t="s">
        <v>538</v>
      </c>
      <c r="B11" s="2"/>
      <c r="C11" s="2"/>
      <c r="D11" s="2"/>
      <c r="E11" s="2"/>
      <c r="F11" s="2"/>
      <c r="G11" s="53"/>
      <c r="H11" s="2"/>
      <c r="I11" s="2"/>
      <c r="J11" s="2"/>
      <c r="K11" s="2"/>
      <c r="L11" s="2"/>
      <c r="M11" s="2"/>
      <c r="N11" s="2"/>
      <c r="O11" s="33" t="s">
        <v>529</v>
      </c>
      <c r="P11" s="2"/>
      <c r="Q11" s="2"/>
      <c r="R11" s="2"/>
      <c r="S11" s="2"/>
      <c r="T11" s="2"/>
      <c r="U11" s="2"/>
    </row>
    <row r="12" spans="1:28" ht="21" customHeight="1" x14ac:dyDescent="0.2">
      <c r="A12" s="923" t="s">
        <v>539</v>
      </c>
      <c r="B12" s="925" t="s">
        <v>540</v>
      </c>
      <c r="C12" s="925"/>
      <c r="D12" s="925"/>
      <c r="E12" s="925"/>
      <c r="F12" s="925"/>
      <c r="G12" s="925"/>
      <c r="H12" s="925"/>
      <c r="I12" s="925"/>
      <c r="J12" s="925"/>
      <c r="K12" s="925"/>
      <c r="L12" s="925"/>
      <c r="M12" s="925"/>
      <c r="N12" s="925"/>
      <c r="O12" s="926"/>
      <c r="P12" s="2"/>
      <c r="Q12" s="2"/>
      <c r="R12" s="2"/>
      <c r="S12" s="2"/>
      <c r="T12" s="2"/>
      <c r="U12" s="2"/>
    </row>
    <row r="13" spans="1:28" ht="130.5" customHeight="1" thickBot="1" x14ac:dyDescent="0.25">
      <c r="A13" s="924"/>
      <c r="B13" s="459" t="s">
        <v>150</v>
      </c>
      <c r="C13" s="460" t="s">
        <v>158</v>
      </c>
      <c r="D13" s="460" t="s">
        <v>175</v>
      </c>
      <c r="E13" s="460" t="s">
        <v>541</v>
      </c>
      <c r="F13" s="460" t="s">
        <v>542</v>
      </c>
      <c r="G13" s="460" t="s">
        <v>662</v>
      </c>
      <c r="H13" s="460" t="s">
        <v>663</v>
      </c>
      <c r="I13" s="460" t="s">
        <v>664</v>
      </c>
      <c r="J13" s="461" t="s">
        <v>665</v>
      </c>
      <c r="K13" s="460" t="s">
        <v>666</v>
      </c>
      <c r="L13" s="460" t="s">
        <v>667</v>
      </c>
      <c r="M13" s="460" t="s">
        <v>668</v>
      </c>
      <c r="N13" s="460" t="s">
        <v>669</v>
      </c>
      <c r="O13" s="462" t="s">
        <v>173</v>
      </c>
      <c r="P13" s="2"/>
      <c r="Q13" s="2"/>
      <c r="R13" s="2"/>
      <c r="S13" s="2"/>
      <c r="T13" s="2"/>
      <c r="U13" s="2"/>
    </row>
    <row r="14" spans="1:28" ht="30" customHeight="1" x14ac:dyDescent="0.2">
      <c r="A14" s="41" t="s">
        <v>174</v>
      </c>
      <c r="B14" s="448">
        <f>SUM(B15:B18)</f>
        <v>573</v>
      </c>
      <c r="C14" s="449">
        <f>SUM(C15:C18)</f>
        <v>78</v>
      </c>
      <c r="D14" s="449">
        <f t="shared" ref="D14:O14" si="1">SUM(D15:D18)</f>
        <v>15</v>
      </c>
      <c r="E14" s="449">
        <f t="shared" si="1"/>
        <v>0</v>
      </c>
      <c r="F14" s="449">
        <f t="shared" si="1"/>
        <v>0</v>
      </c>
      <c r="G14" s="449">
        <f t="shared" si="1"/>
        <v>39</v>
      </c>
      <c r="H14" s="449">
        <f t="shared" si="1"/>
        <v>0</v>
      </c>
      <c r="I14" s="449">
        <f t="shared" si="1"/>
        <v>1</v>
      </c>
      <c r="J14" s="449">
        <f t="shared" si="1"/>
        <v>0</v>
      </c>
      <c r="K14" s="449">
        <f t="shared" si="1"/>
        <v>17</v>
      </c>
      <c r="L14" s="449">
        <f t="shared" si="1"/>
        <v>160</v>
      </c>
      <c r="M14" s="449">
        <f t="shared" si="1"/>
        <v>0</v>
      </c>
      <c r="N14" s="449">
        <f t="shared" si="1"/>
        <v>1</v>
      </c>
      <c r="O14" s="498">
        <f t="shared" si="1"/>
        <v>262</v>
      </c>
      <c r="P14" s="463"/>
      <c r="Q14" s="669"/>
      <c r="R14" s="669"/>
      <c r="S14" s="669"/>
      <c r="T14" s="669"/>
      <c r="U14" s="669"/>
      <c r="V14" s="669"/>
      <c r="W14" s="669"/>
      <c r="X14" s="669"/>
      <c r="Y14" s="669"/>
      <c r="Z14" s="669"/>
      <c r="AA14" s="669"/>
      <c r="AB14" s="669"/>
    </row>
    <row r="15" spans="1:28" ht="30" customHeight="1" x14ac:dyDescent="0.2">
      <c r="A15" s="464" t="s">
        <v>536</v>
      </c>
      <c r="B15" s="450">
        <f>SUM(C15:O15)</f>
        <v>560</v>
      </c>
      <c r="C15" s="451">
        <v>75</v>
      </c>
      <c r="D15" s="164">
        <v>13</v>
      </c>
      <c r="E15" s="451">
        <v>0</v>
      </c>
      <c r="F15" s="451">
        <v>0</v>
      </c>
      <c r="G15" s="451">
        <v>39</v>
      </c>
      <c r="H15" s="451">
        <v>0</v>
      </c>
      <c r="I15" s="451">
        <v>1</v>
      </c>
      <c r="J15" s="451">
        <v>0</v>
      </c>
      <c r="K15" s="451">
        <v>17</v>
      </c>
      <c r="L15" s="451">
        <v>157</v>
      </c>
      <c r="M15" s="451">
        <v>0</v>
      </c>
      <c r="N15" s="451">
        <v>1</v>
      </c>
      <c r="O15" s="452">
        <v>257</v>
      </c>
      <c r="P15" s="463"/>
      <c r="Q15" s="669"/>
      <c r="R15" s="669"/>
      <c r="S15" s="669"/>
      <c r="T15" s="669"/>
      <c r="U15" s="669"/>
      <c r="V15" s="669"/>
      <c r="W15" s="669"/>
      <c r="X15" s="669"/>
      <c r="Y15" s="669"/>
      <c r="Z15" s="669"/>
      <c r="AA15" s="669"/>
      <c r="AB15" s="669"/>
    </row>
    <row r="16" spans="1:28" ht="30" customHeight="1" x14ac:dyDescent="0.2">
      <c r="A16" s="294" t="s">
        <v>537</v>
      </c>
      <c r="B16" s="450">
        <f>SUM(C16:O16)</f>
        <v>9</v>
      </c>
      <c r="C16" s="451">
        <v>2</v>
      </c>
      <c r="D16" s="451">
        <v>1</v>
      </c>
      <c r="E16" s="451">
        <v>0</v>
      </c>
      <c r="F16" s="451">
        <v>0</v>
      </c>
      <c r="G16" s="451">
        <v>0</v>
      </c>
      <c r="H16" s="451">
        <v>0</v>
      </c>
      <c r="I16" s="451">
        <v>0</v>
      </c>
      <c r="J16" s="451">
        <v>0</v>
      </c>
      <c r="K16" s="451">
        <v>0</v>
      </c>
      <c r="L16" s="451">
        <v>3</v>
      </c>
      <c r="M16" s="451">
        <v>0</v>
      </c>
      <c r="N16" s="451">
        <v>0</v>
      </c>
      <c r="O16" s="452">
        <v>3</v>
      </c>
      <c r="P16" s="463"/>
      <c r="Q16" s="669"/>
      <c r="R16" s="669"/>
      <c r="S16" s="669"/>
      <c r="T16" s="669"/>
      <c r="U16" s="669"/>
      <c r="V16" s="669"/>
      <c r="W16" s="669"/>
      <c r="X16" s="669"/>
      <c r="Y16" s="669"/>
      <c r="Z16" s="669"/>
      <c r="AA16" s="669"/>
      <c r="AB16" s="669"/>
    </row>
    <row r="17" spans="1:28" ht="30" customHeight="1" x14ac:dyDescent="0.2">
      <c r="A17" s="294" t="s">
        <v>543</v>
      </c>
      <c r="B17" s="450">
        <f>SUM(C17:O17)</f>
        <v>2</v>
      </c>
      <c r="C17" s="451">
        <v>0</v>
      </c>
      <c r="D17" s="451">
        <v>0</v>
      </c>
      <c r="E17" s="451">
        <v>0</v>
      </c>
      <c r="F17" s="451">
        <v>0</v>
      </c>
      <c r="G17" s="451">
        <v>0</v>
      </c>
      <c r="H17" s="451">
        <v>0</v>
      </c>
      <c r="I17" s="451">
        <v>0</v>
      </c>
      <c r="J17" s="451">
        <v>0</v>
      </c>
      <c r="K17" s="451">
        <v>0</v>
      </c>
      <c r="L17" s="451">
        <v>0</v>
      </c>
      <c r="M17" s="451">
        <v>0</v>
      </c>
      <c r="N17" s="451">
        <v>0</v>
      </c>
      <c r="O17" s="452">
        <v>2</v>
      </c>
      <c r="P17" s="463"/>
      <c r="Q17" s="669"/>
      <c r="R17" s="669"/>
      <c r="S17" s="669"/>
      <c r="T17" s="669"/>
      <c r="U17" s="669"/>
      <c r="V17" s="669"/>
      <c r="W17" s="669"/>
      <c r="X17" s="669"/>
      <c r="Y17" s="669"/>
      <c r="Z17" s="669"/>
      <c r="AA17" s="669"/>
      <c r="AB17" s="669"/>
    </row>
    <row r="18" spans="1:28" ht="30" customHeight="1" thickBot="1" x14ac:dyDescent="0.25">
      <c r="A18" s="465" t="s">
        <v>544</v>
      </c>
      <c r="B18" s="455">
        <f>SUM(C18:O18)</f>
        <v>2</v>
      </c>
      <c r="C18" s="457">
        <v>1</v>
      </c>
      <c r="D18" s="457">
        <v>1</v>
      </c>
      <c r="E18" s="457">
        <v>0</v>
      </c>
      <c r="F18" s="457">
        <v>0</v>
      </c>
      <c r="G18" s="457">
        <v>0</v>
      </c>
      <c r="H18" s="457">
        <v>0</v>
      </c>
      <c r="I18" s="457">
        <v>0</v>
      </c>
      <c r="J18" s="457">
        <v>0</v>
      </c>
      <c r="K18" s="457">
        <v>0</v>
      </c>
      <c r="L18" s="457">
        <v>0</v>
      </c>
      <c r="M18" s="457">
        <v>0</v>
      </c>
      <c r="N18" s="457">
        <v>0</v>
      </c>
      <c r="O18" s="466">
        <v>0</v>
      </c>
      <c r="P18" s="463"/>
      <c r="Q18" s="2"/>
      <c r="R18" s="2"/>
      <c r="S18" s="2"/>
      <c r="T18" s="2"/>
      <c r="U18" s="2"/>
    </row>
    <row r="19" spans="1:28" ht="30" customHeight="1" x14ac:dyDescent="0.2">
      <c r="A19" s="2"/>
      <c r="B19" s="12"/>
      <c r="C19" s="12"/>
      <c r="D19" s="12"/>
      <c r="E19" s="12"/>
      <c r="F19" s="12"/>
      <c r="G19" s="12"/>
      <c r="H19" s="12"/>
      <c r="I19" s="12"/>
      <c r="J19" s="12"/>
      <c r="K19" s="12"/>
      <c r="L19" s="12"/>
      <c r="M19" s="12"/>
      <c r="N19" s="12"/>
      <c r="O19" s="12"/>
      <c r="P19" s="2"/>
      <c r="Q19" s="2"/>
      <c r="R19" s="2"/>
      <c r="S19" s="2"/>
      <c r="T19" s="2"/>
      <c r="U19" s="2"/>
    </row>
    <row r="20" spans="1:28" ht="30" customHeight="1" x14ac:dyDescent="0.2">
      <c r="A20" s="2"/>
      <c r="B20" s="2"/>
      <c r="C20" s="2"/>
      <c r="D20" s="2"/>
      <c r="E20" s="2"/>
      <c r="F20" s="2"/>
      <c r="G20" s="2"/>
      <c r="H20" s="2"/>
      <c r="I20" s="2"/>
      <c r="J20" s="2"/>
      <c r="K20" s="2"/>
      <c r="L20" s="2"/>
      <c r="M20" s="2"/>
      <c r="N20" s="2"/>
      <c r="O20" s="2"/>
      <c r="P20" s="2"/>
      <c r="Q20" s="2"/>
      <c r="R20" s="2"/>
      <c r="S20" s="2"/>
      <c r="T20" s="2"/>
      <c r="U20" s="2"/>
    </row>
    <row r="21" spans="1:28" ht="30" customHeight="1" x14ac:dyDescent="0.2">
      <c r="A21" s="2"/>
      <c r="B21" s="2"/>
      <c r="C21" s="2"/>
      <c r="D21" s="2"/>
      <c r="E21" s="2"/>
      <c r="F21" s="2"/>
      <c r="G21" s="2"/>
      <c r="H21" s="2"/>
      <c r="I21" s="2"/>
      <c r="J21" s="2"/>
      <c r="K21" s="2"/>
      <c r="L21" s="2"/>
      <c r="M21" s="2"/>
      <c r="N21" s="2"/>
      <c r="O21" s="2"/>
      <c r="P21" s="2"/>
      <c r="Q21" s="2"/>
      <c r="R21" s="2"/>
      <c r="S21" s="2"/>
      <c r="T21" s="2"/>
      <c r="U21" s="2"/>
    </row>
    <row r="22" spans="1:28" ht="30" customHeight="1" x14ac:dyDescent="0.2">
      <c r="A22" s="2"/>
      <c r="B22" s="2"/>
      <c r="C22" s="2"/>
      <c r="D22" s="2"/>
      <c r="E22" s="2"/>
      <c r="F22" s="2"/>
      <c r="G22" s="2"/>
      <c r="H22" s="2"/>
      <c r="I22" s="2"/>
      <c r="J22" s="2"/>
      <c r="K22" s="2"/>
      <c r="L22" s="2"/>
      <c r="M22" s="2"/>
      <c r="N22" s="2"/>
      <c r="O22" s="2"/>
      <c r="P22" s="2"/>
      <c r="Q22" s="2"/>
      <c r="R22" s="2"/>
      <c r="S22" s="2"/>
      <c r="T22" s="2"/>
      <c r="U22" s="2"/>
    </row>
    <row r="23" spans="1:28" ht="30" customHeight="1" x14ac:dyDescent="0.2">
      <c r="A23" s="2"/>
      <c r="B23" s="2"/>
      <c r="C23" s="2"/>
      <c r="D23" s="2"/>
      <c r="E23" s="2"/>
      <c r="F23" s="2"/>
      <c r="G23" s="2"/>
      <c r="H23" s="2"/>
      <c r="I23" s="2"/>
      <c r="J23" s="2"/>
      <c r="K23" s="2"/>
      <c r="L23" s="2"/>
      <c r="M23" s="2"/>
      <c r="N23" s="2"/>
      <c r="O23" s="2"/>
      <c r="P23" s="2"/>
      <c r="Q23" s="2"/>
      <c r="R23" s="2"/>
      <c r="S23" s="2"/>
      <c r="T23" s="2"/>
      <c r="U23" s="2"/>
    </row>
    <row r="24" spans="1:28" ht="30" customHeight="1" x14ac:dyDescent="0.2">
      <c r="A24" s="2"/>
      <c r="B24" s="2"/>
      <c r="C24" s="2"/>
      <c r="D24" s="2"/>
      <c r="E24" s="2"/>
      <c r="F24" s="2"/>
      <c r="G24" s="2"/>
      <c r="H24" s="2"/>
      <c r="I24" s="2"/>
      <c r="J24" s="2"/>
      <c r="K24" s="2"/>
      <c r="L24" s="2"/>
      <c r="M24" s="2"/>
      <c r="N24" s="2"/>
      <c r="O24" s="2"/>
      <c r="P24" s="2"/>
      <c r="Q24" s="2"/>
      <c r="R24" s="2"/>
      <c r="S24" s="2"/>
      <c r="T24" s="2"/>
      <c r="U24" s="2"/>
    </row>
    <row r="25" spans="1:28" ht="30" customHeight="1" x14ac:dyDescent="0.2">
      <c r="A25" s="2"/>
      <c r="B25" s="2"/>
      <c r="C25" s="2"/>
      <c r="D25" s="2"/>
      <c r="E25" s="2"/>
      <c r="F25" s="2"/>
      <c r="G25" s="2"/>
      <c r="H25" s="2"/>
      <c r="I25" s="2"/>
      <c r="J25" s="2"/>
      <c r="K25" s="2"/>
      <c r="L25" s="2"/>
      <c r="M25" s="2"/>
      <c r="N25" s="2"/>
      <c r="O25" s="2"/>
      <c r="P25" s="2"/>
      <c r="Q25" s="2"/>
      <c r="R25" s="2"/>
      <c r="S25" s="2"/>
      <c r="T25" s="2"/>
      <c r="U25" s="2"/>
    </row>
    <row r="26" spans="1:28" ht="30" customHeight="1" x14ac:dyDescent="0.2">
      <c r="A26" s="2"/>
      <c r="B26" s="2"/>
      <c r="C26" s="2"/>
      <c r="D26" s="2"/>
      <c r="E26" s="2"/>
      <c r="F26" s="2"/>
      <c r="G26" s="2"/>
      <c r="H26" s="2"/>
      <c r="I26" s="2"/>
      <c r="J26" s="2"/>
      <c r="K26" s="2"/>
      <c r="L26" s="2"/>
      <c r="M26" s="2"/>
      <c r="N26" s="2"/>
      <c r="O26" s="2"/>
      <c r="P26" s="2"/>
      <c r="Q26" s="2"/>
      <c r="R26" s="2"/>
      <c r="S26" s="2"/>
      <c r="T26" s="2"/>
      <c r="U26" s="2"/>
    </row>
    <row r="27" spans="1:28" ht="30" customHeight="1" x14ac:dyDescent="0.2">
      <c r="A27" s="2"/>
      <c r="B27" s="2"/>
      <c r="C27" s="2"/>
      <c r="D27" s="2"/>
      <c r="E27" s="2"/>
      <c r="F27" s="2"/>
      <c r="G27" s="2"/>
      <c r="H27" s="2"/>
      <c r="I27" s="2"/>
      <c r="J27" s="2"/>
      <c r="K27" s="2"/>
      <c r="L27" s="2"/>
      <c r="M27" s="2"/>
      <c r="N27" s="2"/>
      <c r="O27" s="2"/>
      <c r="P27" s="2"/>
      <c r="Q27" s="2"/>
      <c r="R27" s="2"/>
      <c r="S27" s="2"/>
      <c r="T27" s="2"/>
      <c r="U27" s="2"/>
    </row>
    <row r="28" spans="1:28" ht="30" customHeight="1" x14ac:dyDescent="0.2">
      <c r="A28" s="2"/>
      <c r="B28" s="2"/>
      <c r="C28" s="2"/>
      <c r="D28" s="2"/>
      <c r="E28" s="2"/>
      <c r="F28" s="2"/>
      <c r="G28" s="2"/>
      <c r="H28" s="2"/>
      <c r="I28" s="2"/>
      <c r="J28" s="2"/>
      <c r="K28" s="2"/>
      <c r="L28" s="2"/>
      <c r="M28" s="2"/>
      <c r="N28" s="2"/>
      <c r="O28" s="2"/>
      <c r="P28" s="2"/>
      <c r="Q28" s="2"/>
      <c r="R28" s="2"/>
      <c r="S28" s="2"/>
      <c r="T28" s="2"/>
      <c r="U28" s="2"/>
    </row>
    <row r="29" spans="1:28" ht="30" customHeight="1" x14ac:dyDescent="0.2">
      <c r="A29" s="2"/>
      <c r="B29" s="2"/>
      <c r="C29" s="2"/>
      <c r="D29" s="2"/>
      <c r="E29" s="2"/>
      <c r="F29" s="2"/>
      <c r="G29" s="2"/>
      <c r="H29" s="2"/>
      <c r="I29" s="2"/>
      <c r="J29" s="2"/>
      <c r="K29" s="2"/>
      <c r="L29" s="2"/>
      <c r="M29" s="2"/>
      <c r="N29" s="2"/>
      <c r="O29" s="2"/>
      <c r="P29" s="2"/>
      <c r="Q29" s="2"/>
      <c r="R29" s="2"/>
      <c r="S29" s="2"/>
      <c r="T29" s="2"/>
      <c r="U29" s="2"/>
    </row>
    <row r="30" spans="1:28" ht="30" customHeight="1" x14ac:dyDescent="0.2">
      <c r="A30" s="2"/>
      <c r="B30" s="2"/>
      <c r="C30" s="2"/>
      <c r="D30" s="2"/>
      <c r="E30" s="2"/>
      <c r="F30" s="2"/>
      <c r="G30" s="2"/>
      <c r="H30" s="2"/>
      <c r="I30" s="2"/>
      <c r="J30" s="2"/>
      <c r="K30" s="2"/>
      <c r="L30" s="2"/>
      <c r="M30" s="2"/>
      <c r="N30" s="2"/>
      <c r="O30" s="2"/>
      <c r="P30" s="2"/>
      <c r="Q30" s="2"/>
      <c r="R30" s="2"/>
      <c r="S30" s="2"/>
      <c r="T30" s="2"/>
      <c r="U30" s="2"/>
    </row>
    <row r="31" spans="1:28" ht="30" customHeight="1" thickBot="1" x14ac:dyDescent="0.25">
      <c r="A31" s="2"/>
      <c r="B31" s="2"/>
      <c r="C31" s="2"/>
      <c r="D31" s="2"/>
      <c r="E31" s="2"/>
      <c r="F31" s="2"/>
      <c r="G31" s="2"/>
      <c r="H31" s="2"/>
      <c r="I31" s="2"/>
      <c r="J31" s="2"/>
      <c r="K31" s="2"/>
      <c r="L31" s="2"/>
      <c r="M31" s="2"/>
      <c r="N31" s="2"/>
      <c r="O31" s="2"/>
      <c r="P31" s="2"/>
      <c r="Q31" s="2"/>
      <c r="R31" s="2"/>
      <c r="S31" s="2"/>
      <c r="T31" s="2"/>
      <c r="U31" s="2"/>
    </row>
    <row r="32" spans="1:28" ht="30" customHeight="1" x14ac:dyDescent="0.2">
      <c r="A32" s="860"/>
      <c r="B32" s="861"/>
      <c r="C32" s="861"/>
      <c r="D32" s="861"/>
      <c r="E32" s="861"/>
      <c r="F32" s="861"/>
      <c r="G32" s="861"/>
      <c r="H32" s="861"/>
      <c r="I32" s="861"/>
      <c r="J32" s="861"/>
      <c r="K32" s="861"/>
      <c r="L32" s="861"/>
      <c r="M32" s="862"/>
      <c r="N32" s="2"/>
      <c r="O32" s="2"/>
      <c r="P32" s="2"/>
      <c r="Q32" s="2"/>
      <c r="R32" s="2"/>
      <c r="S32" s="2"/>
      <c r="T32" s="2"/>
      <c r="U32" s="2"/>
    </row>
    <row r="33" spans="1:21" ht="30" customHeight="1" x14ac:dyDescent="0.2">
      <c r="A33" s="863"/>
      <c r="B33" s="69"/>
      <c r="C33" s="69"/>
      <c r="D33" s="69"/>
      <c r="E33" s="69"/>
      <c r="F33" s="69"/>
      <c r="G33" s="69"/>
      <c r="H33" s="69"/>
      <c r="I33" s="69"/>
      <c r="J33" s="69"/>
      <c r="K33" s="69"/>
      <c r="L33" s="69"/>
      <c r="M33" s="864"/>
      <c r="N33" s="2"/>
      <c r="O33" s="2"/>
      <c r="P33" s="2"/>
      <c r="Q33" s="2"/>
      <c r="R33" s="2"/>
      <c r="S33" s="2"/>
      <c r="T33" s="2"/>
      <c r="U33" s="2"/>
    </row>
    <row r="34" spans="1:21" ht="30" customHeight="1" x14ac:dyDescent="0.2">
      <c r="A34" s="863"/>
      <c r="B34" s="69"/>
      <c r="C34" s="69"/>
      <c r="D34" s="69"/>
      <c r="E34" s="69"/>
      <c r="F34" s="69"/>
      <c r="G34" s="69"/>
      <c r="H34" s="69"/>
      <c r="I34" s="69"/>
      <c r="J34" s="69"/>
      <c r="K34" s="69"/>
      <c r="L34" s="69"/>
      <c r="M34" s="864"/>
      <c r="N34" s="2"/>
      <c r="O34" s="2"/>
      <c r="P34" s="2"/>
      <c r="Q34" s="2"/>
      <c r="R34" s="2"/>
      <c r="S34" s="2"/>
      <c r="T34" s="2"/>
      <c r="U34" s="2"/>
    </row>
    <row r="35" spans="1:21" ht="30" customHeight="1" x14ac:dyDescent="0.2">
      <c r="A35" s="863"/>
      <c r="B35" s="69"/>
      <c r="C35" s="69"/>
      <c r="D35" s="69"/>
      <c r="E35" s="69"/>
      <c r="F35" s="69"/>
      <c r="G35" s="69"/>
      <c r="H35" s="69"/>
      <c r="I35" s="69"/>
      <c r="J35" s="69"/>
      <c r="K35" s="69"/>
      <c r="L35" s="69"/>
      <c r="M35" s="864"/>
      <c r="N35" s="2"/>
      <c r="O35" s="2"/>
      <c r="P35" s="2"/>
      <c r="Q35" s="2"/>
      <c r="R35" s="2"/>
      <c r="S35" s="2"/>
      <c r="T35" s="2"/>
      <c r="U35" s="2"/>
    </row>
    <row r="36" spans="1:21" ht="30" customHeight="1" x14ac:dyDescent="0.2">
      <c r="A36" s="863"/>
      <c r="B36" s="69"/>
      <c r="C36" s="69"/>
      <c r="D36" s="69"/>
      <c r="E36" s="69"/>
      <c r="F36" s="69"/>
      <c r="G36" s="69"/>
      <c r="H36" s="69"/>
      <c r="I36" s="69"/>
      <c r="J36" s="69"/>
      <c r="K36" s="69"/>
      <c r="L36" s="69"/>
      <c r="M36" s="864"/>
      <c r="N36" s="2"/>
      <c r="O36" s="2"/>
      <c r="P36" s="2"/>
      <c r="Q36" s="2"/>
      <c r="R36" s="2"/>
      <c r="S36" s="2"/>
      <c r="T36" s="2"/>
      <c r="U36" s="2"/>
    </row>
    <row r="37" spans="1:21" ht="30" customHeight="1" thickBot="1" x14ac:dyDescent="0.25">
      <c r="A37" s="865"/>
      <c r="B37" s="866"/>
      <c r="C37" s="866"/>
      <c r="D37" s="866"/>
      <c r="E37" s="866"/>
      <c r="F37" s="866"/>
      <c r="G37" s="866"/>
      <c r="H37" s="866"/>
      <c r="I37" s="866"/>
      <c r="J37" s="866"/>
      <c r="K37" s="866"/>
      <c r="L37" s="866"/>
      <c r="M37" s="867"/>
      <c r="N37" s="2"/>
      <c r="O37" s="2"/>
      <c r="P37" s="2"/>
      <c r="Q37" s="2"/>
      <c r="R37" s="2"/>
      <c r="S37" s="2"/>
      <c r="T37" s="2"/>
      <c r="U37" s="2"/>
    </row>
    <row r="38" spans="1:21" ht="30" customHeight="1" x14ac:dyDescent="0.2">
      <c r="A38" s="2"/>
      <c r="B38" s="2"/>
      <c r="C38" s="2"/>
      <c r="D38" s="2"/>
      <c r="E38" s="2"/>
      <c r="F38" s="2"/>
      <c r="G38" s="2"/>
      <c r="H38" s="2"/>
      <c r="I38" s="2"/>
      <c r="J38" s="2"/>
      <c r="K38" s="2"/>
      <c r="L38" s="2"/>
      <c r="M38" s="2"/>
      <c r="N38" s="2"/>
      <c r="O38" s="2"/>
      <c r="P38" s="2"/>
      <c r="Q38" s="2"/>
      <c r="R38" s="2"/>
      <c r="S38" s="2"/>
      <c r="T38" s="2"/>
      <c r="U38" s="2"/>
    </row>
    <row r="39" spans="1:21" ht="30" customHeight="1" x14ac:dyDescent="0.2">
      <c r="A39" s="2"/>
      <c r="B39" s="2"/>
      <c r="C39" s="2"/>
      <c r="D39" s="2"/>
      <c r="E39" s="2"/>
      <c r="F39" s="2"/>
      <c r="G39" s="2"/>
      <c r="H39" s="2"/>
      <c r="I39" s="2"/>
      <c r="J39" s="2"/>
      <c r="K39" s="2"/>
      <c r="L39" s="2"/>
      <c r="M39" s="2"/>
      <c r="N39" s="2"/>
      <c r="O39" s="2"/>
      <c r="P39" s="2"/>
      <c r="Q39" s="2"/>
      <c r="R39" s="2"/>
      <c r="S39" s="2"/>
      <c r="T39" s="2"/>
      <c r="U39" s="2"/>
    </row>
    <row r="40" spans="1:21" ht="30" customHeight="1" x14ac:dyDescent="0.2">
      <c r="A40" s="2"/>
      <c r="B40" s="2"/>
      <c r="C40" s="2"/>
      <c r="D40" s="2"/>
      <c r="E40" s="2"/>
      <c r="F40" s="2"/>
      <c r="G40" s="2"/>
      <c r="H40" s="2"/>
      <c r="I40" s="2"/>
      <c r="J40" s="2"/>
      <c r="K40" s="2"/>
      <c r="L40" s="2"/>
      <c r="M40" s="2"/>
      <c r="N40" s="2"/>
      <c r="O40" s="2"/>
      <c r="P40" s="2"/>
      <c r="Q40" s="2"/>
      <c r="R40" s="2"/>
      <c r="S40" s="2"/>
      <c r="T40" s="2"/>
      <c r="U40" s="2"/>
    </row>
    <row r="41" spans="1:21" ht="30" customHeight="1" x14ac:dyDescent="0.2">
      <c r="A41" s="2"/>
      <c r="B41" s="2"/>
      <c r="C41" s="2"/>
      <c r="D41" s="2"/>
      <c r="E41" s="2"/>
      <c r="F41" s="2"/>
      <c r="G41" s="2"/>
      <c r="H41" s="2"/>
      <c r="I41" s="2"/>
      <c r="J41" s="2"/>
      <c r="K41" s="2"/>
      <c r="L41" s="2"/>
      <c r="M41" s="2"/>
      <c r="N41" s="2"/>
      <c r="O41" s="2"/>
      <c r="P41" s="2"/>
      <c r="Q41" s="2"/>
      <c r="R41" s="2"/>
      <c r="S41" s="2"/>
      <c r="T41" s="2"/>
      <c r="U41" s="2"/>
    </row>
    <row r="42" spans="1:21" ht="30" customHeight="1" x14ac:dyDescent="0.2">
      <c r="A42" s="2"/>
      <c r="B42" s="2"/>
      <c r="C42" s="2"/>
      <c r="D42" s="2"/>
      <c r="E42" s="2"/>
      <c r="F42" s="2"/>
      <c r="G42" s="2"/>
      <c r="H42" s="2"/>
      <c r="I42" s="2"/>
      <c r="J42" s="2"/>
      <c r="K42" s="2"/>
      <c r="L42" s="2"/>
      <c r="M42" s="2"/>
      <c r="N42" s="2"/>
      <c r="O42" s="2"/>
      <c r="P42" s="2"/>
      <c r="Q42" s="2"/>
      <c r="R42" s="2"/>
      <c r="S42" s="2"/>
      <c r="T42" s="2"/>
      <c r="U42" s="2"/>
    </row>
    <row r="43" spans="1:21" ht="30" customHeight="1" x14ac:dyDescent="0.2">
      <c r="A43" s="2"/>
      <c r="B43" s="2"/>
      <c r="C43" s="2"/>
      <c r="D43" s="2"/>
      <c r="E43" s="2"/>
      <c r="F43" s="2"/>
      <c r="G43" s="2"/>
      <c r="H43" s="2"/>
      <c r="I43" s="2"/>
      <c r="J43" s="2"/>
      <c r="K43" s="2"/>
      <c r="L43" s="2"/>
      <c r="M43" s="2"/>
      <c r="N43" s="2"/>
      <c r="O43" s="2"/>
      <c r="P43" s="2"/>
      <c r="Q43" s="2"/>
      <c r="R43" s="2"/>
      <c r="S43" s="2"/>
      <c r="T43" s="2"/>
      <c r="U43" s="2"/>
    </row>
    <row r="44" spans="1:21" ht="30" customHeight="1" x14ac:dyDescent="0.2">
      <c r="A44" s="2"/>
      <c r="B44" s="2"/>
      <c r="C44" s="2"/>
      <c r="D44" s="2"/>
      <c r="E44" s="2"/>
      <c r="F44" s="2"/>
      <c r="G44" s="2"/>
      <c r="H44" s="2"/>
      <c r="I44" s="2"/>
      <c r="J44" s="2"/>
      <c r="K44" s="2"/>
      <c r="L44" s="2"/>
      <c r="M44" s="2"/>
      <c r="N44" s="2"/>
      <c r="O44" s="2"/>
      <c r="P44" s="2"/>
      <c r="Q44" s="2"/>
      <c r="R44" s="2"/>
      <c r="S44" s="2"/>
      <c r="T44" s="2"/>
      <c r="U44" s="2"/>
    </row>
    <row r="45" spans="1:21" ht="30" customHeight="1" x14ac:dyDescent="0.2">
      <c r="A45" s="2"/>
      <c r="B45" s="2"/>
      <c r="C45" s="2"/>
      <c r="D45" s="2"/>
      <c r="E45" s="2"/>
      <c r="F45" s="2"/>
      <c r="G45" s="2"/>
      <c r="H45" s="2"/>
      <c r="I45" s="2"/>
      <c r="J45" s="2"/>
      <c r="K45" s="2"/>
      <c r="L45" s="2"/>
      <c r="M45" s="2"/>
      <c r="N45" s="2"/>
      <c r="O45" s="2"/>
      <c r="P45" s="2"/>
      <c r="Q45" s="2"/>
      <c r="R45" s="2"/>
      <c r="S45" s="2"/>
      <c r="T45" s="2"/>
      <c r="U45" s="2"/>
    </row>
    <row r="46" spans="1:21" ht="30" customHeight="1" x14ac:dyDescent="0.2">
      <c r="A46" s="2"/>
      <c r="B46" s="2"/>
      <c r="C46" s="2"/>
      <c r="D46" s="2"/>
      <c r="E46" s="2"/>
      <c r="F46" s="2"/>
      <c r="G46" s="2"/>
      <c r="H46" s="2"/>
      <c r="I46" s="2"/>
      <c r="J46" s="2"/>
      <c r="K46" s="2"/>
      <c r="L46" s="2"/>
      <c r="M46" s="2"/>
      <c r="N46" s="2"/>
      <c r="O46" s="2"/>
      <c r="P46" s="2"/>
      <c r="Q46" s="2"/>
      <c r="R46" s="2"/>
      <c r="S46" s="2"/>
      <c r="T46" s="2"/>
      <c r="U46" s="2"/>
    </row>
    <row r="47" spans="1:21" ht="30" customHeight="1" x14ac:dyDescent="0.2">
      <c r="A47" s="2"/>
      <c r="B47" s="2"/>
      <c r="C47" s="2"/>
      <c r="D47" s="2"/>
      <c r="E47" s="2"/>
      <c r="F47" s="2"/>
      <c r="G47" s="2"/>
      <c r="H47" s="2"/>
      <c r="I47" s="2"/>
      <c r="J47" s="2"/>
      <c r="K47" s="2"/>
      <c r="L47" s="2"/>
      <c r="M47" s="2"/>
      <c r="N47" s="2"/>
      <c r="O47" s="2"/>
      <c r="P47" s="2"/>
      <c r="Q47" s="2"/>
      <c r="R47" s="2"/>
      <c r="S47" s="2"/>
      <c r="T47" s="2"/>
      <c r="U47" s="2"/>
    </row>
    <row r="48" spans="1:21" ht="30" customHeight="1" x14ac:dyDescent="0.2">
      <c r="A48" s="2"/>
      <c r="B48" s="2"/>
      <c r="C48" s="2"/>
      <c r="D48" s="2"/>
      <c r="E48" s="2"/>
      <c r="F48" s="2"/>
      <c r="G48" s="2"/>
      <c r="H48" s="2"/>
      <c r="I48" s="2"/>
      <c r="J48" s="2"/>
      <c r="K48" s="2"/>
      <c r="L48" s="2"/>
      <c r="M48" s="2"/>
      <c r="N48" s="2"/>
      <c r="O48" s="2"/>
      <c r="P48" s="2"/>
      <c r="Q48" s="2"/>
      <c r="R48" s="2"/>
      <c r="S48" s="2"/>
      <c r="T48" s="2"/>
      <c r="U48" s="2"/>
    </row>
    <row r="49" spans="1:21" ht="30" customHeight="1" x14ac:dyDescent="0.2">
      <c r="A49" s="2"/>
      <c r="B49" s="2"/>
      <c r="C49" s="2"/>
      <c r="D49" s="2"/>
      <c r="E49" s="2"/>
      <c r="F49" s="2"/>
      <c r="G49" s="2"/>
      <c r="H49" s="2"/>
      <c r="I49" s="2"/>
      <c r="J49" s="2"/>
      <c r="K49" s="2"/>
      <c r="L49" s="2"/>
      <c r="M49" s="2"/>
      <c r="N49" s="2"/>
      <c r="O49" s="2"/>
      <c r="P49" s="2"/>
      <c r="Q49" s="2"/>
      <c r="R49" s="2"/>
      <c r="S49" s="2"/>
      <c r="T49" s="2"/>
      <c r="U49" s="2"/>
    </row>
    <row r="50" spans="1:21" ht="30" customHeight="1" x14ac:dyDescent="0.2">
      <c r="A50" s="2"/>
      <c r="B50" s="2"/>
      <c r="C50" s="2"/>
      <c r="D50" s="2"/>
      <c r="E50" s="2"/>
      <c r="F50" s="2"/>
      <c r="G50" s="2"/>
      <c r="H50" s="2"/>
      <c r="I50" s="2"/>
      <c r="J50" s="2"/>
      <c r="K50" s="2"/>
      <c r="L50" s="2"/>
      <c r="M50" s="2"/>
      <c r="N50" s="2"/>
      <c r="O50" s="2"/>
      <c r="P50" s="2"/>
      <c r="Q50" s="2"/>
      <c r="R50" s="2"/>
      <c r="S50" s="2"/>
      <c r="T50" s="2"/>
      <c r="U50" s="2"/>
    </row>
    <row r="51" spans="1:21" ht="30" customHeight="1" x14ac:dyDescent="0.2">
      <c r="A51" s="2"/>
      <c r="B51" s="2"/>
      <c r="C51" s="2"/>
      <c r="D51" s="2"/>
      <c r="E51" s="2"/>
      <c r="F51" s="2"/>
      <c r="G51" s="2"/>
      <c r="H51" s="2"/>
      <c r="I51" s="2"/>
      <c r="J51" s="2"/>
      <c r="K51" s="2"/>
      <c r="L51" s="2"/>
      <c r="M51" s="2"/>
      <c r="N51" s="2"/>
      <c r="O51" s="2"/>
      <c r="P51" s="2"/>
      <c r="Q51" s="2"/>
      <c r="R51" s="2"/>
      <c r="S51" s="2"/>
      <c r="T51" s="2"/>
      <c r="U51" s="2"/>
    </row>
    <row r="52" spans="1:21" ht="30" customHeight="1" x14ac:dyDescent="0.2">
      <c r="A52" s="2"/>
      <c r="B52" s="2"/>
      <c r="C52" s="2"/>
      <c r="D52" s="2"/>
      <c r="E52" s="2"/>
      <c r="F52" s="2"/>
      <c r="G52" s="2"/>
      <c r="H52" s="2"/>
      <c r="I52" s="2"/>
      <c r="J52" s="2"/>
      <c r="K52" s="2"/>
      <c r="L52" s="2"/>
      <c r="M52" s="2"/>
      <c r="N52" s="2"/>
      <c r="O52" s="2"/>
      <c r="P52" s="2"/>
      <c r="Q52" s="2"/>
      <c r="R52" s="2"/>
      <c r="S52" s="2"/>
      <c r="T52" s="2"/>
      <c r="U52" s="2"/>
    </row>
    <row r="53" spans="1:21" ht="30" customHeight="1" x14ac:dyDescent="0.2">
      <c r="A53" s="2"/>
      <c r="B53" s="2"/>
      <c r="C53" s="2"/>
      <c r="D53" s="2"/>
      <c r="E53" s="2"/>
      <c r="F53" s="2"/>
      <c r="G53" s="2"/>
      <c r="H53" s="2"/>
      <c r="I53" s="2"/>
      <c r="J53" s="2"/>
      <c r="K53" s="2"/>
      <c r="L53" s="2"/>
      <c r="M53" s="2"/>
      <c r="N53" s="2"/>
      <c r="O53" s="2"/>
      <c r="P53" s="2"/>
      <c r="Q53" s="2"/>
      <c r="R53" s="2"/>
      <c r="S53" s="2"/>
      <c r="T53" s="2"/>
      <c r="U53" s="2"/>
    </row>
    <row r="54" spans="1:21" ht="30" customHeight="1" x14ac:dyDescent="0.2">
      <c r="A54" s="2"/>
      <c r="B54" s="2"/>
      <c r="C54" s="2"/>
      <c r="D54" s="2"/>
      <c r="E54" s="2"/>
      <c r="F54" s="2"/>
      <c r="G54" s="2"/>
      <c r="H54" s="2"/>
      <c r="I54" s="2"/>
      <c r="J54" s="2"/>
      <c r="K54" s="2"/>
      <c r="L54" s="2"/>
      <c r="M54" s="2"/>
      <c r="N54" s="2"/>
      <c r="O54" s="2"/>
      <c r="P54" s="2"/>
      <c r="Q54" s="2"/>
      <c r="R54" s="2"/>
      <c r="S54" s="2"/>
      <c r="T54" s="2"/>
      <c r="U54" s="2"/>
    </row>
    <row r="55" spans="1:21" ht="30" customHeight="1" x14ac:dyDescent="0.2">
      <c r="A55" s="2"/>
      <c r="B55" s="2"/>
      <c r="C55" s="2"/>
      <c r="D55" s="2"/>
      <c r="E55" s="2"/>
      <c r="F55" s="2"/>
      <c r="G55" s="2"/>
      <c r="H55" s="2"/>
      <c r="I55" s="2"/>
      <c r="J55" s="2"/>
      <c r="K55" s="2"/>
      <c r="L55" s="2"/>
      <c r="M55" s="2"/>
      <c r="N55" s="2"/>
      <c r="O55" s="2"/>
      <c r="P55" s="2"/>
      <c r="Q55" s="2"/>
      <c r="R55" s="2"/>
      <c r="S55" s="2"/>
      <c r="T55" s="2"/>
      <c r="U55" s="2"/>
    </row>
    <row r="56" spans="1:21" ht="30" customHeight="1" x14ac:dyDescent="0.2">
      <c r="A56" s="2"/>
      <c r="B56" s="2"/>
      <c r="C56" s="2"/>
      <c r="D56" s="2"/>
      <c r="E56" s="2"/>
      <c r="F56" s="2"/>
      <c r="G56" s="2"/>
      <c r="H56" s="2"/>
      <c r="I56" s="2"/>
      <c r="J56" s="2"/>
      <c r="K56" s="2"/>
      <c r="L56" s="2"/>
      <c r="M56" s="2"/>
      <c r="N56" s="2"/>
      <c r="O56" s="2"/>
      <c r="P56" s="2"/>
      <c r="Q56" s="2"/>
      <c r="R56" s="2"/>
      <c r="S56" s="2"/>
      <c r="T56" s="2"/>
      <c r="U56" s="2"/>
    </row>
    <row r="57" spans="1:21" ht="30" customHeight="1" x14ac:dyDescent="0.2">
      <c r="A57" s="2"/>
      <c r="B57" s="2"/>
      <c r="C57" s="2"/>
      <c r="D57" s="2"/>
      <c r="E57" s="2"/>
      <c r="F57" s="2"/>
      <c r="G57" s="2"/>
      <c r="H57" s="2"/>
      <c r="I57" s="2"/>
      <c r="J57" s="2"/>
      <c r="K57" s="2"/>
      <c r="L57" s="2"/>
      <c r="M57" s="2"/>
      <c r="N57" s="2"/>
      <c r="O57" s="2"/>
      <c r="P57" s="2"/>
      <c r="Q57" s="2"/>
      <c r="R57" s="2"/>
      <c r="S57" s="2"/>
      <c r="T57" s="2"/>
      <c r="U57" s="2"/>
    </row>
    <row r="58" spans="1:21" ht="30" customHeight="1" x14ac:dyDescent="0.2">
      <c r="A58" s="2"/>
      <c r="B58" s="2"/>
      <c r="C58" s="2"/>
      <c r="D58" s="2"/>
      <c r="E58" s="2"/>
      <c r="F58" s="2"/>
      <c r="G58" s="2"/>
      <c r="H58" s="2"/>
      <c r="I58" s="2"/>
      <c r="J58" s="2"/>
      <c r="K58" s="2"/>
      <c r="L58" s="2"/>
      <c r="M58" s="2"/>
      <c r="N58" s="2"/>
      <c r="O58" s="2"/>
      <c r="P58" s="2"/>
      <c r="Q58" s="2"/>
      <c r="R58" s="2"/>
      <c r="S58" s="2"/>
      <c r="T58" s="2"/>
      <c r="U58" s="2"/>
    </row>
    <row r="59" spans="1:21" ht="30" customHeight="1" x14ac:dyDescent="0.2">
      <c r="A59" s="2"/>
      <c r="B59" s="2"/>
      <c r="C59" s="2"/>
      <c r="D59" s="2"/>
      <c r="E59" s="2"/>
      <c r="F59" s="2"/>
      <c r="G59" s="2"/>
      <c r="H59" s="2"/>
      <c r="I59" s="2"/>
      <c r="J59" s="2"/>
      <c r="K59" s="2"/>
      <c r="L59" s="2"/>
      <c r="M59" s="2"/>
      <c r="N59" s="2"/>
      <c r="O59" s="2"/>
      <c r="P59" s="2"/>
      <c r="Q59" s="2"/>
      <c r="R59" s="2"/>
      <c r="S59" s="2"/>
      <c r="T59" s="2"/>
      <c r="U59" s="2"/>
    </row>
    <row r="60" spans="1:21" ht="30" customHeight="1" x14ac:dyDescent="0.2">
      <c r="A60" s="2"/>
      <c r="B60" s="2"/>
      <c r="C60" s="2"/>
      <c r="D60" s="2"/>
      <c r="E60" s="2"/>
      <c r="F60" s="2"/>
      <c r="G60" s="2"/>
      <c r="H60" s="2"/>
      <c r="I60" s="2"/>
      <c r="J60" s="2"/>
      <c r="K60" s="2"/>
      <c r="L60" s="2"/>
      <c r="M60" s="2"/>
      <c r="N60" s="2"/>
      <c r="O60" s="2"/>
      <c r="P60" s="2"/>
      <c r="Q60" s="2"/>
      <c r="R60" s="2"/>
      <c r="S60" s="2"/>
      <c r="T60" s="2"/>
      <c r="U60" s="2"/>
    </row>
    <row r="61" spans="1:21" ht="30" customHeight="1" x14ac:dyDescent="0.2">
      <c r="A61" s="2"/>
      <c r="B61" s="2"/>
      <c r="C61" s="2"/>
      <c r="D61" s="2"/>
      <c r="E61" s="2"/>
      <c r="F61" s="2"/>
      <c r="G61" s="2"/>
      <c r="H61" s="2"/>
      <c r="I61" s="2"/>
      <c r="J61" s="2"/>
      <c r="K61" s="2"/>
      <c r="L61" s="2"/>
      <c r="M61" s="2"/>
      <c r="N61" s="2"/>
      <c r="O61" s="2"/>
      <c r="P61" s="2"/>
      <c r="Q61" s="2"/>
      <c r="R61" s="2"/>
      <c r="S61" s="2"/>
      <c r="T61" s="2"/>
      <c r="U61" s="2"/>
    </row>
    <row r="62" spans="1:21" ht="30" customHeight="1" x14ac:dyDescent="0.2">
      <c r="A62" s="2"/>
      <c r="B62" s="2"/>
      <c r="C62" s="2"/>
      <c r="D62" s="2"/>
      <c r="E62" s="2"/>
      <c r="F62" s="2"/>
      <c r="G62" s="2"/>
      <c r="H62" s="2"/>
      <c r="I62" s="2"/>
      <c r="J62" s="2"/>
      <c r="K62" s="2"/>
      <c r="L62" s="2"/>
      <c r="M62" s="2"/>
      <c r="N62" s="2"/>
      <c r="O62" s="2"/>
      <c r="P62" s="2"/>
      <c r="Q62" s="2"/>
      <c r="R62" s="2"/>
      <c r="S62" s="2"/>
      <c r="T62" s="2"/>
      <c r="U62" s="2"/>
    </row>
    <row r="63" spans="1:21" ht="30" customHeight="1" x14ac:dyDescent="0.2">
      <c r="A63" s="2"/>
      <c r="B63" s="2"/>
      <c r="C63" s="2"/>
      <c r="D63" s="2"/>
      <c r="E63" s="2"/>
      <c r="F63" s="2"/>
      <c r="G63" s="2"/>
      <c r="H63" s="2"/>
      <c r="I63" s="2"/>
      <c r="J63" s="2"/>
      <c r="K63" s="2"/>
      <c r="L63" s="2"/>
      <c r="M63" s="2"/>
      <c r="N63" s="2"/>
      <c r="O63" s="2"/>
      <c r="P63" s="2"/>
      <c r="Q63" s="2"/>
      <c r="R63" s="2"/>
      <c r="S63" s="2"/>
      <c r="T63" s="2"/>
      <c r="U63" s="2"/>
    </row>
    <row r="64" spans="1:21" ht="30" customHeight="1" x14ac:dyDescent="0.2">
      <c r="A64" s="2"/>
      <c r="B64" s="2"/>
      <c r="C64" s="2"/>
      <c r="D64" s="2"/>
      <c r="E64" s="2"/>
      <c r="F64" s="2"/>
      <c r="G64" s="2"/>
      <c r="H64" s="2"/>
      <c r="I64" s="2"/>
      <c r="J64" s="2"/>
      <c r="K64" s="2"/>
      <c r="L64" s="2"/>
      <c r="M64" s="2"/>
      <c r="N64" s="2"/>
      <c r="O64" s="2"/>
      <c r="P64" s="2"/>
      <c r="Q64" s="2"/>
      <c r="R64" s="2"/>
      <c r="S64" s="2"/>
      <c r="T64" s="2"/>
      <c r="U64" s="2"/>
    </row>
    <row r="65" spans="1:21" ht="30" customHeight="1" x14ac:dyDescent="0.2">
      <c r="A65" s="2"/>
      <c r="B65" s="2"/>
      <c r="C65" s="2"/>
      <c r="D65" s="2"/>
      <c r="E65" s="2"/>
      <c r="F65" s="2"/>
      <c r="G65" s="2"/>
      <c r="H65" s="2"/>
      <c r="I65" s="2"/>
      <c r="J65" s="2"/>
      <c r="K65" s="2"/>
      <c r="L65" s="2"/>
      <c r="M65" s="2"/>
      <c r="N65" s="2"/>
      <c r="O65" s="2"/>
      <c r="P65" s="2"/>
      <c r="Q65" s="2"/>
      <c r="R65" s="2"/>
      <c r="S65" s="2"/>
      <c r="T65" s="2"/>
      <c r="U65" s="2"/>
    </row>
    <row r="66" spans="1:21" ht="30" customHeight="1" x14ac:dyDescent="0.2">
      <c r="A66" s="2"/>
      <c r="B66" s="2"/>
      <c r="C66" s="2"/>
      <c r="D66" s="2"/>
      <c r="E66" s="2"/>
      <c r="F66" s="2"/>
      <c r="G66" s="2"/>
      <c r="H66" s="2"/>
      <c r="I66" s="2"/>
      <c r="J66" s="2"/>
      <c r="K66" s="2"/>
      <c r="L66" s="2"/>
      <c r="M66" s="2"/>
      <c r="N66" s="2"/>
      <c r="O66" s="2"/>
      <c r="P66" s="2"/>
      <c r="Q66" s="2"/>
      <c r="R66" s="2"/>
      <c r="S66" s="2"/>
      <c r="T66" s="2"/>
      <c r="U66" s="2"/>
    </row>
    <row r="67" spans="1:21" ht="30" customHeight="1" x14ac:dyDescent="0.2">
      <c r="A67" s="2"/>
      <c r="B67" s="2"/>
      <c r="C67" s="2"/>
      <c r="D67" s="2"/>
      <c r="E67" s="2"/>
      <c r="F67" s="2"/>
      <c r="G67" s="2"/>
      <c r="H67" s="2"/>
      <c r="I67" s="2"/>
      <c r="J67" s="2"/>
      <c r="K67" s="2"/>
      <c r="L67" s="2"/>
      <c r="M67" s="2"/>
      <c r="N67" s="2"/>
      <c r="O67" s="2"/>
      <c r="P67" s="2"/>
      <c r="Q67" s="2"/>
      <c r="R67" s="2"/>
      <c r="S67" s="2"/>
      <c r="T67" s="2"/>
      <c r="U67" s="2"/>
    </row>
    <row r="68" spans="1:21" ht="30" customHeight="1" x14ac:dyDescent="0.2">
      <c r="A68" s="2"/>
      <c r="B68" s="2"/>
      <c r="C68" s="2"/>
      <c r="D68" s="2"/>
      <c r="E68" s="2"/>
      <c r="F68" s="2"/>
      <c r="G68" s="2"/>
      <c r="H68" s="2"/>
      <c r="I68" s="2"/>
      <c r="J68" s="2"/>
      <c r="K68" s="2"/>
      <c r="L68" s="2"/>
      <c r="M68" s="2"/>
      <c r="N68" s="2"/>
      <c r="O68" s="2"/>
      <c r="P68" s="2"/>
      <c r="Q68" s="2"/>
      <c r="R68" s="2"/>
      <c r="S68" s="2"/>
      <c r="T68" s="2"/>
      <c r="U68" s="2"/>
    </row>
    <row r="69" spans="1:21" ht="30" customHeight="1" x14ac:dyDescent="0.2">
      <c r="A69" s="2"/>
      <c r="B69" s="2"/>
      <c r="C69" s="2"/>
      <c r="D69" s="2"/>
      <c r="E69" s="2"/>
      <c r="F69" s="2"/>
      <c r="G69" s="2"/>
      <c r="H69" s="2"/>
      <c r="I69" s="2"/>
      <c r="J69" s="2"/>
      <c r="K69" s="2"/>
      <c r="L69" s="2"/>
      <c r="M69" s="2"/>
      <c r="N69" s="2"/>
      <c r="O69" s="2"/>
      <c r="P69" s="2"/>
      <c r="Q69" s="2"/>
      <c r="R69" s="2"/>
      <c r="S69" s="2"/>
      <c r="T69" s="2"/>
      <c r="U69" s="2"/>
    </row>
    <row r="70" spans="1:21" ht="30" customHeight="1" x14ac:dyDescent="0.2">
      <c r="A70" s="2"/>
      <c r="B70" s="2"/>
      <c r="C70" s="2"/>
      <c r="D70" s="2"/>
      <c r="E70" s="2"/>
      <c r="F70" s="2"/>
      <c r="G70" s="2"/>
      <c r="H70" s="2"/>
      <c r="I70" s="2"/>
      <c r="J70" s="2"/>
      <c r="K70" s="2"/>
      <c r="L70" s="2"/>
      <c r="M70" s="2"/>
      <c r="N70" s="2"/>
      <c r="O70" s="2"/>
      <c r="P70" s="2"/>
      <c r="Q70" s="2"/>
      <c r="R70" s="2"/>
      <c r="S70" s="2"/>
      <c r="T70" s="2"/>
      <c r="U70" s="2"/>
    </row>
    <row r="71" spans="1:21" ht="30" customHeight="1" x14ac:dyDescent="0.2">
      <c r="A71" s="2"/>
      <c r="B71" s="2"/>
      <c r="C71" s="2"/>
      <c r="D71" s="2"/>
      <c r="E71" s="2"/>
      <c r="F71" s="2"/>
      <c r="G71" s="2"/>
      <c r="H71" s="2"/>
      <c r="I71" s="2"/>
      <c r="J71" s="2"/>
      <c r="K71" s="2"/>
      <c r="L71" s="2"/>
      <c r="M71" s="2"/>
      <c r="N71" s="2"/>
      <c r="O71" s="2"/>
      <c r="P71" s="2"/>
      <c r="Q71" s="2"/>
      <c r="R71" s="2"/>
      <c r="S71" s="2"/>
      <c r="T71" s="2"/>
      <c r="U71" s="2"/>
    </row>
    <row r="72" spans="1:21" ht="21" customHeight="1" x14ac:dyDescent="0.2">
      <c r="A72" s="2"/>
      <c r="B72" s="2"/>
      <c r="C72" s="2"/>
      <c r="D72" s="2"/>
      <c r="E72" s="2"/>
      <c r="F72" s="2"/>
      <c r="G72" s="2"/>
      <c r="H72" s="2"/>
      <c r="I72" s="2"/>
      <c r="J72" s="2"/>
      <c r="K72" s="2"/>
      <c r="L72" s="2"/>
      <c r="M72" s="2"/>
      <c r="N72" s="2"/>
      <c r="O72" s="2"/>
      <c r="P72" s="2"/>
      <c r="Q72" s="2"/>
      <c r="R72" s="2"/>
      <c r="S72" s="2"/>
      <c r="T72" s="2"/>
      <c r="U72" s="2"/>
    </row>
    <row r="73" spans="1:21" ht="21" customHeight="1" x14ac:dyDescent="0.2">
      <c r="A73" s="2"/>
      <c r="B73" s="2"/>
      <c r="C73" s="2"/>
      <c r="D73" s="2"/>
      <c r="E73" s="2"/>
      <c r="F73" s="2"/>
      <c r="G73" s="2"/>
      <c r="H73" s="2"/>
      <c r="I73" s="2"/>
      <c r="J73" s="2"/>
      <c r="K73" s="2"/>
      <c r="L73" s="2"/>
      <c r="M73" s="2"/>
      <c r="N73" s="2"/>
      <c r="O73" s="2"/>
      <c r="P73" s="2"/>
      <c r="Q73" s="2"/>
      <c r="R73" s="2"/>
      <c r="S73" s="2"/>
      <c r="T73" s="2"/>
      <c r="U73" s="2"/>
    </row>
    <row r="74" spans="1:21" ht="21" customHeight="1" x14ac:dyDescent="0.2">
      <c r="A74" s="2"/>
      <c r="B74" s="2"/>
      <c r="C74" s="2"/>
      <c r="D74" s="2"/>
      <c r="E74" s="2"/>
      <c r="F74" s="2"/>
      <c r="G74" s="2"/>
      <c r="H74" s="2"/>
      <c r="I74" s="2"/>
      <c r="J74" s="2"/>
      <c r="K74" s="2"/>
      <c r="L74" s="2"/>
      <c r="M74" s="2"/>
      <c r="N74" s="2"/>
      <c r="O74" s="2"/>
      <c r="P74" s="2"/>
      <c r="Q74" s="2"/>
      <c r="R74" s="2"/>
      <c r="S74" s="2"/>
      <c r="T74" s="2"/>
      <c r="U74" s="2"/>
    </row>
    <row r="75" spans="1:21" ht="21" customHeight="1" x14ac:dyDescent="0.2">
      <c r="A75" s="2"/>
      <c r="B75" s="2"/>
      <c r="C75" s="2"/>
      <c r="D75" s="2"/>
      <c r="E75" s="2"/>
      <c r="F75" s="2"/>
      <c r="G75" s="2"/>
      <c r="H75" s="2"/>
      <c r="I75" s="2"/>
      <c r="J75" s="2"/>
      <c r="K75" s="2"/>
      <c r="L75" s="2"/>
      <c r="M75" s="2"/>
      <c r="N75" s="2"/>
      <c r="O75" s="2"/>
      <c r="P75" s="2"/>
      <c r="Q75" s="2"/>
      <c r="R75" s="2"/>
      <c r="S75" s="2"/>
      <c r="T75" s="2"/>
      <c r="U75" s="2"/>
    </row>
    <row r="76" spans="1:21" ht="21" customHeight="1" x14ac:dyDescent="0.2">
      <c r="A76" s="2"/>
      <c r="B76" s="2"/>
      <c r="C76" s="2"/>
      <c r="D76" s="2"/>
      <c r="E76" s="2"/>
      <c r="F76" s="2"/>
      <c r="G76" s="2"/>
      <c r="H76" s="2"/>
      <c r="I76" s="2"/>
      <c r="J76" s="2"/>
      <c r="K76" s="2"/>
      <c r="L76" s="2"/>
      <c r="M76" s="2"/>
      <c r="N76" s="2"/>
      <c r="O76" s="2"/>
      <c r="P76" s="2"/>
      <c r="Q76" s="2"/>
      <c r="R76" s="2"/>
      <c r="S76" s="2"/>
      <c r="T76" s="2"/>
      <c r="U76" s="2"/>
    </row>
    <row r="77" spans="1:21" ht="21" customHeight="1" x14ac:dyDescent="0.2">
      <c r="A77" s="2"/>
      <c r="B77" s="2"/>
      <c r="C77" s="2"/>
      <c r="D77" s="2"/>
      <c r="E77" s="2"/>
      <c r="F77" s="2"/>
      <c r="G77" s="2"/>
      <c r="H77" s="2"/>
      <c r="I77" s="2"/>
      <c r="J77" s="2"/>
      <c r="K77" s="2"/>
      <c r="L77" s="2"/>
      <c r="M77" s="2"/>
      <c r="N77" s="2"/>
      <c r="O77" s="2"/>
      <c r="P77" s="2"/>
      <c r="Q77" s="2"/>
      <c r="R77" s="2"/>
      <c r="S77" s="2"/>
      <c r="T77" s="2"/>
      <c r="U77" s="2"/>
    </row>
    <row r="78" spans="1:21" ht="21" customHeight="1" x14ac:dyDescent="0.2">
      <c r="A78" s="2"/>
      <c r="B78" s="2"/>
      <c r="C78" s="2"/>
      <c r="D78" s="2"/>
      <c r="E78" s="2"/>
      <c r="F78" s="2"/>
      <c r="G78" s="2"/>
      <c r="H78" s="2"/>
      <c r="I78" s="2"/>
      <c r="J78" s="2"/>
      <c r="K78" s="2"/>
      <c r="L78" s="2"/>
      <c r="M78" s="2"/>
      <c r="N78" s="2"/>
      <c r="O78" s="2"/>
      <c r="P78" s="2"/>
      <c r="Q78" s="2"/>
      <c r="R78" s="2"/>
      <c r="S78" s="2"/>
      <c r="T78" s="2"/>
      <c r="U78" s="2"/>
    </row>
    <row r="79" spans="1:21" ht="21" customHeight="1" x14ac:dyDescent="0.2">
      <c r="A79" s="2"/>
      <c r="B79" s="2"/>
      <c r="C79" s="2"/>
      <c r="D79" s="2"/>
      <c r="E79" s="2"/>
      <c r="F79" s="2"/>
      <c r="G79" s="2"/>
      <c r="H79" s="2"/>
      <c r="I79" s="2"/>
      <c r="J79" s="2"/>
      <c r="K79" s="2"/>
      <c r="L79" s="2"/>
      <c r="M79" s="2"/>
      <c r="N79" s="2"/>
      <c r="O79" s="2"/>
      <c r="P79" s="2"/>
      <c r="Q79" s="2"/>
      <c r="R79" s="2"/>
      <c r="S79" s="2"/>
      <c r="T79" s="2"/>
      <c r="U79" s="2"/>
    </row>
    <row r="80" spans="1:21" ht="21" customHeight="1" x14ac:dyDescent="0.2">
      <c r="A80" s="2"/>
      <c r="B80" s="2"/>
      <c r="C80" s="2"/>
      <c r="D80" s="2"/>
      <c r="E80" s="2"/>
      <c r="F80" s="2"/>
      <c r="G80" s="2"/>
      <c r="H80" s="2"/>
      <c r="I80" s="2"/>
      <c r="J80" s="2"/>
      <c r="K80" s="2"/>
      <c r="L80" s="2"/>
      <c r="M80" s="2"/>
      <c r="N80" s="2"/>
      <c r="O80" s="2"/>
      <c r="P80" s="2"/>
      <c r="Q80" s="2"/>
      <c r="R80" s="2"/>
      <c r="S80" s="2"/>
      <c r="T80" s="2"/>
      <c r="U80" s="2"/>
    </row>
    <row r="81" spans="1:21" ht="21" customHeight="1" x14ac:dyDescent="0.2">
      <c r="A81" s="2"/>
      <c r="B81" s="2"/>
      <c r="C81" s="2"/>
      <c r="D81" s="2"/>
      <c r="E81" s="2"/>
      <c r="F81" s="2"/>
      <c r="G81" s="2"/>
      <c r="H81" s="2"/>
      <c r="I81" s="2"/>
      <c r="J81" s="2"/>
      <c r="K81" s="2"/>
      <c r="L81" s="2"/>
      <c r="M81" s="2"/>
      <c r="N81" s="2"/>
      <c r="O81" s="2"/>
      <c r="P81" s="2"/>
      <c r="Q81" s="2"/>
      <c r="R81" s="2"/>
      <c r="S81" s="2"/>
      <c r="T81" s="2"/>
      <c r="U81" s="2"/>
    </row>
    <row r="82" spans="1:21" ht="21" customHeight="1" x14ac:dyDescent="0.2">
      <c r="A82" s="2"/>
      <c r="B82" s="2"/>
      <c r="C82" s="2"/>
      <c r="D82" s="2"/>
      <c r="E82" s="2"/>
      <c r="F82" s="2"/>
      <c r="G82" s="2"/>
      <c r="H82" s="2"/>
      <c r="I82" s="2"/>
      <c r="J82" s="2"/>
      <c r="K82" s="2"/>
      <c r="L82" s="2"/>
      <c r="M82" s="2"/>
      <c r="N82" s="2"/>
      <c r="O82" s="2"/>
      <c r="P82" s="2"/>
      <c r="Q82" s="2"/>
      <c r="R82" s="2"/>
      <c r="S82" s="2"/>
      <c r="T82" s="2"/>
      <c r="U82" s="2"/>
    </row>
    <row r="83" spans="1:21" ht="21" customHeight="1" x14ac:dyDescent="0.2">
      <c r="A83" s="2"/>
      <c r="B83" s="2"/>
      <c r="C83" s="2"/>
      <c r="D83" s="2"/>
      <c r="E83" s="2"/>
      <c r="F83" s="2"/>
      <c r="G83" s="2"/>
      <c r="H83" s="2"/>
      <c r="I83" s="2"/>
      <c r="J83" s="2"/>
      <c r="K83" s="2"/>
      <c r="L83" s="2"/>
      <c r="M83" s="2"/>
      <c r="N83" s="2"/>
      <c r="O83" s="2"/>
      <c r="P83" s="2"/>
      <c r="Q83" s="2"/>
      <c r="R83" s="2"/>
      <c r="S83" s="2"/>
      <c r="T83" s="2"/>
      <c r="U83" s="2"/>
    </row>
    <row r="84" spans="1:21" ht="21" customHeight="1" x14ac:dyDescent="0.2">
      <c r="A84" s="2"/>
      <c r="B84" s="2"/>
      <c r="C84" s="2"/>
      <c r="D84" s="2"/>
      <c r="E84" s="2"/>
      <c r="F84" s="2"/>
      <c r="G84" s="2"/>
      <c r="H84" s="2"/>
      <c r="I84" s="2"/>
      <c r="J84" s="2"/>
      <c r="K84" s="2"/>
      <c r="L84" s="2"/>
      <c r="M84" s="2"/>
      <c r="N84" s="2"/>
      <c r="O84" s="2"/>
      <c r="P84" s="2"/>
      <c r="Q84" s="2"/>
      <c r="R84" s="2"/>
      <c r="S84" s="2"/>
      <c r="T84" s="2"/>
      <c r="U84" s="2"/>
    </row>
    <row r="85" spans="1:21" ht="21" customHeight="1" x14ac:dyDescent="0.2">
      <c r="A85" s="2"/>
      <c r="B85" s="2"/>
      <c r="C85" s="2"/>
      <c r="D85" s="2"/>
      <c r="E85" s="2"/>
      <c r="F85" s="2"/>
      <c r="G85" s="2"/>
      <c r="H85" s="2"/>
      <c r="I85" s="2"/>
      <c r="J85" s="2"/>
      <c r="K85" s="2"/>
      <c r="L85" s="2"/>
      <c r="M85" s="2"/>
      <c r="N85" s="2"/>
      <c r="O85" s="2"/>
      <c r="P85" s="2"/>
      <c r="Q85" s="2"/>
      <c r="R85" s="2"/>
      <c r="S85" s="2"/>
      <c r="T85" s="2"/>
      <c r="U85" s="2"/>
    </row>
    <row r="86" spans="1:21" ht="21" customHeight="1" x14ac:dyDescent="0.2">
      <c r="A86" s="2"/>
      <c r="B86" s="2"/>
      <c r="C86" s="2"/>
      <c r="D86" s="2"/>
      <c r="E86" s="2"/>
      <c r="F86" s="2"/>
      <c r="G86" s="2"/>
      <c r="H86" s="2"/>
      <c r="I86" s="2"/>
      <c r="J86" s="2"/>
      <c r="K86" s="2"/>
      <c r="L86" s="2"/>
      <c r="M86" s="2"/>
      <c r="N86" s="2"/>
      <c r="O86" s="2"/>
      <c r="P86" s="2"/>
      <c r="Q86" s="2"/>
      <c r="R86" s="2"/>
      <c r="S86" s="2"/>
      <c r="T86" s="2"/>
      <c r="U86" s="2"/>
    </row>
    <row r="87" spans="1:21" ht="21" customHeight="1" x14ac:dyDescent="0.2">
      <c r="A87" s="2"/>
      <c r="B87" s="2"/>
      <c r="C87" s="2"/>
      <c r="D87" s="2"/>
      <c r="E87" s="2"/>
      <c r="F87" s="2"/>
      <c r="G87" s="2"/>
      <c r="H87" s="2"/>
      <c r="I87" s="2"/>
      <c r="J87" s="2"/>
      <c r="K87" s="2"/>
      <c r="L87" s="2"/>
      <c r="M87" s="2"/>
      <c r="N87" s="2"/>
      <c r="O87" s="2"/>
      <c r="P87" s="2"/>
      <c r="Q87" s="2"/>
      <c r="R87" s="2"/>
      <c r="S87" s="2"/>
      <c r="T87" s="2"/>
      <c r="U87" s="2"/>
    </row>
    <row r="88" spans="1:21" ht="21" customHeight="1" x14ac:dyDescent="0.2">
      <c r="A88" s="2"/>
      <c r="B88" s="2"/>
      <c r="C88" s="2"/>
      <c r="D88" s="2"/>
      <c r="E88" s="2"/>
      <c r="F88" s="2"/>
      <c r="G88" s="2"/>
      <c r="H88" s="2"/>
      <c r="I88" s="2"/>
      <c r="J88" s="2"/>
      <c r="K88" s="2"/>
      <c r="L88" s="2"/>
      <c r="M88" s="2"/>
      <c r="N88" s="2"/>
      <c r="O88" s="2"/>
      <c r="P88" s="2"/>
      <c r="Q88" s="2"/>
      <c r="R88" s="2"/>
      <c r="S88" s="2"/>
      <c r="T88" s="2"/>
      <c r="U88" s="2"/>
    </row>
    <row r="89" spans="1:21" ht="21" customHeight="1" x14ac:dyDescent="0.2">
      <c r="A89" s="2"/>
      <c r="B89" s="2"/>
      <c r="C89" s="2"/>
      <c r="D89" s="2"/>
      <c r="E89" s="2"/>
      <c r="F89" s="2"/>
      <c r="G89" s="2"/>
      <c r="H89" s="2"/>
      <c r="I89" s="2"/>
      <c r="J89" s="2"/>
      <c r="K89" s="2"/>
      <c r="L89" s="2"/>
      <c r="M89" s="2"/>
      <c r="N89" s="2"/>
      <c r="O89" s="2"/>
      <c r="P89" s="2"/>
      <c r="Q89" s="2"/>
      <c r="R89" s="2"/>
      <c r="S89" s="2"/>
      <c r="T89" s="2"/>
      <c r="U89" s="2"/>
    </row>
    <row r="90" spans="1:21" ht="21" customHeight="1" x14ac:dyDescent="0.2">
      <c r="A90" s="2"/>
      <c r="B90" s="2"/>
      <c r="C90" s="2"/>
      <c r="D90" s="2"/>
      <c r="E90" s="2"/>
      <c r="F90" s="2"/>
      <c r="G90" s="2"/>
      <c r="H90" s="2"/>
      <c r="I90" s="2"/>
      <c r="J90" s="2"/>
      <c r="K90" s="2"/>
      <c r="L90" s="2"/>
      <c r="M90" s="2"/>
      <c r="N90" s="2"/>
      <c r="O90" s="2"/>
      <c r="P90" s="2"/>
      <c r="Q90" s="2"/>
      <c r="R90" s="2"/>
      <c r="S90" s="2"/>
      <c r="T90" s="2"/>
      <c r="U90" s="2"/>
    </row>
    <row r="91" spans="1:21" ht="21" customHeight="1" x14ac:dyDescent="0.2">
      <c r="A91" s="2"/>
      <c r="B91" s="2"/>
      <c r="C91" s="2"/>
      <c r="D91" s="2"/>
      <c r="E91" s="2"/>
      <c r="F91" s="2"/>
      <c r="G91" s="2"/>
      <c r="H91" s="2"/>
      <c r="I91" s="2"/>
      <c r="J91" s="2"/>
      <c r="K91" s="2"/>
      <c r="L91" s="2"/>
      <c r="M91" s="2"/>
      <c r="N91" s="2"/>
      <c r="O91" s="2"/>
      <c r="P91" s="2"/>
      <c r="Q91" s="2"/>
      <c r="R91" s="2"/>
      <c r="S91" s="2"/>
      <c r="T91" s="2"/>
      <c r="U91" s="2"/>
    </row>
    <row r="92" spans="1:21" ht="21" customHeight="1" x14ac:dyDescent="0.2">
      <c r="A92" s="2"/>
      <c r="B92" s="2"/>
      <c r="C92" s="2"/>
      <c r="D92" s="2"/>
      <c r="E92" s="2"/>
      <c r="F92" s="2"/>
      <c r="G92" s="2"/>
      <c r="H92" s="2"/>
      <c r="I92" s="2"/>
      <c r="J92" s="2"/>
      <c r="K92" s="2"/>
      <c r="L92" s="2"/>
      <c r="M92" s="2"/>
      <c r="N92" s="2"/>
      <c r="O92" s="2"/>
      <c r="P92" s="2"/>
      <c r="Q92" s="2"/>
      <c r="R92" s="2"/>
      <c r="S92" s="2"/>
      <c r="T92" s="2"/>
      <c r="U92" s="2"/>
    </row>
    <row r="93" spans="1:21" ht="21" customHeight="1" x14ac:dyDescent="0.2">
      <c r="A93" s="2"/>
      <c r="B93" s="2"/>
      <c r="C93" s="2"/>
      <c r="D93" s="2"/>
      <c r="E93" s="2"/>
      <c r="F93" s="2"/>
      <c r="G93" s="2"/>
      <c r="H93" s="2"/>
      <c r="I93" s="2"/>
      <c r="J93" s="2"/>
      <c r="K93" s="2"/>
      <c r="L93" s="2"/>
      <c r="M93" s="2"/>
      <c r="N93" s="2"/>
      <c r="O93" s="2"/>
      <c r="P93" s="2"/>
      <c r="Q93" s="2"/>
      <c r="R93" s="2"/>
      <c r="S93" s="2"/>
      <c r="T93" s="2"/>
      <c r="U93" s="2"/>
    </row>
    <row r="94" spans="1:21" ht="21" customHeight="1" x14ac:dyDescent="0.2">
      <c r="A94" s="2"/>
      <c r="B94" s="2"/>
      <c r="C94" s="2"/>
      <c r="D94" s="2"/>
      <c r="E94" s="2"/>
      <c r="F94" s="2"/>
      <c r="G94" s="2"/>
      <c r="H94" s="2"/>
      <c r="I94" s="2"/>
      <c r="J94" s="2"/>
      <c r="K94" s="2"/>
      <c r="L94" s="2"/>
      <c r="M94" s="2"/>
      <c r="N94" s="2"/>
      <c r="O94" s="2"/>
      <c r="P94" s="2"/>
      <c r="Q94" s="2"/>
      <c r="R94" s="2"/>
      <c r="S94" s="2"/>
      <c r="T94" s="2"/>
      <c r="U94" s="2"/>
    </row>
    <row r="95" spans="1:21" ht="21" customHeight="1" x14ac:dyDescent="0.2">
      <c r="A95" s="2"/>
      <c r="B95" s="2"/>
      <c r="C95" s="2"/>
      <c r="D95" s="2"/>
      <c r="E95" s="2"/>
      <c r="F95" s="2"/>
      <c r="G95" s="2"/>
      <c r="H95" s="2"/>
      <c r="I95" s="2"/>
      <c r="J95" s="2"/>
      <c r="K95" s="2"/>
      <c r="L95" s="2"/>
      <c r="M95" s="2"/>
      <c r="N95" s="2"/>
      <c r="O95" s="2"/>
      <c r="P95" s="2"/>
      <c r="Q95" s="2"/>
      <c r="R95" s="2"/>
      <c r="S95" s="2"/>
      <c r="T95" s="2"/>
      <c r="U95" s="2"/>
    </row>
    <row r="96" spans="1:21" ht="21" customHeight="1" x14ac:dyDescent="0.2">
      <c r="A96" s="2"/>
      <c r="B96" s="2"/>
      <c r="C96" s="2"/>
      <c r="D96" s="2"/>
      <c r="E96" s="2"/>
      <c r="F96" s="2"/>
      <c r="G96" s="2"/>
      <c r="H96" s="2"/>
      <c r="I96" s="2"/>
      <c r="J96" s="2"/>
      <c r="K96" s="2"/>
      <c r="L96" s="2"/>
      <c r="M96" s="2"/>
      <c r="N96" s="2"/>
      <c r="O96" s="2"/>
      <c r="P96" s="2"/>
      <c r="Q96" s="2"/>
      <c r="R96" s="2"/>
      <c r="S96" s="2"/>
      <c r="T96" s="2"/>
      <c r="U96" s="2"/>
    </row>
    <row r="97" spans="1:21" ht="21" customHeight="1" x14ac:dyDescent="0.2">
      <c r="A97" s="2"/>
      <c r="B97" s="2"/>
      <c r="C97" s="2"/>
      <c r="D97" s="2"/>
      <c r="E97" s="2"/>
      <c r="F97" s="2"/>
      <c r="G97" s="2"/>
      <c r="H97" s="2"/>
      <c r="I97" s="2"/>
      <c r="J97" s="2"/>
      <c r="K97" s="2"/>
      <c r="L97" s="2"/>
      <c r="M97" s="2"/>
      <c r="N97" s="2"/>
      <c r="O97" s="2"/>
      <c r="P97" s="2"/>
      <c r="Q97" s="2"/>
      <c r="R97" s="2"/>
      <c r="S97" s="2"/>
      <c r="T97" s="2"/>
      <c r="U97" s="2"/>
    </row>
    <row r="98" spans="1:21" ht="21" customHeight="1" x14ac:dyDescent="0.2">
      <c r="A98" s="2"/>
      <c r="B98" s="2"/>
      <c r="C98" s="2"/>
      <c r="D98" s="2"/>
      <c r="E98" s="2"/>
      <c r="F98" s="2"/>
      <c r="G98" s="2"/>
      <c r="H98" s="2"/>
      <c r="I98" s="2"/>
      <c r="J98" s="2"/>
      <c r="K98" s="2"/>
      <c r="L98" s="2"/>
      <c r="M98" s="2"/>
      <c r="N98" s="2"/>
      <c r="O98" s="2"/>
      <c r="P98" s="2"/>
      <c r="Q98" s="2"/>
      <c r="R98" s="2"/>
      <c r="S98" s="2"/>
      <c r="T98" s="2"/>
      <c r="U98" s="2"/>
    </row>
    <row r="99" spans="1:21" ht="21" customHeight="1" x14ac:dyDescent="0.2">
      <c r="A99" s="2"/>
      <c r="B99" s="2"/>
      <c r="C99" s="2"/>
      <c r="D99" s="2"/>
      <c r="E99" s="2"/>
      <c r="F99" s="2"/>
      <c r="G99" s="2"/>
      <c r="H99" s="2"/>
      <c r="I99" s="2"/>
      <c r="J99" s="2"/>
      <c r="K99" s="2"/>
      <c r="L99" s="2"/>
      <c r="M99" s="2"/>
      <c r="N99" s="2"/>
      <c r="O99" s="2"/>
      <c r="P99" s="2"/>
      <c r="Q99" s="2"/>
      <c r="R99" s="2"/>
      <c r="S99" s="2"/>
      <c r="T99" s="2"/>
      <c r="U99" s="2"/>
    </row>
    <row r="100" spans="1:21" ht="21" customHeight="1" x14ac:dyDescent="0.2">
      <c r="A100" s="2"/>
      <c r="B100" s="2"/>
      <c r="C100" s="2"/>
      <c r="D100" s="2"/>
      <c r="E100" s="2"/>
      <c r="F100" s="2"/>
      <c r="G100" s="2"/>
      <c r="H100" s="2"/>
      <c r="I100" s="2"/>
      <c r="J100" s="2"/>
      <c r="K100" s="2"/>
      <c r="L100" s="2"/>
      <c r="M100" s="2"/>
      <c r="N100" s="2"/>
      <c r="O100" s="2"/>
      <c r="P100" s="2"/>
      <c r="Q100" s="2"/>
      <c r="R100" s="2"/>
      <c r="S100" s="2"/>
      <c r="T100" s="2"/>
      <c r="U100" s="2"/>
    </row>
    <row r="101" spans="1:21" ht="21" customHeight="1" x14ac:dyDescent="0.2">
      <c r="A101" s="2"/>
      <c r="B101" s="2"/>
      <c r="C101" s="2"/>
      <c r="D101" s="2"/>
      <c r="E101" s="2"/>
      <c r="F101" s="2"/>
      <c r="G101" s="2"/>
      <c r="H101" s="2"/>
      <c r="I101" s="2"/>
      <c r="J101" s="2"/>
      <c r="K101" s="2"/>
      <c r="L101" s="2"/>
      <c r="M101" s="2"/>
      <c r="N101" s="2"/>
      <c r="O101" s="2"/>
      <c r="P101" s="2"/>
      <c r="Q101" s="2"/>
      <c r="R101" s="2"/>
      <c r="S101" s="2"/>
      <c r="T101" s="2"/>
      <c r="U101" s="2"/>
    </row>
    <row r="102" spans="1:21" ht="21" customHeight="1" x14ac:dyDescent="0.2">
      <c r="A102" s="2"/>
      <c r="B102" s="2"/>
      <c r="C102" s="2"/>
      <c r="D102" s="2"/>
      <c r="E102" s="2"/>
      <c r="F102" s="2"/>
      <c r="G102" s="2"/>
      <c r="H102" s="2"/>
      <c r="I102" s="2"/>
      <c r="J102" s="2"/>
      <c r="K102" s="2"/>
      <c r="L102" s="2"/>
      <c r="M102" s="2"/>
      <c r="N102" s="2"/>
      <c r="O102" s="2"/>
      <c r="P102" s="2"/>
      <c r="Q102" s="2"/>
      <c r="R102" s="2"/>
      <c r="S102" s="2"/>
      <c r="T102" s="2"/>
      <c r="U102" s="2"/>
    </row>
    <row r="103" spans="1:21" ht="21" customHeight="1" x14ac:dyDescent="0.2">
      <c r="A103" s="2"/>
      <c r="B103" s="2"/>
      <c r="C103" s="2"/>
      <c r="D103" s="2"/>
      <c r="E103" s="2"/>
      <c r="F103" s="2"/>
      <c r="G103" s="2"/>
      <c r="H103" s="2"/>
      <c r="I103" s="2"/>
      <c r="J103" s="2"/>
      <c r="K103" s="2"/>
      <c r="L103" s="2"/>
      <c r="M103" s="2"/>
      <c r="N103" s="2"/>
      <c r="O103" s="2"/>
      <c r="P103" s="2"/>
      <c r="Q103" s="2"/>
      <c r="R103" s="2"/>
      <c r="S103" s="2"/>
      <c r="T103" s="2"/>
      <c r="U103" s="2"/>
    </row>
    <row r="104" spans="1:21" ht="21" customHeight="1" x14ac:dyDescent="0.2">
      <c r="A104" s="2"/>
      <c r="B104" s="2"/>
      <c r="C104" s="2"/>
      <c r="D104" s="2"/>
      <c r="E104" s="2"/>
      <c r="F104" s="2"/>
      <c r="G104" s="2"/>
      <c r="H104" s="2"/>
      <c r="I104" s="2"/>
      <c r="J104" s="2"/>
      <c r="K104" s="2"/>
      <c r="L104" s="2"/>
      <c r="M104" s="2"/>
      <c r="N104" s="2"/>
      <c r="O104" s="2"/>
      <c r="P104" s="2"/>
      <c r="Q104" s="2"/>
      <c r="R104" s="2"/>
      <c r="S104" s="2"/>
      <c r="T104" s="2"/>
      <c r="U104" s="2"/>
    </row>
    <row r="105" spans="1:21" ht="21" customHeight="1" x14ac:dyDescent="0.2">
      <c r="A105" s="2"/>
      <c r="B105" s="2"/>
      <c r="C105" s="2"/>
      <c r="D105" s="2"/>
      <c r="E105" s="2"/>
      <c r="F105" s="2"/>
      <c r="G105" s="2"/>
      <c r="H105" s="2"/>
      <c r="I105" s="2"/>
      <c r="J105" s="2"/>
      <c r="K105" s="2"/>
      <c r="L105" s="2"/>
      <c r="M105" s="2"/>
      <c r="N105" s="2"/>
      <c r="O105" s="2"/>
      <c r="P105" s="2"/>
      <c r="Q105" s="2"/>
      <c r="R105" s="2"/>
      <c r="S105" s="2"/>
      <c r="T105" s="2"/>
      <c r="U105" s="2"/>
    </row>
    <row r="106" spans="1:21" ht="21" customHeight="1" x14ac:dyDescent="0.2">
      <c r="A106" s="2"/>
      <c r="B106" s="2"/>
      <c r="C106" s="2"/>
      <c r="D106" s="2"/>
      <c r="E106" s="2"/>
      <c r="F106" s="2"/>
      <c r="G106" s="2"/>
      <c r="H106" s="2"/>
      <c r="I106" s="2"/>
      <c r="J106" s="2"/>
      <c r="K106" s="2"/>
      <c r="L106" s="2"/>
      <c r="M106" s="2"/>
      <c r="N106" s="2"/>
      <c r="O106" s="2"/>
      <c r="P106" s="2"/>
      <c r="Q106" s="2"/>
      <c r="R106" s="2"/>
      <c r="S106" s="2"/>
      <c r="T106" s="2"/>
      <c r="U106" s="2"/>
    </row>
    <row r="107" spans="1:21" ht="21" customHeight="1" x14ac:dyDescent="0.2">
      <c r="A107" s="2"/>
      <c r="B107" s="2"/>
      <c r="C107" s="2"/>
      <c r="D107" s="2"/>
      <c r="E107" s="2"/>
      <c r="F107" s="2"/>
      <c r="G107" s="2"/>
      <c r="H107" s="2"/>
      <c r="I107" s="2"/>
      <c r="J107" s="2"/>
      <c r="K107" s="2"/>
      <c r="L107" s="2"/>
      <c r="M107" s="2"/>
      <c r="N107" s="2"/>
      <c r="O107" s="2"/>
      <c r="P107" s="2"/>
      <c r="Q107" s="2"/>
      <c r="R107" s="2"/>
      <c r="S107" s="2"/>
      <c r="T107" s="2"/>
      <c r="U107" s="2"/>
    </row>
    <row r="108" spans="1:21" ht="21" customHeight="1" x14ac:dyDescent="0.2">
      <c r="A108" s="2"/>
      <c r="B108" s="2"/>
      <c r="C108" s="2"/>
      <c r="D108" s="2"/>
      <c r="E108" s="2"/>
      <c r="F108" s="2"/>
      <c r="G108" s="2"/>
      <c r="H108" s="2"/>
      <c r="I108" s="2"/>
      <c r="J108" s="2"/>
      <c r="K108" s="2"/>
      <c r="L108" s="2"/>
      <c r="M108" s="2"/>
      <c r="N108" s="2"/>
      <c r="O108" s="2"/>
      <c r="P108" s="2"/>
      <c r="Q108" s="2"/>
      <c r="R108" s="2"/>
      <c r="S108" s="2"/>
      <c r="T108" s="2"/>
      <c r="U108" s="2"/>
    </row>
    <row r="109" spans="1:21" ht="21" customHeight="1" x14ac:dyDescent="0.2">
      <c r="A109" s="2"/>
      <c r="B109" s="2"/>
      <c r="C109" s="2"/>
      <c r="D109" s="2"/>
      <c r="E109" s="2"/>
      <c r="F109" s="2"/>
      <c r="G109" s="2"/>
      <c r="H109" s="2"/>
      <c r="I109" s="2"/>
      <c r="J109" s="2"/>
      <c r="K109" s="2"/>
      <c r="L109" s="2"/>
      <c r="M109" s="2"/>
      <c r="N109" s="2"/>
      <c r="O109" s="2"/>
      <c r="P109" s="2"/>
      <c r="Q109" s="2"/>
      <c r="R109" s="2"/>
      <c r="S109" s="2"/>
      <c r="T109" s="2"/>
      <c r="U109" s="2"/>
    </row>
    <row r="110" spans="1:21" ht="21" customHeight="1" x14ac:dyDescent="0.2">
      <c r="A110" s="2"/>
      <c r="B110" s="2"/>
      <c r="C110" s="2"/>
      <c r="D110" s="2"/>
      <c r="E110" s="2"/>
      <c r="F110" s="2"/>
      <c r="G110" s="2"/>
      <c r="H110" s="2"/>
      <c r="I110" s="2"/>
      <c r="J110" s="2"/>
      <c r="K110" s="2"/>
      <c r="L110" s="2"/>
      <c r="M110" s="2"/>
      <c r="N110" s="2"/>
      <c r="O110" s="2"/>
      <c r="P110" s="2"/>
      <c r="Q110" s="2"/>
      <c r="R110" s="2"/>
      <c r="S110" s="2"/>
      <c r="T110" s="2"/>
      <c r="U110" s="2"/>
    </row>
    <row r="111" spans="1:21" ht="21" customHeight="1" x14ac:dyDescent="0.2">
      <c r="A111" s="2"/>
      <c r="B111" s="2"/>
      <c r="C111" s="2"/>
      <c r="D111" s="2"/>
      <c r="E111" s="2"/>
      <c r="F111" s="2"/>
      <c r="G111" s="2"/>
      <c r="H111" s="2"/>
      <c r="I111" s="2"/>
      <c r="J111" s="2"/>
      <c r="K111" s="2"/>
      <c r="L111" s="2"/>
      <c r="M111" s="2"/>
      <c r="N111" s="2"/>
      <c r="O111" s="2"/>
      <c r="P111" s="2"/>
      <c r="Q111" s="2"/>
      <c r="R111" s="2"/>
      <c r="S111" s="2"/>
      <c r="T111" s="2"/>
      <c r="U111" s="2"/>
    </row>
    <row r="112" spans="1:21" ht="21" customHeight="1" x14ac:dyDescent="0.2">
      <c r="A112" s="2"/>
      <c r="B112" s="2"/>
      <c r="C112" s="2"/>
      <c r="D112" s="2"/>
      <c r="E112" s="2"/>
      <c r="F112" s="2"/>
      <c r="G112" s="2"/>
      <c r="H112" s="2"/>
      <c r="I112" s="2"/>
      <c r="J112" s="2"/>
      <c r="K112" s="2"/>
      <c r="L112" s="2"/>
      <c r="M112" s="2"/>
      <c r="N112" s="2"/>
      <c r="O112" s="2"/>
      <c r="P112" s="2"/>
      <c r="Q112" s="2"/>
      <c r="R112" s="2"/>
      <c r="S112" s="2"/>
      <c r="T112" s="2"/>
      <c r="U112" s="2"/>
    </row>
    <row r="113" spans="1:21" ht="21" customHeight="1" x14ac:dyDescent="0.2">
      <c r="A113" s="2"/>
      <c r="B113" s="2"/>
      <c r="C113" s="2"/>
      <c r="D113" s="2"/>
      <c r="E113" s="2"/>
      <c r="F113" s="2"/>
      <c r="G113" s="2"/>
      <c r="H113" s="2"/>
      <c r="I113" s="2"/>
      <c r="J113" s="2"/>
      <c r="K113" s="2"/>
      <c r="L113" s="2"/>
      <c r="M113" s="2"/>
      <c r="N113" s="2"/>
      <c r="O113" s="2"/>
      <c r="P113" s="2"/>
      <c r="Q113" s="2"/>
      <c r="R113" s="2"/>
      <c r="S113" s="2"/>
      <c r="T113" s="2"/>
      <c r="U113" s="2"/>
    </row>
    <row r="114" spans="1:21" ht="21" customHeight="1" x14ac:dyDescent="0.2">
      <c r="A114" s="2"/>
      <c r="B114" s="2"/>
      <c r="C114" s="2"/>
      <c r="D114" s="2"/>
      <c r="E114" s="2"/>
      <c r="F114" s="2"/>
      <c r="G114" s="2"/>
      <c r="H114" s="2"/>
      <c r="I114" s="2"/>
      <c r="J114" s="2"/>
      <c r="K114" s="2"/>
      <c r="L114" s="2"/>
      <c r="M114" s="2"/>
      <c r="N114" s="2"/>
      <c r="O114" s="2"/>
      <c r="P114" s="2"/>
      <c r="Q114" s="2"/>
      <c r="R114" s="2"/>
      <c r="S114" s="2"/>
      <c r="T114" s="2"/>
      <c r="U114" s="2"/>
    </row>
    <row r="115" spans="1:21" ht="21" customHeight="1" x14ac:dyDescent="0.2">
      <c r="A115" s="2"/>
      <c r="B115" s="2"/>
      <c r="C115" s="2"/>
      <c r="D115" s="2"/>
      <c r="E115" s="2"/>
      <c r="F115" s="2"/>
      <c r="G115" s="2"/>
      <c r="H115" s="2"/>
      <c r="I115" s="2"/>
      <c r="J115" s="2"/>
      <c r="K115" s="2"/>
      <c r="L115" s="2"/>
      <c r="M115" s="2"/>
      <c r="N115" s="2"/>
      <c r="O115" s="2"/>
      <c r="P115" s="2"/>
      <c r="Q115" s="2"/>
      <c r="R115" s="2"/>
      <c r="S115" s="2"/>
      <c r="T115" s="2"/>
      <c r="U115" s="2"/>
    </row>
    <row r="116" spans="1:21" ht="21" customHeight="1" x14ac:dyDescent="0.2">
      <c r="A116" s="2"/>
      <c r="B116" s="2"/>
      <c r="C116" s="2"/>
      <c r="D116" s="2"/>
      <c r="E116" s="2"/>
      <c r="F116" s="2"/>
      <c r="G116" s="2"/>
      <c r="H116" s="2"/>
      <c r="I116" s="2"/>
      <c r="J116" s="2"/>
      <c r="K116" s="2"/>
      <c r="L116" s="2"/>
      <c r="M116" s="2"/>
      <c r="N116" s="2"/>
      <c r="O116" s="2"/>
      <c r="P116" s="2"/>
      <c r="Q116" s="2"/>
      <c r="R116" s="2"/>
      <c r="S116" s="2"/>
      <c r="T116" s="2"/>
      <c r="U116" s="2"/>
    </row>
    <row r="117" spans="1:21" ht="21" customHeight="1" x14ac:dyDescent="0.2">
      <c r="A117" s="2"/>
      <c r="B117" s="2"/>
      <c r="C117" s="2"/>
      <c r="D117" s="2"/>
      <c r="E117" s="2"/>
      <c r="F117" s="2"/>
      <c r="G117" s="2"/>
      <c r="H117" s="2"/>
      <c r="I117" s="2"/>
      <c r="J117" s="2"/>
      <c r="K117" s="2"/>
      <c r="L117" s="2"/>
      <c r="M117" s="2"/>
      <c r="N117" s="2"/>
      <c r="O117" s="2"/>
      <c r="P117" s="2"/>
      <c r="Q117" s="2"/>
      <c r="R117" s="2"/>
      <c r="S117" s="2"/>
      <c r="T117" s="2"/>
      <c r="U117" s="2"/>
    </row>
    <row r="118" spans="1:21" ht="21" customHeight="1" x14ac:dyDescent="0.2">
      <c r="A118" s="2"/>
      <c r="B118" s="2"/>
      <c r="C118" s="2"/>
      <c r="D118" s="2"/>
      <c r="E118" s="2"/>
      <c r="F118" s="2"/>
      <c r="G118" s="2"/>
      <c r="H118" s="2"/>
      <c r="I118" s="2"/>
      <c r="J118" s="2"/>
      <c r="K118" s="2"/>
      <c r="L118" s="2"/>
      <c r="M118" s="2"/>
      <c r="N118" s="2"/>
      <c r="O118" s="2"/>
      <c r="P118" s="2"/>
      <c r="Q118" s="2"/>
      <c r="R118" s="2"/>
      <c r="S118" s="2"/>
      <c r="T118" s="2"/>
      <c r="U118" s="2"/>
    </row>
    <row r="119" spans="1:21" ht="21" customHeight="1" x14ac:dyDescent="0.2">
      <c r="A119" s="2"/>
      <c r="B119" s="2"/>
      <c r="C119" s="2"/>
      <c r="D119" s="2"/>
      <c r="E119" s="2"/>
      <c r="F119" s="2"/>
      <c r="G119" s="2"/>
      <c r="H119" s="2"/>
      <c r="I119" s="2"/>
      <c r="J119" s="2"/>
      <c r="K119" s="2"/>
      <c r="L119" s="2"/>
      <c r="M119" s="2"/>
      <c r="N119" s="2"/>
      <c r="O119" s="2"/>
      <c r="P119" s="2"/>
      <c r="Q119" s="2"/>
      <c r="R119" s="2"/>
      <c r="S119" s="2"/>
      <c r="T119" s="2"/>
      <c r="U119" s="2"/>
    </row>
    <row r="120" spans="1:21" ht="21" customHeight="1" x14ac:dyDescent="0.2">
      <c r="A120" s="2"/>
      <c r="B120" s="2"/>
      <c r="C120" s="2"/>
      <c r="D120" s="2"/>
      <c r="E120" s="2"/>
      <c r="F120" s="2"/>
      <c r="G120" s="2"/>
      <c r="H120" s="2"/>
      <c r="I120" s="2"/>
      <c r="J120" s="2"/>
      <c r="K120" s="2"/>
      <c r="L120" s="2"/>
      <c r="M120" s="2"/>
      <c r="N120" s="2"/>
      <c r="O120" s="2"/>
      <c r="P120" s="2"/>
      <c r="Q120" s="2"/>
      <c r="R120" s="2"/>
      <c r="S120" s="2"/>
      <c r="T120" s="2"/>
      <c r="U120" s="2"/>
    </row>
    <row r="121" spans="1:21" ht="21" customHeight="1" x14ac:dyDescent="0.2">
      <c r="A121" s="2"/>
      <c r="B121" s="2"/>
      <c r="C121" s="2"/>
      <c r="D121" s="2"/>
      <c r="E121" s="2"/>
      <c r="F121" s="2"/>
      <c r="G121" s="2"/>
      <c r="H121" s="2"/>
      <c r="I121" s="2"/>
      <c r="J121" s="2"/>
      <c r="K121" s="2"/>
      <c r="L121" s="2"/>
      <c r="M121" s="2"/>
      <c r="N121" s="2"/>
      <c r="O121" s="2"/>
      <c r="P121" s="2"/>
      <c r="Q121" s="2"/>
      <c r="R121" s="2"/>
      <c r="S121" s="2"/>
      <c r="T121" s="2"/>
      <c r="U121" s="2"/>
    </row>
    <row r="122" spans="1:21" ht="21" customHeight="1" x14ac:dyDescent="0.2">
      <c r="A122" s="2"/>
      <c r="B122" s="2"/>
      <c r="C122" s="2"/>
      <c r="D122" s="2"/>
      <c r="E122" s="2"/>
      <c r="F122" s="2"/>
      <c r="G122" s="2"/>
      <c r="H122" s="2"/>
      <c r="I122" s="2"/>
      <c r="J122" s="2"/>
      <c r="K122" s="2"/>
      <c r="L122" s="2"/>
      <c r="M122" s="2"/>
      <c r="N122" s="2"/>
      <c r="O122" s="2"/>
      <c r="P122" s="2"/>
      <c r="Q122" s="2"/>
      <c r="R122" s="2"/>
      <c r="S122" s="2"/>
      <c r="T122" s="2"/>
      <c r="U122" s="2"/>
    </row>
    <row r="123" spans="1:21" ht="21" customHeight="1" x14ac:dyDescent="0.2">
      <c r="A123" s="2"/>
      <c r="B123" s="2"/>
      <c r="C123" s="2"/>
      <c r="D123" s="2"/>
      <c r="E123" s="2"/>
      <c r="F123" s="2"/>
      <c r="G123" s="2"/>
      <c r="H123" s="2"/>
      <c r="I123" s="2"/>
      <c r="J123" s="2"/>
      <c r="K123" s="2"/>
      <c r="L123" s="2"/>
      <c r="M123" s="2"/>
      <c r="N123" s="2"/>
      <c r="O123" s="2"/>
      <c r="P123" s="2"/>
      <c r="Q123" s="2"/>
      <c r="R123" s="2"/>
      <c r="S123" s="2"/>
      <c r="T123" s="2"/>
      <c r="U123" s="2"/>
    </row>
    <row r="124" spans="1:21" ht="21" customHeight="1" x14ac:dyDescent="0.2">
      <c r="A124" s="2"/>
      <c r="B124" s="2"/>
      <c r="C124" s="2"/>
      <c r="D124" s="2"/>
      <c r="E124" s="2"/>
      <c r="F124" s="2"/>
      <c r="G124" s="2"/>
      <c r="H124" s="2"/>
      <c r="I124" s="2"/>
      <c r="J124" s="2"/>
      <c r="K124" s="2"/>
      <c r="L124" s="2"/>
      <c r="M124" s="2"/>
      <c r="N124" s="2"/>
      <c r="O124" s="2"/>
      <c r="P124" s="2"/>
      <c r="Q124" s="2"/>
      <c r="R124" s="2"/>
      <c r="S124" s="2"/>
      <c r="T124" s="2"/>
      <c r="U124" s="2"/>
    </row>
    <row r="125" spans="1:21" ht="21" customHeight="1" x14ac:dyDescent="0.2">
      <c r="A125" s="2"/>
      <c r="B125" s="2"/>
      <c r="C125" s="2"/>
      <c r="D125" s="2"/>
      <c r="E125" s="2"/>
      <c r="F125" s="2"/>
      <c r="G125" s="2"/>
      <c r="H125" s="2"/>
      <c r="I125" s="2"/>
      <c r="J125" s="2"/>
      <c r="K125" s="2"/>
      <c r="L125" s="2"/>
      <c r="M125" s="2"/>
      <c r="N125" s="2"/>
      <c r="O125" s="2"/>
      <c r="P125" s="2"/>
      <c r="Q125" s="2"/>
      <c r="R125" s="2"/>
      <c r="S125" s="2"/>
      <c r="T125" s="2"/>
      <c r="U125" s="2"/>
    </row>
    <row r="126" spans="1:21" ht="21" customHeight="1" x14ac:dyDescent="0.2">
      <c r="A126" s="2"/>
      <c r="B126" s="2"/>
      <c r="C126" s="2"/>
      <c r="D126" s="2"/>
      <c r="E126" s="2"/>
      <c r="F126" s="2"/>
      <c r="G126" s="2"/>
      <c r="H126" s="2"/>
      <c r="I126" s="2"/>
      <c r="J126" s="2"/>
      <c r="K126" s="2"/>
      <c r="L126" s="2"/>
      <c r="M126" s="2"/>
      <c r="N126" s="2"/>
      <c r="O126" s="2"/>
      <c r="P126" s="2"/>
      <c r="Q126" s="2"/>
      <c r="R126" s="2"/>
      <c r="S126" s="2"/>
      <c r="T126" s="2"/>
      <c r="U126" s="2"/>
    </row>
    <row r="127" spans="1:21" ht="21" customHeight="1" x14ac:dyDescent="0.2">
      <c r="A127" s="2"/>
      <c r="B127" s="2"/>
      <c r="C127" s="2"/>
      <c r="D127" s="2"/>
      <c r="E127" s="2"/>
      <c r="F127" s="2"/>
      <c r="G127" s="2"/>
      <c r="H127" s="2"/>
      <c r="I127" s="2"/>
      <c r="J127" s="2"/>
      <c r="K127" s="2"/>
      <c r="L127" s="2"/>
      <c r="M127" s="2"/>
      <c r="N127" s="2"/>
      <c r="O127" s="2"/>
      <c r="P127" s="2"/>
      <c r="Q127" s="2"/>
      <c r="R127" s="2"/>
      <c r="S127" s="2"/>
      <c r="T127" s="2"/>
      <c r="U127" s="2"/>
    </row>
    <row r="128" spans="1:21" ht="21" customHeight="1" x14ac:dyDescent="0.2">
      <c r="A128" s="2"/>
      <c r="B128" s="2"/>
      <c r="C128" s="2"/>
      <c r="D128" s="2"/>
      <c r="E128" s="2"/>
      <c r="F128" s="2"/>
      <c r="G128" s="2"/>
      <c r="H128" s="2"/>
      <c r="I128" s="2"/>
      <c r="J128" s="2"/>
      <c r="K128" s="2"/>
      <c r="L128" s="2"/>
      <c r="M128" s="2"/>
      <c r="N128" s="2"/>
      <c r="O128" s="2"/>
      <c r="P128" s="2"/>
      <c r="Q128" s="2"/>
      <c r="R128" s="2"/>
      <c r="S128" s="2"/>
      <c r="T128" s="2"/>
      <c r="U128" s="2"/>
    </row>
    <row r="129" spans="1:21" ht="21" customHeight="1" x14ac:dyDescent="0.2">
      <c r="A129" s="2"/>
      <c r="B129" s="2"/>
      <c r="C129" s="2"/>
      <c r="D129" s="2"/>
      <c r="E129" s="2"/>
      <c r="F129" s="2"/>
      <c r="G129" s="2"/>
      <c r="H129" s="2"/>
      <c r="I129" s="2"/>
      <c r="J129" s="2"/>
      <c r="K129" s="2"/>
      <c r="L129" s="2"/>
      <c r="M129" s="2"/>
      <c r="N129" s="2"/>
      <c r="O129" s="2"/>
      <c r="P129" s="2"/>
      <c r="Q129" s="2"/>
      <c r="R129" s="2"/>
      <c r="S129" s="2"/>
      <c r="T129" s="2"/>
      <c r="U129" s="2"/>
    </row>
    <row r="130" spans="1:21" ht="21" customHeight="1" x14ac:dyDescent="0.2">
      <c r="A130" s="2"/>
      <c r="B130" s="2"/>
      <c r="C130" s="2"/>
      <c r="D130" s="2"/>
      <c r="E130" s="2"/>
      <c r="F130" s="2"/>
      <c r="G130" s="2"/>
      <c r="H130" s="2"/>
      <c r="I130" s="2"/>
      <c r="J130" s="2"/>
      <c r="K130" s="2"/>
      <c r="L130" s="2"/>
      <c r="M130" s="2"/>
      <c r="N130" s="2"/>
      <c r="O130" s="2"/>
      <c r="P130" s="2"/>
      <c r="Q130" s="2"/>
      <c r="R130" s="2"/>
      <c r="S130" s="2"/>
      <c r="T130" s="2"/>
      <c r="U130" s="2"/>
    </row>
    <row r="131" spans="1:21" ht="21" customHeight="1" x14ac:dyDescent="0.2">
      <c r="A131" s="2"/>
      <c r="B131" s="2"/>
      <c r="C131" s="2"/>
      <c r="D131" s="2"/>
      <c r="E131" s="2"/>
      <c r="F131" s="2"/>
      <c r="G131" s="2"/>
      <c r="H131" s="2"/>
      <c r="I131" s="2"/>
      <c r="J131" s="2"/>
      <c r="K131" s="2"/>
      <c r="L131" s="2"/>
      <c r="M131" s="2"/>
      <c r="N131" s="2"/>
      <c r="O131" s="2"/>
      <c r="P131" s="2"/>
      <c r="Q131" s="2"/>
      <c r="R131" s="2"/>
      <c r="S131" s="2"/>
      <c r="T131" s="2"/>
      <c r="U131" s="2"/>
    </row>
    <row r="132" spans="1:21" ht="21" customHeight="1" x14ac:dyDescent="0.2">
      <c r="A132" s="2"/>
      <c r="B132" s="2"/>
      <c r="C132" s="2"/>
      <c r="D132" s="2"/>
      <c r="E132" s="2"/>
      <c r="F132" s="2"/>
      <c r="G132" s="2"/>
      <c r="H132" s="2"/>
      <c r="I132" s="2"/>
      <c r="J132" s="2"/>
      <c r="K132" s="2"/>
      <c r="L132" s="2"/>
      <c r="M132" s="2"/>
      <c r="N132" s="2"/>
      <c r="O132" s="2"/>
      <c r="P132" s="2"/>
      <c r="Q132" s="2"/>
      <c r="R132" s="2"/>
      <c r="S132" s="2"/>
      <c r="T132" s="2"/>
      <c r="U132" s="2"/>
    </row>
    <row r="133" spans="1:21" ht="21" customHeight="1" x14ac:dyDescent="0.2">
      <c r="A133" s="2"/>
      <c r="B133" s="2"/>
      <c r="C133" s="2"/>
      <c r="D133" s="2"/>
      <c r="E133" s="2"/>
      <c r="F133" s="2"/>
      <c r="G133" s="2"/>
      <c r="H133" s="2"/>
      <c r="I133" s="2"/>
      <c r="J133" s="2"/>
      <c r="K133" s="2"/>
      <c r="L133" s="2"/>
      <c r="M133" s="2"/>
      <c r="N133" s="2"/>
      <c r="O133" s="2"/>
      <c r="P133" s="2"/>
      <c r="Q133" s="2"/>
      <c r="R133" s="2"/>
      <c r="S133" s="2"/>
      <c r="T133" s="2"/>
      <c r="U133" s="2"/>
    </row>
    <row r="134" spans="1:21" ht="21" customHeight="1" x14ac:dyDescent="0.2">
      <c r="A134" s="2"/>
      <c r="B134" s="2"/>
      <c r="C134" s="2"/>
      <c r="D134" s="2"/>
      <c r="E134" s="2"/>
      <c r="F134" s="2"/>
      <c r="G134" s="2"/>
      <c r="H134" s="2"/>
      <c r="I134" s="2"/>
      <c r="J134" s="2"/>
      <c r="K134" s="2"/>
      <c r="L134" s="2"/>
      <c r="M134" s="2"/>
      <c r="N134" s="2"/>
      <c r="O134" s="2"/>
      <c r="P134" s="2"/>
      <c r="Q134" s="2"/>
      <c r="R134" s="2"/>
      <c r="S134" s="2"/>
      <c r="T134" s="2"/>
      <c r="U134" s="2"/>
    </row>
    <row r="135" spans="1:21" ht="21" customHeight="1" x14ac:dyDescent="0.2">
      <c r="A135" s="2"/>
      <c r="B135" s="2"/>
      <c r="C135" s="2"/>
      <c r="D135" s="2"/>
      <c r="E135" s="2"/>
      <c r="F135" s="2"/>
      <c r="G135" s="2"/>
      <c r="H135" s="2"/>
      <c r="I135" s="2"/>
      <c r="J135" s="2"/>
      <c r="K135" s="2"/>
      <c r="L135" s="2"/>
      <c r="M135" s="2"/>
      <c r="N135" s="2"/>
      <c r="O135" s="2"/>
      <c r="P135" s="2"/>
      <c r="Q135" s="2"/>
      <c r="R135" s="2"/>
      <c r="S135" s="2"/>
      <c r="T135" s="2"/>
      <c r="U135" s="2"/>
    </row>
    <row r="136" spans="1:21" ht="21" customHeight="1" x14ac:dyDescent="0.2">
      <c r="A136" s="2"/>
      <c r="B136" s="2"/>
      <c r="C136" s="2"/>
      <c r="D136" s="2"/>
      <c r="E136" s="2"/>
      <c r="F136" s="2"/>
      <c r="G136" s="2"/>
      <c r="H136" s="2"/>
      <c r="I136" s="2"/>
      <c r="J136" s="2"/>
      <c r="K136" s="2"/>
      <c r="L136" s="2"/>
      <c r="M136" s="2"/>
      <c r="N136" s="2"/>
      <c r="O136" s="2"/>
      <c r="P136" s="2"/>
      <c r="Q136" s="2"/>
      <c r="R136" s="2"/>
      <c r="S136" s="2"/>
      <c r="T136" s="2"/>
      <c r="U136" s="2"/>
    </row>
    <row r="137" spans="1:21" ht="21" customHeight="1" x14ac:dyDescent="0.2">
      <c r="A137" s="2"/>
      <c r="B137" s="2"/>
      <c r="C137" s="2"/>
      <c r="D137" s="2"/>
      <c r="E137" s="2"/>
      <c r="F137" s="2"/>
      <c r="G137" s="2"/>
      <c r="H137" s="2"/>
      <c r="I137" s="2"/>
      <c r="J137" s="2"/>
      <c r="K137" s="2"/>
      <c r="L137" s="2"/>
      <c r="M137" s="2"/>
      <c r="N137" s="2"/>
      <c r="O137" s="2"/>
      <c r="P137" s="2"/>
      <c r="Q137" s="2"/>
      <c r="R137" s="2"/>
      <c r="S137" s="2"/>
      <c r="T137" s="2"/>
      <c r="U137" s="2"/>
    </row>
    <row r="138" spans="1:21" ht="21" customHeight="1" x14ac:dyDescent="0.2">
      <c r="A138" s="2"/>
      <c r="B138" s="2"/>
      <c r="C138" s="2"/>
      <c r="D138" s="2"/>
      <c r="E138" s="2"/>
      <c r="F138" s="2"/>
      <c r="G138" s="2"/>
      <c r="H138" s="2"/>
      <c r="I138" s="2"/>
      <c r="J138" s="2"/>
      <c r="K138" s="2"/>
      <c r="L138" s="2"/>
      <c r="M138" s="2"/>
      <c r="N138" s="2"/>
      <c r="O138" s="2"/>
      <c r="P138" s="2"/>
      <c r="Q138" s="2"/>
      <c r="R138" s="2"/>
      <c r="S138" s="2"/>
      <c r="T138" s="2"/>
      <c r="U138" s="2"/>
    </row>
    <row r="139" spans="1:21" ht="21" customHeight="1" x14ac:dyDescent="0.2">
      <c r="A139" s="2"/>
      <c r="B139" s="2"/>
      <c r="C139" s="2"/>
      <c r="D139" s="2"/>
      <c r="E139" s="2"/>
      <c r="F139" s="2"/>
      <c r="G139" s="2"/>
      <c r="H139" s="2"/>
      <c r="I139" s="2"/>
      <c r="J139" s="2"/>
      <c r="K139" s="2"/>
      <c r="L139" s="2"/>
      <c r="M139" s="2"/>
      <c r="N139" s="2"/>
      <c r="O139" s="2"/>
      <c r="P139" s="2"/>
      <c r="Q139" s="2"/>
      <c r="R139" s="2"/>
      <c r="S139" s="2"/>
      <c r="T139" s="2"/>
      <c r="U139" s="2"/>
    </row>
    <row r="140" spans="1:21" ht="21" customHeight="1" x14ac:dyDescent="0.2">
      <c r="A140" s="2"/>
      <c r="B140" s="2"/>
      <c r="C140" s="2"/>
      <c r="D140" s="2"/>
      <c r="E140" s="2"/>
      <c r="F140" s="2"/>
      <c r="G140" s="2"/>
      <c r="H140" s="2"/>
      <c r="I140" s="2"/>
      <c r="J140" s="2"/>
      <c r="K140" s="2"/>
      <c r="L140" s="2"/>
      <c r="M140" s="2"/>
      <c r="N140" s="2"/>
      <c r="O140" s="2"/>
      <c r="P140" s="2"/>
      <c r="Q140" s="2"/>
      <c r="R140" s="2"/>
      <c r="S140" s="2"/>
      <c r="T140" s="2"/>
      <c r="U140" s="2"/>
    </row>
    <row r="141" spans="1:21" ht="21" customHeight="1" x14ac:dyDescent="0.2">
      <c r="A141" s="2"/>
      <c r="B141" s="2"/>
      <c r="C141" s="2"/>
      <c r="D141" s="2"/>
      <c r="E141" s="2"/>
      <c r="F141" s="2"/>
      <c r="G141" s="2"/>
      <c r="H141" s="2"/>
      <c r="I141" s="2"/>
      <c r="J141" s="2"/>
      <c r="K141" s="2"/>
      <c r="L141" s="2"/>
      <c r="M141" s="2"/>
      <c r="N141" s="2"/>
      <c r="O141" s="2"/>
      <c r="P141" s="2"/>
      <c r="Q141" s="2"/>
      <c r="R141" s="2"/>
      <c r="S141" s="2"/>
      <c r="T141" s="2"/>
      <c r="U141" s="2"/>
    </row>
    <row r="142" spans="1:21" ht="21" customHeight="1" x14ac:dyDescent="0.2">
      <c r="A142" s="2"/>
      <c r="B142" s="2"/>
      <c r="C142" s="2"/>
      <c r="D142" s="2"/>
      <c r="E142" s="2"/>
      <c r="F142" s="2"/>
      <c r="G142" s="2"/>
      <c r="H142" s="2"/>
      <c r="I142" s="2"/>
      <c r="J142" s="2"/>
      <c r="K142" s="2"/>
      <c r="L142" s="2"/>
      <c r="M142" s="2"/>
      <c r="N142" s="2"/>
      <c r="O142" s="2"/>
      <c r="P142" s="2"/>
      <c r="Q142" s="2"/>
      <c r="R142" s="2"/>
      <c r="S142" s="2"/>
      <c r="T142" s="2"/>
      <c r="U142" s="2"/>
    </row>
    <row r="143" spans="1:21" ht="21" customHeight="1" x14ac:dyDescent="0.2">
      <c r="A143" s="2"/>
      <c r="B143" s="2"/>
      <c r="C143" s="2"/>
      <c r="D143" s="2"/>
      <c r="E143" s="2"/>
      <c r="F143" s="2"/>
      <c r="G143" s="2"/>
      <c r="H143" s="2"/>
      <c r="I143" s="2"/>
      <c r="J143" s="2"/>
      <c r="K143" s="2"/>
      <c r="L143" s="2"/>
      <c r="M143" s="2"/>
      <c r="N143" s="2"/>
      <c r="O143" s="2"/>
      <c r="P143" s="2"/>
      <c r="Q143" s="2"/>
      <c r="R143" s="2"/>
      <c r="S143" s="2"/>
      <c r="T143" s="2"/>
      <c r="U143" s="2"/>
    </row>
    <row r="144" spans="1:21" ht="21" customHeight="1" x14ac:dyDescent="0.2">
      <c r="A144" s="2"/>
      <c r="B144" s="2"/>
      <c r="C144" s="2"/>
      <c r="D144" s="2"/>
      <c r="E144" s="2"/>
      <c r="F144" s="2"/>
      <c r="G144" s="2"/>
      <c r="H144" s="2"/>
      <c r="I144" s="2"/>
      <c r="J144" s="2"/>
      <c r="K144" s="2"/>
      <c r="L144" s="2"/>
      <c r="M144" s="2"/>
      <c r="N144" s="2"/>
      <c r="O144" s="2"/>
      <c r="P144" s="2"/>
      <c r="Q144" s="2"/>
      <c r="R144" s="2"/>
      <c r="S144" s="2"/>
      <c r="T144" s="2"/>
      <c r="U144" s="2"/>
    </row>
    <row r="145" spans="1:21" ht="21" customHeight="1" x14ac:dyDescent="0.2">
      <c r="A145" s="2"/>
      <c r="B145" s="2"/>
      <c r="C145" s="2"/>
      <c r="D145" s="2"/>
      <c r="E145" s="2"/>
      <c r="F145" s="2"/>
      <c r="G145" s="2"/>
      <c r="H145" s="2"/>
      <c r="I145" s="2"/>
      <c r="J145" s="2"/>
      <c r="K145" s="2"/>
      <c r="L145" s="2"/>
      <c r="M145" s="2"/>
      <c r="N145" s="2"/>
      <c r="O145" s="2"/>
      <c r="P145" s="2"/>
      <c r="Q145" s="2"/>
      <c r="R145" s="2"/>
      <c r="S145" s="2"/>
      <c r="T145" s="2"/>
      <c r="U145" s="2"/>
    </row>
    <row r="146" spans="1:21" ht="21" customHeight="1" x14ac:dyDescent="0.2">
      <c r="A146" s="2"/>
      <c r="B146" s="2"/>
      <c r="C146" s="2"/>
      <c r="D146" s="2"/>
      <c r="E146" s="2"/>
      <c r="F146" s="2"/>
      <c r="G146" s="2"/>
      <c r="H146" s="2"/>
      <c r="I146" s="2"/>
      <c r="J146" s="2"/>
      <c r="K146" s="2"/>
      <c r="L146" s="2"/>
      <c r="M146" s="2"/>
      <c r="N146" s="2"/>
      <c r="O146" s="2"/>
      <c r="P146" s="2"/>
      <c r="Q146" s="2"/>
      <c r="R146" s="2"/>
      <c r="S146" s="2"/>
      <c r="T146" s="2"/>
      <c r="U146" s="2"/>
    </row>
    <row r="147" spans="1:21" ht="21" customHeight="1" x14ac:dyDescent="0.2">
      <c r="A147" s="2"/>
      <c r="B147" s="2"/>
      <c r="C147" s="2"/>
      <c r="D147" s="2"/>
      <c r="E147" s="2"/>
      <c r="F147" s="2"/>
      <c r="G147" s="2"/>
      <c r="H147" s="2"/>
      <c r="I147" s="2"/>
      <c r="J147" s="2"/>
      <c r="K147" s="2"/>
      <c r="L147" s="2"/>
      <c r="M147" s="2"/>
      <c r="N147" s="2"/>
      <c r="O147" s="2"/>
      <c r="P147" s="2"/>
      <c r="Q147" s="2"/>
      <c r="R147" s="2"/>
      <c r="S147" s="2"/>
      <c r="T147" s="2"/>
      <c r="U147" s="2"/>
    </row>
    <row r="148" spans="1:21" ht="21" customHeight="1" x14ac:dyDescent="0.2">
      <c r="A148" s="2"/>
      <c r="B148" s="2"/>
      <c r="C148" s="2"/>
      <c r="D148" s="2"/>
      <c r="E148" s="2"/>
      <c r="F148" s="2"/>
      <c r="G148" s="2"/>
      <c r="H148" s="2"/>
      <c r="I148" s="2"/>
      <c r="J148" s="2"/>
      <c r="K148" s="2"/>
      <c r="L148" s="2"/>
      <c r="M148" s="2"/>
      <c r="N148" s="2"/>
      <c r="O148" s="2"/>
      <c r="P148" s="2"/>
      <c r="Q148" s="2"/>
      <c r="R148" s="2"/>
      <c r="S148" s="2"/>
      <c r="T148" s="2"/>
      <c r="U148" s="2"/>
    </row>
    <row r="149" spans="1:21" ht="21" customHeight="1" x14ac:dyDescent="0.2">
      <c r="A149" s="2"/>
      <c r="B149" s="2"/>
      <c r="C149" s="2"/>
      <c r="D149" s="2"/>
      <c r="E149" s="2"/>
      <c r="F149" s="2"/>
      <c r="G149" s="2"/>
      <c r="H149" s="2"/>
      <c r="I149" s="2"/>
      <c r="J149" s="2"/>
      <c r="K149" s="2"/>
      <c r="L149" s="2"/>
      <c r="M149" s="2"/>
      <c r="N149" s="2"/>
      <c r="O149" s="2"/>
      <c r="P149" s="2"/>
      <c r="Q149" s="2"/>
      <c r="R149" s="2"/>
      <c r="S149" s="2"/>
      <c r="T149" s="2"/>
      <c r="U149" s="2"/>
    </row>
    <row r="150" spans="1:21" ht="21" customHeight="1" x14ac:dyDescent="0.2">
      <c r="A150" s="2"/>
      <c r="B150" s="2"/>
      <c r="C150" s="2"/>
      <c r="D150" s="2"/>
      <c r="E150" s="2"/>
      <c r="F150" s="2"/>
      <c r="G150" s="2"/>
      <c r="H150" s="2"/>
      <c r="I150" s="2"/>
      <c r="J150" s="2"/>
      <c r="K150" s="2"/>
      <c r="L150" s="2"/>
      <c r="M150" s="2"/>
      <c r="N150" s="2"/>
      <c r="O150" s="2"/>
      <c r="P150" s="2"/>
      <c r="Q150" s="2"/>
      <c r="R150" s="2"/>
      <c r="S150" s="2"/>
      <c r="T150" s="2"/>
      <c r="U150" s="2"/>
    </row>
    <row r="151" spans="1:21" ht="21" customHeight="1" x14ac:dyDescent="0.2">
      <c r="A151" s="2"/>
      <c r="B151" s="2"/>
      <c r="C151" s="2"/>
      <c r="D151" s="2"/>
      <c r="E151" s="2"/>
      <c r="F151" s="2"/>
      <c r="G151" s="2"/>
      <c r="H151" s="2"/>
      <c r="I151" s="2"/>
      <c r="J151" s="2"/>
      <c r="K151" s="2"/>
      <c r="L151" s="2"/>
      <c r="M151" s="2"/>
      <c r="N151" s="2"/>
      <c r="O151" s="2"/>
      <c r="P151" s="2"/>
      <c r="Q151" s="2"/>
      <c r="R151" s="2"/>
      <c r="S151" s="2"/>
      <c r="T151" s="2"/>
      <c r="U151" s="2"/>
    </row>
    <row r="152" spans="1:21" ht="21" customHeight="1" x14ac:dyDescent="0.2">
      <c r="A152" s="2"/>
      <c r="B152" s="2"/>
      <c r="C152" s="2"/>
      <c r="D152" s="2"/>
      <c r="E152" s="2"/>
      <c r="F152" s="2"/>
      <c r="G152" s="2"/>
      <c r="H152" s="2"/>
      <c r="I152" s="2"/>
      <c r="J152" s="2"/>
      <c r="K152" s="2"/>
      <c r="L152" s="2"/>
      <c r="M152" s="2"/>
      <c r="N152" s="2"/>
      <c r="O152" s="2"/>
      <c r="P152" s="2"/>
      <c r="Q152" s="2"/>
      <c r="R152" s="2"/>
      <c r="S152" s="2"/>
      <c r="T152" s="2"/>
      <c r="U152" s="2"/>
    </row>
    <row r="153" spans="1:21" ht="21" customHeight="1" x14ac:dyDescent="0.2">
      <c r="A153" s="2"/>
      <c r="B153" s="2"/>
      <c r="C153" s="2"/>
      <c r="D153" s="2"/>
      <c r="E153" s="2"/>
      <c r="F153" s="2"/>
      <c r="G153" s="2"/>
      <c r="H153" s="2"/>
      <c r="I153" s="2"/>
      <c r="J153" s="2"/>
      <c r="K153" s="2"/>
      <c r="L153" s="2"/>
      <c r="M153" s="2"/>
      <c r="N153" s="2"/>
      <c r="O153" s="2"/>
      <c r="P153" s="2"/>
      <c r="Q153" s="2"/>
      <c r="R153" s="2"/>
      <c r="S153" s="2"/>
      <c r="T153" s="2"/>
      <c r="U153" s="2"/>
    </row>
    <row r="154" spans="1:21" ht="21" customHeight="1" x14ac:dyDescent="0.2">
      <c r="A154" s="2"/>
      <c r="B154" s="2"/>
      <c r="C154" s="2"/>
      <c r="D154" s="2"/>
      <c r="E154" s="2"/>
      <c r="F154" s="2"/>
      <c r="G154" s="2"/>
      <c r="H154" s="2"/>
      <c r="I154" s="2"/>
      <c r="J154" s="2"/>
      <c r="K154" s="2"/>
      <c r="L154" s="2"/>
      <c r="M154" s="2"/>
      <c r="N154" s="2"/>
      <c r="O154" s="2"/>
      <c r="P154" s="2"/>
      <c r="Q154" s="2"/>
      <c r="R154" s="2"/>
      <c r="S154" s="2"/>
      <c r="T154" s="2"/>
      <c r="U154" s="2"/>
    </row>
    <row r="155" spans="1:21" ht="21" customHeight="1" x14ac:dyDescent="0.2">
      <c r="A155" s="2"/>
      <c r="B155" s="2"/>
      <c r="C155" s="2"/>
      <c r="D155" s="2"/>
      <c r="E155" s="2"/>
      <c r="F155" s="2"/>
      <c r="G155" s="2"/>
      <c r="H155" s="2"/>
      <c r="I155" s="2"/>
      <c r="J155" s="2"/>
      <c r="K155" s="2"/>
      <c r="L155" s="2"/>
      <c r="M155" s="2"/>
      <c r="N155" s="2"/>
      <c r="O155" s="2"/>
      <c r="P155" s="2"/>
      <c r="Q155" s="2"/>
      <c r="R155" s="2"/>
      <c r="S155" s="2"/>
      <c r="T155" s="2"/>
      <c r="U155" s="2"/>
    </row>
    <row r="156" spans="1:21" ht="21" customHeight="1" x14ac:dyDescent="0.2">
      <c r="A156" s="2"/>
      <c r="B156" s="2"/>
      <c r="C156" s="2"/>
      <c r="D156" s="2"/>
      <c r="E156" s="2"/>
      <c r="F156" s="2"/>
      <c r="G156" s="2"/>
      <c r="H156" s="2"/>
      <c r="I156" s="2"/>
      <c r="J156" s="2"/>
      <c r="K156" s="2"/>
      <c r="L156" s="2"/>
      <c r="M156" s="2"/>
      <c r="N156" s="2"/>
      <c r="O156" s="2"/>
      <c r="P156" s="2"/>
      <c r="Q156" s="2"/>
      <c r="R156" s="2"/>
      <c r="S156" s="2"/>
      <c r="T156" s="2"/>
      <c r="U156" s="2"/>
    </row>
    <row r="157" spans="1:21" ht="21" customHeight="1" x14ac:dyDescent="0.2">
      <c r="A157" s="2"/>
      <c r="B157" s="2"/>
      <c r="C157" s="2"/>
      <c r="D157" s="2"/>
      <c r="E157" s="2"/>
      <c r="F157" s="2"/>
      <c r="G157" s="2"/>
      <c r="H157" s="2"/>
      <c r="I157" s="2"/>
      <c r="J157" s="2"/>
      <c r="K157" s="2"/>
      <c r="L157" s="2"/>
      <c r="M157" s="2"/>
      <c r="N157" s="2"/>
      <c r="O157" s="2"/>
      <c r="P157" s="2"/>
      <c r="Q157" s="2"/>
      <c r="R157" s="2"/>
      <c r="S157" s="2"/>
      <c r="T157" s="2"/>
      <c r="U157" s="2"/>
    </row>
    <row r="158" spans="1:21" ht="21" customHeight="1" x14ac:dyDescent="0.2">
      <c r="A158" s="2"/>
      <c r="B158" s="2"/>
      <c r="C158" s="2"/>
      <c r="D158" s="2"/>
      <c r="E158" s="2"/>
      <c r="F158" s="2"/>
      <c r="G158" s="2"/>
      <c r="H158" s="2"/>
      <c r="I158" s="2"/>
      <c r="J158" s="2"/>
      <c r="K158" s="2"/>
      <c r="L158" s="2"/>
      <c r="M158" s="2"/>
      <c r="N158" s="2"/>
      <c r="O158" s="2"/>
      <c r="P158" s="2"/>
      <c r="Q158" s="2"/>
      <c r="R158" s="2"/>
      <c r="S158" s="2"/>
      <c r="T158" s="2"/>
      <c r="U158" s="2"/>
    </row>
    <row r="159" spans="1:21" ht="21" customHeight="1" x14ac:dyDescent="0.2">
      <c r="A159" s="2"/>
      <c r="B159" s="2"/>
      <c r="C159" s="2"/>
      <c r="D159" s="2"/>
      <c r="E159" s="2"/>
      <c r="F159" s="2"/>
      <c r="G159" s="2"/>
      <c r="H159" s="2"/>
      <c r="I159" s="2"/>
      <c r="J159" s="2"/>
      <c r="K159" s="2"/>
      <c r="L159" s="2"/>
      <c r="M159" s="2"/>
      <c r="N159" s="2"/>
      <c r="O159" s="2"/>
      <c r="P159" s="2"/>
      <c r="Q159" s="2"/>
      <c r="R159" s="2"/>
      <c r="S159" s="2"/>
      <c r="T159" s="2"/>
      <c r="U159" s="2"/>
    </row>
    <row r="160" spans="1:21" ht="21" customHeight="1" x14ac:dyDescent="0.2">
      <c r="A160" s="2"/>
      <c r="B160" s="2"/>
      <c r="C160" s="2"/>
      <c r="D160" s="2"/>
      <c r="E160" s="2"/>
      <c r="F160" s="2"/>
      <c r="G160" s="2"/>
      <c r="H160" s="2"/>
      <c r="I160" s="2"/>
      <c r="J160" s="2"/>
      <c r="K160" s="2"/>
      <c r="L160" s="2"/>
      <c r="M160" s="2"/>
      <c r="N160" s="2"/>
      <c r="O160" s="2"/>
      <c r="P160" s="2"/>
      <c r="Q160" s="2"/>
      <c r="R160" s="2"/>
      <c r="S160" s="2"/>
      <c r="T160" s="2"/>
      <c r="U160" s="2"/>
    </row>
    <row r="161" spans="1:21" ht="21" customHeight="1" x14ac:dyDescent="0.2">
      <c r="A161" s="2"/>
      <c r="B161" s="2"/>
      <c r="C161" s="2"/>
      <c r="D161" s="2"/>
      <c r="E161" s="2"/>
      <c r="F161" s="2"/>
      <c r="G161" s="2"/>
      <c r="H161" s="2"/>
      <c r="I161" s="2"/>
      <c r="J161" s="2"/>
      <c r="K161" s="2"/>
      <c r="L161" s="2"/>
      <c r="M161" s="2"/>
      <c r="N161" s="2"/>
      <c r="O161" s="2"/>
      <c r="P161" s="2"/>
      <c r="Q161" s="2"/>
      <c r="R161" s="2"/>
      <c r="S161" s="2"/>
      <c r="T161" s="2"/>
      <c r="U161" s="2"/>
    </row>
    <row r="162" spans="1:21" ht="21" customHeight="1" x14ac:dyDescent="0.2">
      <c r="A162" s="2"/>
      <c r="B162" s="2"/>
      <c r="C162" s="2"/>
      <c r="D162" s="2"/>
      <c r="E162" s="2"/>
      <c r="F162" s="2"/>
      <c r="G162" s="2"/>
      <c r="H162" s="2"/>
      <c r="I162" s="2"/>
      <c r="J162" s="2"/>
      <c r="K162" s="2"/>
      <c r="L162" s="2"/>
      <c r="M162" s="2"/>
      <c r="N162" s="2"/>
      <c r="O162" s="2"/>
      <c r="P162" s="2"/>
      <c r="Q162" s="2"/>
      <c r="R162" s="2"/>
      <c r="S162" s="2"/>
      <c r="T162" s="2"/>
      <c r="U162" s="2"/>
    </row>
    <row r="163" spans="1:21" ht="21" customHeight="1" x14ac:dyDescent="0.2">
      <c r="A163" s="2"/>
      <c r="B163" s="2"/>
      <c r="C163" s="2"/>
      <c r="D163" s="2"/>
      <c r="E163" s="2"/>
      <c r="F163" s="2"/>
      <c r="G163" s="2"/>
      <c r="H163" s="2"/>
      <c r="I163" s="2"/>
      <c r="J163" s="2"/>
      <c r="K163" s="2"/>
      <c r="L163" s="2"/>
      <c r="M163" s="2"/>
      <c r="N163" s="2"/>
      <c r="O163" s="2"/>
      <c r="P163" s="2"/>
      <c r="Q163" s="2"/>
      <c r="R163" s="2"/>
      <c r="S163" s="2"/>
      <c r="T163" s="2"/>
      <c r="U163" s="2"/>
    </row>
    <row r="164" spans="1:21" ht="21" customHeight="1" x14ac:dyDescent="0.2">
      <c r="A164" s="2"/>
      <c r="B164" s="2"/>
      <c r="C164" s="2"/>
      <c r="D164" s="2"/>
      <c r="E164" s="2"/>
      <c r="F164" s="2"/>
      <c r="G164" s="2"/>
      <c r="H164" s="2"/>
      <c r="I164" s="2"/>
      <c r="J164" s="2"/>
      <c r="K164" s="2"/>
      <c r="L164" s="2"/>
      <c r="M164" s="2"/>
      <c r="N164" s="2"/>
      <c r="O164" s="2"/>
      <c r="P164" s="2"/>
      <c r="Q164" s="2"/>
      <c r="R164" s="2"/>
      <c r="S164" s="2"/>
      <c r="T164" s="2"/>
      <c r="U164" s="2"/>
    </row>
    <row r="165" spans="1:21" ht="21" customHeight="1" x14ac:dyDescent="0.2">
      <c r="A165" s="2"/>
      <c r="B165" s="2"/>
      <c r="C165" s="2"/>
      <c r="D165" s="2"/>
      <c r="E165" s="2"/>
      <c r="F165" s="2"/>
      <c r="G165" s="2"/>
      <c r="H165" s="2"/>
      <c r="I165" s="2"/>
      <c r="J165" s="2"/>
      <c r="K165" s="2"/>
      <c r="L165" s="2"/>
      <c r="M165" s="2"/>
      <c r="N165" s="2"/>
      <c r="O165" s="2"/>
      <c r="P165" s="2"/>
      <c r="Q165" s="2"/>
      <c r="R165" s="2"/>
      <c r="S165" s="2"/>
      <c r="T165" s="2"/>
      <c r="U165" s="2"/>
    </row>
    <row r="166" spans="1:21" ht="21" customHeight="1" x14ac:dyDescent="0.2">
      <c r="A166" s="2"/>
      <c r="B166" s="2"/>
      <c r="C166" s="2"/>
      <c r="D166" s="2"/>
      <c r="E166" s="2"/>
      <c r="F166" s="2"/>
      <c r="G166" s="2"/>
      <c r="H166" s="2"/>
      <c r="I166" s="2"/>
      <c r="J166" s="2"/>
      <c r="K166" s="2"/>
      <c r="L166" s="2"/>
      <c r="M166" s="2"/>
      <c r="N166" s="2"/>
      <c r="O166" s="2"/>
      <c r="P166" s="2"/>
      <c r="Q166" s="2"/>
      <c r="R166" s="2"/>
      <c r="S166" s="2"/>
      <c r="T166" s="2"/>
      <c r="U166" s="2"/>
    </row>
  </sheetData>
  <mergeCells count="4">
    <mergeCell ref="A12:A13"/>
    <mergeCell ref="B12:O12"/>
    <mergeCell ref="A3:A4"/>
    <mergeCell ref="B3:J3"/>
  </mergeCells>
  <phoneticPr fontId="2"/>
  <printOptions horizontalCentered="1"/>
  <pageMargins left="0.94488188976377963" right="0.78740157480314965" top="1.4566929133858268" bottom="0.98425196850393704" header="0.9055118110236221" footer="0.51181102362204722"/>
  <pageSetup paperSize="9" scale="65" firstPageNumber="2" orientation="portrait" r:id="rId1"/>
  <headerFooter differentFirst="1" scaleWithDoc="0" alignWithMargins="0">
    <firstHeader>&amp;C第一部　警 備 統 計</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6"/>
  <sheetViews>
    <sheetView view="pageBreakPreview" zoomScale="70" zoomScaleNormal="75" zoomScaleSheetLayoutView="70" workbookViewId="0">
      <pane ySplit="3" topLeftCell="A7" activePane="bottomLeft" state="frozen"/>
      <selection activeCell="E17" sqref="E17"/>
      <selection pane="bottomLeft" activeCell="E17" sqref="E17"/>
    </sheetView>
  </sheetViews>
  <sheetFormatPr defaultColWidth="9" defaultRowHeight="21" customHeight="1" x14ac:dyDescent="0.2"/>
  <cols>
    <col min="1" max="1" width="7.6640625" style="169" customWidth="1"/>
    <col min="2" max="2" width="11.33203125" style="11" customWidth="1"/>
    <col min="3" max="3" width="8.109375" style="11" bestFit="1" customWidth="1"/>
    <col min="4" max="10" width="6.33203125" style="11" customWidth="1"/>
    <col min="11" max="12" width="6.33203125" style="170" customWidth="1"/>
    <col min="13" max="13" width="6.44140625" style="11" customWidth="1"/>
    <col min="14" max="18" width="6.33203125" style="11" customWidth="1"/>
    <col min="19" max="19" width="9" style="11"/>
    <col min="20" max="16384" width="9" style="134"/>
  </cols>
  <sheetData>
    <row r="1" spans="1:21" ht="21" customHeight="1" x14ac:dyDescent="0.2">
      <c r="A1" s="171" t="s">
        <v>139</v>
      </c>
      <c r="B1" s="172"/>
      <c r="C1" s="172"/>
      <c r="D1" s="172"/>
      <c r="E1" s="172"/>
      <c r="F1" s="172"/>
      <c r="G1" s="172"/>
      <c r="H1" s="172"/>
      <c r="I1" s="172"/>
      <c r="J1" s="172"/>
      <c r="K1" s="172"/>
      <c r="L1" s="172"/>
      <c r="M1" s="172"/>
      <c r="N1" s="172"/>
      <c r="O1" s="172"/>
      <c r="P1" s="172"/>
      <c r="Q1" s="172"/>
      <c r="R1" s="172"/>
      <c r="S1" s="152"/>
    </row>
    <row r="2" spans="1:21" ht="21" customHeight="1" thickBot="1" x14ac:dyDescent="0.25">
      <c r="A2" s="173" t="s">
        <v>140</v>
      </c>
      <c r="B2" s="172"/>
      <c r="C2" s="172"/>
      <c r="D2" s="172"/>
      <c r="E2" s="172"/>
      <c r="F2" s="172"/>
      <c r="G2" s="172"/>
      <c r="H2" s="172"/>
      <c r="I2" s="172"/>
      <c r="J2" s="172"/>
      <c r="K2" s="172"/>
      <c r="L2" s="172"/>
      <c r="M2" s="933"/>
      <c r="N2" s="933"/>
      <c r="O2" s="933"/>
      <c r="P2" s="933"/>
      <c r="Q2" s="933"/>
      <c r="R2" s="933"/>
      <c r="S2" s="152"/>
    </row>
    <row r="3" spans="1:21" ht="40.799999999999997" x14ac:dyDescent="0.2">
      <c r="A3" s="174" t="s">
        <v>141</v>
      </c>
      <c r="B3" s="175" t="s">
        <v>155</v>
      </c>
      <c r="C3" s="935" t="s">
        <v>142</v>
      </c>
      <c r="D3" s="936"/>
      <c r="E3" s="937" t="s">
        <v>143</v>
      </c>
      <c r="F3" s="934"/>
      <c r="G3" s="934" t="s">
        <v>144</v>
      </c>
      <c r="H3" s="934"/>
      <c r="I3" s="934" t="s">
        <v>620</v>
      </c>
      <c r="J3" s="934"/>
      <c r="K3" s="934" t="s">
        <v>176</v>
      </c>
      <c r="L3" s="934"/>
      <c r="M3" s="934" t="s">
        <v>145</v>
      </c>
      <c r="N3" s="934"/>
      <c r="O3" s="938" t="s">
        <v>146</v>
      </c>
      <c r="P3" s="938"/>
      <c r="Q3" s="939" t="s">
        <v>147</v>
      </c>
      <c r="R3" s="940"/>
      <c r="S3" s="152"/>
    </row>
    <row r="4" spans="1:21" ht="13.2" hidden="1" x14ac:dyDescent="0.2">
      <c r="A4" s="816"/>
      <c r="B4" s="176"/>
      <c r="C4" s="182"/>
      <c r="D4" s="266"/>
      <c r="E4" s="267"/>
      <c r="F4" s="268"/>
      <c r="G4" s="269"/>
      <c r="H4" s="270"/>
      <c r="I4" s="268"/>
      <c r="J4" s="268"/>
      <c r="K4" s="269"/>
      <c r="L4" s="270"/>
      <c r="M4" s="268"/>
      <c r="N4" s="268"/>
      <c r="O4" s="271"/>
      <c r="P4" s="272"/>
      <c r="Q4" s="269"/>
      <c r="R4" s="273"/>
      <c r="S4" s="152"/>
    </row>
    <row r="5" spans="1:21" ht="14.25" customHeight="1" x14ac:dyDescent="0.2">
      <c r="A5" s="928" t="s">
        <v>142</v>
      </c>
      <c r="B5" s="176"/>
      <c r="C5" s="177" t="s">
        <v>148</v>
      </c>
      <c r="D5" s="178" t="s">
        <v>149</v>
      </c>
      <c r="E5" s="186" t="s">
        <v>148</v>
      </c>
      <c r="F5" s="471" t="s">
        <v>149</v>
      </c>
      <c r="G5" s="180" t="s">
        <v>148</v>
      </c>
      <c r="H5" s="181" t="s">
        <v>149</v>
      </c>
      <c r="I5" s="179" t="s">
        <v>17</v>
      </c>
      <c r="J5" s="179" t="s">
        <v>18</v>
      </c>
      <c r="K5" s="180" t="s">
        <v>148</v>
      </c>
      <c r="L5" s="181" t="s">
        <v>149</v>
      </c>
      <c r="M5" s="179" t="s">
        <v>148</v>
      </c>
      <c r="N5" s="179" t="s">
        <v>149</v>
      </c>
      <c r="O5" s="180" t="s">
        <v>148</v>
      </c>
      <c r="P5" s="181" t="s">
        <v>149</v>
      </c>
      <c r="Q5" s="180" t="s">
        <v>148</v>
      </c>
      <c r="R5" s="178" t="s">
        <v>149</v>
      </c>
      <c r="S5" s="152"/>
    </row>
    <row r="6" spans="1:21" s="136" customFormat="1" ht="17.25" customHeight="1" x14ac:dyDescent="0.2">
      <c r="A6" s="929"/>
      <c r="B6" s="182" t="s">
        <v>150</v>
      </c>
      <c r="C6" s="527">
        <f t="shared" ref="C6:R6" si="0">SUM(C10,C14,C18,C22,C26,C30,C34,C38,C42,C46,C50)</f>
        <v>7900</v>
      </c>
      <c r="D6" s="540">
        <f t="shared" si="0"/>
        <v>5437</v>
      </c>
      <c r="E6" s="527">
        <f t="shared" si="0"/>
        <v>3512</v>
      </c>
      <c r="F6" s="540">
        <f t="shared" si="0"/>
        <v>1991</v>
      </c>
      <c r="G6" s="538">
        <f t="shared" si="0"/>
        <v>2163</v>
      </c>
      <c r="H6" s="540">
        <f t="shared" si="0"/>
        <v>1516</v>
      </c>
      <c r="I6" s="528">
        <f t="shared" si="0"/>
        <v>37</v>
      </c>
      <c r="J6" s="528">
        <f t="shared" si="0"/>
        <v>26</v>
      </c>
      <c r="K6" s="538">
        <f t="shared" si="0"/>
        <v>64</v>
      </c>
      <c r="L6" s="540">
        <f t="shared" si="0"/>
        <v>6</v>
      </c>
      <c r="M6" s="528">
        <f t="shared" si="0"/>
        <v>871</v>
      </c>
      <c r="N6" s="528">
        <f t="shared" si="0"/>
        <v>888</v>
      </c>
      <c r="O6" s="538">
        <f t="shared" si="0"/>
        <v>753</v>
      </c>
      <c r="P6" s="540">
        <f t="shared" si="0"/>
        <v>706</v>
      </c>
      <c r="Q6" s="538">
        <f t="shared" si="0"/>
        <v>500</v>
      </c>
      <c r="R6" s="529">
        <f t="shared" si="0"/>
        <v>304</v>
      </c>
      <c r="S6" s="167"/>
      <c r="T6" s="135"/>
      <c r="U6" s="222"/>
    </row>
    <row r="7" spans="1:21" ht="17.25" customHeight="1" x14ac:dyDescent="0.2">
      <c r="A7" s="929"/>
      <c r="B7" s="182" t="s">
        <v>151</v>
      </c>
      <c r="C7" s="527">
        <f>SUM(C11,C15,C19,C23,C27,C31,C35,C39,C43,C47,C51)</f>
        <v>6448</v>
      </c>
      <c r="D7" s="540">
        <f t="shared" ref="C7:D9" si="1">SUM(D11,D15,D19,D23,D27,D31,D35,D39,D43,D47,D51)</f>
        <v>4385</v>
      </c>
      <c r="E7" s="527">
        <f t="shared" ref="E7:F9" si="2">SUM(E11,E15,E19,E23,E27,E31,E35,E39,E43,E47,E51)</f>
        <v>2390</v>
      </c>
      <c r="F7" s="540">
        <f t="shared" si="2"/>
        <v>1233</v>
      </c>
      <c r="G7" s="538">
        <f t="shared" ref="G7:N7" si="3">SUM(G11,G15,G19,G23,G27,G31,G35,G39,G43,G47,G51)</f>
        <v>2114</v>
      </c>
      <c r="H7" s="540">
        <f t="shared" si="3"/>
        <v>1470</v>
      </c>
      <c r="I7" s="528">
        <f t="shared" si="3"/>
        <v>33</v>
      </c>
      <c r="J7" s="528">
        <f t="shared" si="3"/>
        <v>22</v>
      </c>
      <c r="K7" s="538">
        <f t="shared" si="3"/>
        <v>63</v>
      </c>
      <c r="L7" s="540">
        <f t="shared" si="3"/>
        <v>5</v>
      </c>
      <c r="M7" s="528">
        <f t="shared" si="3"/>
        <v>661</v>
      </c>
      <c r="N7" s="528">
        <f t="shared" si="3"/>
        <v>695</v>
      </c>
      <c r="O7" s="538">
        <f t="shared" ref="O7:R9" si="4">SUM(O11,O15,O19,O23,O27,O31,O35,O39,O43,O47,O51)</f>
        <v>741</v>
      </c>
      <c r="P7" s="540">
        <f t="shared" si="4"/>
        <v>704</v>
      </c>
      <c r="Q7" s="538">
        <f t="shared" si="4"/>
        <v>446</v>
      </c>
      <c r="R7" s="529">
        <f t="shared" si="4"/>
        <v>256</v>
      </c>
      <c r="S7" s="167"/>
      <c r="T7" s="135"/>
      <c r="U7" s="222"/>
    </row>
    <row r="8" spans="1:21" ht="17.25" customHeight="1" x14ac:dyDescent="0.2">
      <c r="A8" s="929"/>
      <c r="B8" s="182" t="s">
        <v>152</v>
      </c>
      <c r="C8" s="527">
        <f t="shared" si="1"/>
        <v>15</v>
      </c>
      <c r="D8" s="540">
        <f t="shared" si="1"/>
        <v>7</v>
      </c>
      <c r="E8" s="527">
        <f t="shared" si="2"/>
        <v>0</v>
      </c>
      <c r="F8" s="540">
        <f t="shared" si="2"/>
        <v>0</v>
      </c>
      <c r="G8" s="538">
        <f t="shared" ref="G8:N8" si="5">SUM(G12,G16,G20,G24,G28,G32,G36,G40,G44,G48,G52)</f>
        <v>2</v>
      </c>
      <c r="H8" s="540">
        <f t="shared" si="5"/>
        <v>4</v>
      </c>
      <c r="I8" s="528">
        <f t="shared" si="5"/>
        <v>0</v>
      </c>
      <c r="J8" s="528">
        <f t="shared" si="5"/>
        <v>0</v>
      </c>
      <c r="K8" s="538">
        <f t="shared" si="5"/>
        <v>1</v>
      </c>
      <c r="L8" s="540">
        <f t="shared" si="5"/>
        <v>1</v>
      </c>
      <c r="M8" s="528">
        <f t="shared" si="5"/>
        <v>0</v>
      </c>
      <c r="N8" s="528">
        <f t="shared" si="5"/>
        <v>0</v>
      </c>
      <c r="O8" s="538">
        <f t="shared" si="4"/>
        <v>12</v>
      </c>
      <c r="P8" s="540">
        <f t="shared" si="4"/>
        <v>2</v>
      </c>
      <c r="Q8" s="538">
        <f t="shared" si="4"/>
        <v>0</v>
      </c>
      <c r="R8" s="529">
        <f t="shared" si="4"/>
        <v>0</v>
      </c>
      <c r="S8" s="167"/>
      <c r="T8" s="135"/>
      <c r="U8" s="222"/>
    </row>
    <row r="9" spans="1:21" ht="17.25" customHeight="1" x14ac:dyDescent="0.2">
      <c r="A9" s="931"/>
      <c r="B9" s="182" t="s">
        <v>153</v>
      </c>
      <c r="C9" s="530">
        <f t="shared" si="1"/>
        <v>1437</v>
      </c>
      <c r="D9" s="541">
        <f t="shared" si="1"/>
        <v>1045</v>
      </c>
      <c r="E9" s="530">
        <f t="shared" si="2"/>
        <v>1122</v>
      </c>
      <c r="F9" s="541">
        <f t="shared" si="2"/>
        <v>758</v>
      </c>
      <c r="G9" s="542">
        <f t="shared" ref="G9:N9" si="6">SUM(G13,G17,G21,G25,G29,G33,G37,G41,G45,G49,G53)</f>
        <v>47</v>
      </c>
      <c r="H9" s="541">
        <f t="shared" si="6"/>
        <v>42</v>
      </c>
      <c r="I9" s="543">
        <f t="shared" si="6"/>
        <v>4</v>
      </c>
      <c r="J9" s="543">
        <f t="shared" si="6"/>
        <v>4</v>
      </c>
      <c r="K9" s="542">
        <f t="shared" si="6"/>
        <v>0</v>
      </c>
      <c r="L9" s="541">
        <f t="shared" si="6"/>
        <v>0</v>
      </c>
      <c r="M9" s="543">
        <f t="shared" si="6"/>
        <v>210</v>
      </c>
      <c r="N9" s="543">
        <f t="shared" si="6"/>
        <v>193</v>
      </c>
      <c r="O9" s="542">
        <f t="shared" si="4"/>
        <v>0</v>
      </c>
      <c r="P9" s="541">
        <f t="shared" si="4"/>
        <v>0</v>
      </c>
      <c r="Q9" s="542">
        <f t="shared" si="4"/>
        <v>54</v>
      </c>
      <c r="R9" s="531">
        <f t="shared" si="4"/>
        <v>48</v>
      </c>
      <c r="S9" s="167"/>
      <c r="T9" s="135"/>
      <c r="U9" s="222"/>
    </row>
    <row r="10" spans="1:21" ht="17.25" customHeight="1" x14ac:dyDescent="0.2">
      <c r="A10" s="928" t="s">
        <v>154</v>
      </c>
      <c r="B10" s="183" t="s">
        <v>150</v>
      </c>
      <c r="C10" s="527">
        <f>SUM(E10,G10,I10,K10,M10,O10,Q10)</f>
        <v>443</v>
      </c>
      <c r="D10" s="528">
        <f t="shared" ref="D10:D53" si="7">SUM(F10,H10,J10,L10,N10,P10,R10)</f>
        <v>307</v>
      </c>
      <c r="E10" s="670">
        <f>SUM(E11:E13)</f>
        <v>55</v>
      </c>
      <c r="F10" s="671">
        <f t="shared" ref="F10:R10" si="8">SUM(F11:F13)</f>
        <v>29</v>
      </c>
      <c r="G10" s="672">
        <f t="shared" si="8"/>
        <v>274</v>
      </c>
      <c r="H10" s="673">
        <f t="shared" si="8"/>
        <v>203</v>
      </c>
      <c r="I10" s="671">
        <f t="shared" si="8"/>
        <v>0</v>
      </c>
      <c r="J10" s="671">
        <f t="shared" si="8"/>
        <v>0</v>
      </c>
      <c r="K10" s="672">
        <f t="shared" si="8"/>
        <v>26</v>
      </c>
      <c r="L10" s="673">
        <f t="shared" si="8"/>
        <v>2</v>
      </c>
      <c r="M10" s="671">
        <f t="shared" si="8"/>
        <v>42</v>
      </c>
      <c r="N10" s="671">
        <f t="shared" si="8"/>
        <v>38</v>
      </c>
      <c r="O10" s="672">
        <f t="shared" si="8"/>
        <v>34</v>
      </c>
      <c r="P10" s="673">
        <f t="shared" si="8"/>
        <v>32</v>
      </c>
      <c r="Q10" s="674">
        <f t="shared" si="8"/>
        <v>12</v>
      </c>
      <c r="R10" s="722">
        <f t="shared" si="8"/>
        <v>3</v>
      </c>
      <c r="S10" s="167"/>
      <c r="T10" s="135"/>
      <c r="U10" s="222"/>
    </row>
    <row r="11" spans="1:21" ht="17.25" customHeight="1" x14ac:dyDescent="0.2">
      <c r="A11" s="929"/>
      <c r="B11" s="182" t="s">
        <v>151</v>
      </c>
      <c r="C11" s="527">
        <f>SUM(E11,G11,I11,K11,M11,O11,Q11)</f>
        <v>426</v>
      </c>
      <c r="D11" s="528">
        <f t="shared" si="7"/>
        <v>291</v>
      </c>
      <c r="E11" s="676">
        <v>42</v>
      </c>
      <c r="F11" s="528">
        <v>18</v>
      </c>
      <c r="G11" s="677">
        <v>272</v>
      </c>
      <c r="H11" s="540">
        <v>199</v>
      </c>
      <c r="I11" s="677">
        <v>0</v>
      </c>
      <c r="J11" s="540">
        <v>0</v>
      </c>
      <c r="K11" s="677">
        <v>25</v>
      </c>
      <c r="L11" s="540">
        <v>1</v>
      </c>
      <c r="M11" s="677">
        <v>42</v>
      </c>
      <c r="N11" s="540">
        <v>38</v>
      </c>
      <c r="O11" s="677">
        <v>33</v>
      </c>
      <c r="P11" s="528">
        <v>32</v>
      </c>
      <c r="Q11" s="677">
        <v>12</v>
      </c>
      <c r="R11" s="529">
        <v>3</v>
      </c>
      <c r="S11" s="167"/>
      <c r="T11" s="135"/>
      <c r="U11" s="222"/>
    </row>
    <row r="12" spans="1:21" ht="17.25" customHeight="1" x14ac:dyDescent="0.2">
      <c r="A12" s="929"/>
      <c r="B12" s="182" t="s">
        <v>152</v>
      </c>
      <c r="C12" s="527">
        <f>SUM(E12,G12,I12,K12,M12,O12,Q12)</f>
        <v>4</v>
      </c>
      <c r="D12" s="528">
        <f t="shared" si="7"/>
        <v>5</v>
      </c>
      <c r="E12" s="676">
        <v>0</v>
      </c>
      <c r="F12" s="528">
        <v>0</v>
      </c>
      <c r="G12" s="677">
        <v>2</v>
      </c>
      <c r="H12" s="540">
        <v>4</v>
      </c>
      <c r="I12" s="677">
        <v>0</v>
      </c>
      <c r="J12" s="540">
        <v>0</v>
      </c>
      <c r="K12" s="677">
        <v>1</v>
      </c>
      <c r="L12" s="540">
        <v>1</v>
      </c>
      <c r="M12" s="677">
        <v>0</v>
      </c>
      <c r="N12" s="540">
        <v>0</v>
      </c>
      <c r="O12" s="677">
        <v>1</v>
      </c>
      <c r="P12" s="528">
        <v>0</v>
      </c>
      <c r="Q12" s="677">
        <v>0</v>
      </c>
      <c r="R12" s="529">
        <v>0</v>
      </c>
      <c r="S12" s="167"/>
      <c r="T12" s="135"/>
      <c r="U12" s="222"/>
    </row>
    <row r="13" spans="1:21" ht="17.25" customHeight="1" x14ac:dyDescent="0.2">
      <c r="A13" s="931"/>
      <c r="B13" s="184" t="s">
        <v>153</v>
      </c>
      <c r="C13" s="530">
        <f t="shared" ref="C13:C53" si="9">SUM(E13,G13,I13,K13,M13,O13,Q13)</f>
        <v>13</v>
      </c>
      <c r="D13" s="531">
        <f t="shared" si="7"/>
        <v>11</v>
      </c>
      <c r="E13" s="676">
        <v>13</v>
      </c>
      <c r="F13" s="543">
        <v>11</v>
      </c>
      <c r="G13" s="678">
        <v>0</v>
      </c>
      <c r="H13" s="541">
        <v>0</v>
      </c>
      <c r="I13" s="678">
        <v>0</v>
      </c>
      <c r="J13" s="541">
        <v>0</v>
      </c>
      <c r="K13" s="678">
        <v>0</v>
      </c>
      <c r="L13" s="541">
        <v>0</v>
      </c>
      <c r="M13" s="678">
        <v>0</v>
      </c>
      <c r="N13" s="541">
        <v>0</v>
      </c>
      <c r="O13" s="678">
        <v>0</v>
      </c>
      <c r="P13" s="543">
        <v>0</v>
      </c>
      <c r="Q13" s="678">
        <v>0</v>
      </c>
      <c r="R13" s="531">
        <v>0</v>
      </c>
      <c r="S13" s="167"/>
      <c r="T13" s="135"/>
      <c r="U13" s="222"/>
    </row>
    <row r="14" spans="1:21" ht="17.25" customHeight="1" x14ac:dyDescent="0.2">
      <c r="A14" s="928" t="s">
        <v>0</v>
      </c>
      <c r="B14" s="182" t="s">
        <v>150</v>
      </c>
      <c r="C14" s="527">
        <f t="shared" si="9"/>
        <v>828</v>
      </c>
      <c r="D14" s="528">
        <f t="shared" si="7"/>
        <v>449</v>
      </c>
      <c r="E14" s="679">
        <f t="shared" ref="E14:R14" si="10">SUM(E15:E17)</f>
        <v>414</v>
      </c>
      <c r="F14" s="671">
        <f t="shared" si="10"/>
        <v>211</v>
      </c>
      <c r="G14" s="672">
        <f t="shared" si="10"/>
        <v>266</v>
      </c>
      <c r="H14" s="675">
        <f t="shared" si="10"/>
        <v>132</v>
      </c>
      <c r="I14" s="672">
        <f t="shared" si="10"/>
        <v>6</v>
      </c>
      <c r="J14" s="673">
        <f t="shared" si="10"/>
        <v>1</v>
      </c>
      <c r="K14" s="675">
        <f t="shared" si="10"/>
        <v>6</v>
      </c>
      <c r="L14" s="675">
        <f t="shared" si="10"/>
        <v>0</v>
      </c>
      <c r="M14" s="672">
        <f t="shared" si="10"/>
        <v>45</v>
      </c>
      <c r="N14" s="673">
        <f t="shared" si="10"/>
        <v>44</v>
      </c>
      <c r="O14" s="675">
        <f t="shared" si="10"/>
        <v>37</v>
      </c>
      <c r="P14" s="673">
        <f t="shared" si="10"/>
        <v>37</v>
      </c>
      <c r="Q14" s="672">
        <f t="shared" si="10"/>
        <v>54</v>
      </c>
      <c r="R14" s="680">
        <f t="shared" si="10"/>
        <v>24</v>
      </c>
      <c r="S14" s="152"/>
      <c r="U14" s="222"/>
    </row>
    <row r="15" spans="1:21" ht="17.25" customHeight="1" x14ac:dyDescent="0.2">
      <c r="A15" s="929"/>
      <c r="B15" s="182" t="s">
        <v>151</v>
      </c>
      <c r="C15" s="527">
        <f t="shared" si="9"/>
        <v>686</v>
      </c>
      <c r="D15" s="528">
        <f t="shared" si="7"/>
        <v>343</v>
      </c>
      <c r="E15" s="676">
        <v>279</v>
      </c>
      <c r="F15" s="528">
        <v>112</v>
      </c>
      <c r="G15" s="677">
        <v>263</v>
      </c>
      <c r="H15" s="540">
        <v>129</v>
      </c>
      <c r="I15" s="677">
        <v>6</v>
      </c>
      <c r="J15" s="540">
        <v>1</v>
      </c>
      <c r="K15" s="677">
        <v>6</v>
      </c>
      <c r="L15" s="540">
        <v>0</v>
      </c>
      <c r="M15" s="677">
        <v>44</v>
      </c>
      <c r="N15" s="540">
        <v>43</v>
      </c>
      <c r="O15" s="677">
        <v>37</v>
      </c>
      <c r="P15" s="528">
        <v>37</v>
      </c>
      <c r="Q15" s="677">
        <v>51</v>
      </c>
      <c r="R15" s="529">
        <v>21</v>
      </c>
      <c r="S15" s="152"/>
      <c r="U15" s="222"/>
    </row>
    <row r="16" spans="1:21" ht="17.25" customHeight="1" x14ac:dyDescent="0.2">
      <c r="A16" s="929"/>
      <c r="B16" s="182" t="s">
        <v>152</v>
      </c>
      <c r="C16" s="527">
        <f t="shared" si="9"/>
        <v>0</v>
      </c>
      <c r="D16" s="528">
        <f t="shared" si="7"/>
        <v>0</v>
      </c>
      <c r="E16" s="676">
        <v>0</v>
      </c>
      <c r="F16" s="528">
        <v>0</v>
      </c>
      <c r="G16" s="677">
        <v>0</v>
      </c>
      <c r="H16" s="540">
        <v>0</v>
      </c>
      <c r="I16" s="677">
        <v>0</v>
      </c>
      <c r="J16" s="540">
        <v>0</v>
      </c>
      <c r="K16" s="677">
        <v>0</v>
      </c>
      <c r="L16" s="540">
        <v>0</v>
      </c>
      <c r="M16" s="677">
        <v>0</v>
      </c>
      <c r="N16" s="540">
        <v>0</v>
      </c>
      <c r="O16" s="677">
        <v>0</v>
      </c>
      <c r="P16" s="528">
        <v>0</v>
      </c>
      <c r="Q16" s="677">
        <v>0</v>
      </c>
      <c r="R16" s="529">
        <v>0</v>
      </c>
      <c r="S16" s="152"/>
      <c r="U16" s="222"/>
    </row>
    <row r="17" spans="1:21" ht="17.25" customHeight="1" x14ac:dyDescent="0.2">
      <c r="A17" s="931"/>
      <c r="B17" s="182" t="s">
        <v>153</v>
      </c>
      <c r="C17" s="530">
        <f t="shared" si="9"/>
        <v>142</v>
      </c>
      <c r="D17" s="531">
        <f t="shared" si="7"/>
        <v>106</v>
      </c>
      <c r="E17" s="676">
        <v>135</v>
      </c>
      <c r="F17" s="543">
        <v>99</v>
      </c>
      <c r="G17" s="678">
        <v>3</v>
      </c>
      <c r="H17" s="541">
        <v>3</v>
      </c>
      <c r="I17" s="678">
        <v>0</v>
      </c>
      <c r="J17" s="541">
        <v>0</v>
      </c>
      <c r="K17" s="678">
        <v>0</v>
      </c>
      <c r="L17" s="541">
        <v>0</v>
      </c>
      <c r="M17" s="678">
        <v>1</v>
      </c>
      <c r="N17" s="541">
        <v>1</v>
      </c>
      <c r="O17" s="678">
        <v>0</v>
      </c>
      <c r="P17" s="543">
        <v>0</v>
      </c>
      <c r="Q17" s="678">
        <v>3</v>
      </c>
      <c r="R17" s="531">
        <v>3</v>
      </c>
      <c r="S17" s="152"/>
      <c r="U17" s="222"/>
    </row>
    <row r="18" spans="1:21" ht="17.25" customHeight="1" x14ac:dyDescent="0.2">
      <c r="A18" s="928" t="s">
        <v>1</v>
      </c>
      <c r="B18" s="183" t="s">
        <v>150</v>
      </c>
      <c r="C18" s="527">
        <f t="shared" si="9"/>
        <v>844</v>
      </c>
      <c r="D18" s="528">
        <f t="shared" si="7"/>
        <v>589</v>
      </c>
      <c r="E18" s="679">
        <f t="shared" ref="E18:R18" si="11">SUM(E19:E21)</f>
        <v>353</v>
      </c>
      <c r="F18" s="671">
        <f t="shared" si="11"/>
        <v>231</v>
      </c>
      <c r="G18" s="672">
        <f t="shared" si="11"/>
        <v>330</v>
      </c>
      <c r="H18" s="675">
        <f t="shared" si="11"/>
        <v>193</v>
      </c>
      <c r="I18" s="672">
        <f t="shared" si="11"/>
        <v>9</v>
      </c>
      <c r="J18" s="673">
        <f t="shared" si="11"/>
        <v>10</v>
      </c>
      <c r="K18" s="675">
        <f t="shared" si="11"/>
        <v>1</v>
      </c>
      <c r="L18" s="675">
        <f t="shared" si="11"/>
        <v>0</v>
      </c>
      <c r="M18" s="672">
        <f t="shared" si="11"/>
        <v>68</v>
      </c>
      <c r="N18" s="673">
        <f t="shared" si="11"/>
        <v>80</v>
      </c>
      <c r="O18" s="675">
        <f t="shared" si="11"/>
        <v>58</v>
      </c>
      <c r="P18" s="673">
        <f t="shared" si="11"/>
        <v>58</v>
      </c>
      <c r="Q18" s="672">
        <f t="shared" si="11"/>
        <v>25</v>
      </c>
      <c r="R18" s="680">
        <f t="shared" si="11"/>
        <v>17</v>
      </c>
      <c r="S18" s="152"/>
      <c r="U18" s="222"/>
    </row>
    <row r="19" spans="1:21" ht="17.25" customHeight="1" x14ac:dyDescent="0.2">
      <c r="A19" s="929"/>
      <c r="B19" s="182" t="s">
        <v>151</v>
      </c>
      <c r="C19" s="527">
        <f t="shared" si="9"/>
        <v>596</v>
      </c>
      <c r="D19" s="528">
        <f t="shared" si="7"/>
        <v>417</v>
      </c>
      <c r="E19" s="676">
        <v>151</v>
      </c>
      <c r="F19" s="528">
        <v>98</v>
      </c>
      <c r="G19" s="677">
        <v>313</v>
      </c>
      <c r="H19" s="540">
        <v>178</v>
      </c>
      <c r="I19" s="677">
        <v>9</v>
      </c>
      <c r="J19" s="540">
        <v>10</v>
      </c>
      <c r="K19" s="677">
        <v>1</v>
      </c>
      <c r="L19" s="540">
        <v>0</v>
      </c>
      <c r="M19" s="677">
        <v>46</v>
      </c>
      <c r="N19" s="540">
        <v>62</v>
      </c>
      <c r="O19" s="677">
        <v>58</v>
      </c>
      <c r="P19" s="528">
        <v>58</v>
      </c>
      <c r="Q19" s="677">
        <v>18</v>
      </c>
      <c r="R19" s="529">
        <v>11</v>
      </c>
      <c r="S19" s="152"/>
      <c r="U19" s="222"/>
    </row>
    <row r="20" spans="1:21" ht="17.25" customHeight="1" x14ac:dyDescent="0.2">
      <c r="A20" s="929"/>
      <c r="B20" s="182" t="s">
        <v>152</v>
      </c>
      <c r="C20" s="527">
        <f t="shared" si="9"/>
        <v>0</v>
      </c>
      <c r="D20" s="529">
        <f t="shared" si="7"/>
        <v>0</v>
      </c>
      <c r="E20" s="676">
        <v>0</v>
      </c>
      <c r="F20" s="528">
        <v>0</v>
      </c>
      <c r="G20" s="677">
        <v>0</v>
      </c>
      <c r="H20" s="540">
        <v>0</v>
      </c>
      <c r="I20" s="677">
        <v>0</v>
      </c>
      <c r="J20" s="540">
        <v>0</v>
      </c>
      <c r="K20" s="677">
        <v>0</v>
      </c>
      <c r="L20" s="540">
        <v>0</v>
      </c>
      <c r="M20" s="677">
        <v>0</v>
      </c>
      <c r="N20" s="540">
        <v>0</v>
      </c>
      <c r="O20" s="677">
        <v>0</v>
      </c>
      <c r="P20" s="528">
        <v>0</v>
      </c>
      <c r="Q20" s="677">
        <v>0</v>
      </c>
      <c r="R20" s="529">
        <v>0</v>
      </c>
      <c r="S20" s="152"/>
      <c r="U20" s="222"/>
    </row>
    <row r="21" spans="1:21" ht="17.25" customHeight="1" x14ac:dyDescent="0.2">
      <c r="A21" s="931"/>
      <c r="B21" s="184" t="s">
        <v>153</v>
      </c>
      <c r="C21" s="530">
        <f t="shared" si="9"/>
        <v>248</v>
      </c>
      <c r="D21" s="531">
        <f t="shared" si="7"/>
        <v>172</v>
      </c>
      <c r="E21" s="676">
        <v>202</v>
      </c>
      <c r="F21" s="543">
        <v>133</v>
      </c>
      <c r="G21" s="678">
        <v>17</v>
      </c>
      <c r="H21" s="541">
        <v>15</v>
      </c>
      <c r="I21" s="678">
        <v>0</v>
      </c>
      <c r="J21" s="541">
        <v>0</v>
      </c>
      <c r="K21" s="678">
        <v>0</v>
      </c>
      <c r="L21" s="541">
        <v>0</v>
      </c>
      <c r="M21" s="678">
        <v>22</v>
      </c>
      <c r="N21" s="541">
        <v>18</v>
      </c>
      <c r="O21" s="678">
        <v>0</v>
      </c>
      <c r="P21" s="543">
        <v>0</v>
      </c>
      <c r="Q21" s="678">
        <v>7</v>
      </c>
      <c r="R21" s="531">
        <v>6</v>
      </c>
      <c r="S21" s="152"/>
      <c r="U21" s="222"/>
    </row>
    <row r="22" spans="1:21" ht="17.25" customHeight="1" x14ac:dyDescent="0.2">
      <c r="A22" s="928" t="s">
        <v>2</v>
      </c>
      <c r="B22" s="182" t="s">
        <v>150</v>
      </c>
      <c r="C22" s="527">
        <f t="shared" si="9"/>
        <v>653</v>
      </c>
      <c r="D22" s="528">
        <f t="shared" si="7"/>
        <v>456</v>
      </c>
      <c r="E22" s="532">
        <f t="shared" ref="E22:R22" si="12">SUM(E23:E25)</f>
        <v>365</v>
      </c>
      <c r="F22" s="528">
        <f t="shared" si="12"/>
        <v>214</v>
      </c>
      <c r="G22" s="533">
        <f t="shared" si="12"/>
        <v>126</v>
      </c>
      <c r="H22" s="534">
        <f t="shared" si="12"/>
        <v>106</v>
      </c>
      <c r="I22" s="533">
        <f t="shared" si="12"/>
        <v>0</v>
      </c>
      <c r="J22" s="535">
        <f t="shared" si="12"/>
        <v>0</v>
      </c>
      <c r="K22" s="534">
        <f t="shared" si="12"/>
        <v>3</v>
      </c>
      <c r="L22" s="534">
        <f t="shared" si="12"/>
        <v>0</v>
      </c>
      <c r="M22" s="533">
        <f t="shared" si="12"/>
        <v>87</v>
      </c>
      <c r="N22" s="535">
        <f t="shared" si="12"/>
        <v>80</v>
      </c>
      <c r="O22" s="534">
        <f t="shared" si="12"/>
        <v>49</v>
      </c>
      <c r="P22" s="535">
        <f t="shared" si="12"/>
        <v>49</v>
      </c>
      <c r="Q22" s="533">
        <f t="shared" si="12"/>
        <v>23</v>
      </c>
      <c r="R22" s="529">
        <f t="shared" si="12"/>
        <v>7</v>
      </c>
      <c r="S22" s="152"/>
      <c r="U22" s="222"/>
    </row>
    <row r="23" spans="1:21" ht="17.25" customHeight="1" x14ac:dyDescent="0.2">
      <c r="A23" s="929"/>
      <c r="B23" s="182" t="s">
        <v>151</v>
      </c>
      <c r="C23" s="527">
        <f t="shared" si="9"/>
        <v>373</v>
      </c>
      <c r="D23" s="528">
        <f t="shared" si="7"/>
        <v>261</v>
      </c>
      <c r="E23" s="676">
        <v>142</v>
      </c>
      <c r="F23" s="528">
        <v>69</v>
      </c>
      <c r="G23" s="677">
        <v>106</v>
      </c>
      <c r="H23" s="540">
        <v>86</v>
      </c>
      <c r="I23" s="677">
        <v>0</v>
      </c>
      <c r="J23" s="540">
        <v>0</v>
      </c>
      <c r="K23" s="677">
        <v>3</v>
      </c>
      <c r="L23" s="540">
        <v>0</v>
      </c>
      <c r="M23" s="677">
        <v>58</v>
      </c>
      <c r="N23" s="540">
        <v>55</v>
      </c>
      <c r="O23" s="677">
        <v>49</v>
      </c>
      <c r="P23" s="528">
        <v>49</v>
      </c>
      <c r="Q23" s="677">
        <v>15</v>
      </c>
      <c r="R23" s="529">
        <v>2</v>
      </c>
      <c r="S23" s="152"/>
      <c r="U23" s="222"/>
    </row>
    <row r="24" spans="1:21" ht="17.25" customHeight="1" x14ac:dyDescent="0.2">
      <c r="A24" s="929"/>
      <c r="B24" s="182" t="s">
        <v>152</v>
      </c>
      <c r="C24" s="527">
        <f t="shared" si="9"/>
        <v>0</v>
      </c>
      <c r="D24" s="528">
        <f t="shared" si="7"/>
        <v>0</v>
      </c>
      <c r="E24" s="676">
        <v>0</v>
      </c>
      <c r="F24" s="528">
        <v>0</v>
      </c>
      <c r="G24" s="677">
        <v>0</v>
      </c>
      <c r="H24" s="540">
        <v>0</v>
      </c>
      <c r="I24" s="677">
        <v>0</v>
      </c>
      <c r="J24" s="540">
        <v>0</v>
      </c>
      <c r="K24" s="677">
        <v>0</v>
      </c>
      <c r="L24" s="540">
        <v>0</v>
      </c>
      <c r="M24" s="677">
        <v>0</v>
      </c>
      <c r="N24" s="540">
        <v>0</v>
      </c>
      <c r="O24" s="677">
        <v>0</v>
      </c>
      <c r="P24" s="528">
        <v>0</v>
      </c>
      <c r="Q24" s="677">
        <v>0</v>
      </c>
      <c r="R24" s="529">
        <v>0</v>
      </c>
      <c r="S24" s="152"/>
      <c r="U24" s="222"/>
    </row>
    <row r="25" spans="1:21" ht="17.25" customHeight="1" x14ac:dyDescent="0.2">
      <c r="A25" s="931"/>
      <c r="B25" s="182" t="s">
        <v>153</v>
      </c>
      <c r="C25" s="530">
        <f t="shared" si="9"/>
        <v>280</v>
      </c>
      <c r="D25" s="531">
        <f t="shared" si="7"/>
        <v>195</v>
      </c>
      <c r="E25" s="676">
        <v>223</v>
      </c>
      <c r="F25" s="543">
        <v>145</v>
      </c>
      <c r="G25" s="678">
        <v>20</v>
      </c>
      <c r="H25" s="541">
        <v>20</v>
      </c>
      <c r="I25" s="678">
        <v>0</v>
      </c>
      <c r="J25" s="541">
        <v>0</v>
      </c>
      <c r="K25" s="678">
        <v>0</v>
      </c>
      <c r="L25" s="541">
        <v>0</v>
      </c>
      <c r="M25" s="678">
        <v>29</v>
      </c>
      <c r="N25" s="541">
        <v>25</v>
      </c>
      <c r="O25" s="678">
        <v>0</v>
      </c>
      <c r="P25" s="543">
        <v>0</v>
      </c>
      <c r="Q25" s="678">
        <v>8</v>
      </c>
      <c r="R25" s="531">
        <v>5</v>
      </c>
      <c r="S25" s="152"/>
      <c r="U25" s="222"/>
    </row>
    <row r="26" spans="1:21" ht="17.25" customHeight="1" x14ac:dyDescent="0.2">
      <c r="A26" s="928" t="s">
        <v>3</v>
      </c>
      <c r="B26" s="183" t="s">
        <v>150</v>
      </c>
      <c r="C26" s="532">
        <f t="shared" si="9"/>
        <v>739</v>
      </c>
      <c r="D26" s="534">
        <f t="shared" si="7"/>
        <v>639</v>
      </c>
      <c r="E26" s="679">
        <f t="shared" ref="E26:R26" si="13">SUM(E27:E29)</f>
        <v>237</v>
      </c>
      <c r="F26" s="675">
        <f t="shared" si="13"/>
        <v>188</v>
      </c>
      <c r="G26" s="672">
        <f t="shared" si="13"/>
        <v>197</v>
      </c>
      <c r="H26" s="675">
        <f t="shared" si="13"/>
        <v>144</v>
      </c>
      <c r="I26" s="672">
        <f t="shared" si="13"/>
        <v>0</v>
      </c>
      <c r="J26" s="673">
        <f t="shared" si="13"/>
        <v>0</v>
      </c>
      <c r="K26" s="675">
        <f t="shared" si="13"/>
        <v>0</v>
      </c>
      <c r="L26" s="675">
        <f t="shared" si="13"/>
        <v>0</v>
      </c>
      <c r="M26" s="672">
        <f t="shared" si="13"/>
        <v>71</v>
      </c>
      <c r="N26" s="673">
        <f t="shared" si="13"/>
        <v>111</v>
      </c>
      <c r="O26" s="675">
        <f t="shared" si="13"/>
        <v>165</v>
      </c>
      <c r="P26" s="673">
        <f t="shared" si="13"/>
        <v>142</v>
      </c>
      <c r="Q26" s="672">
        <f t="shared" si="13"/>
        <v>69</v>
      </c>
      <c r="R26" s="722">
        <f t="shared" si="13"/>
        <v>54</v>
      </c>
      <c r="S26" s="152"/>
      <c r="U26" s="222"/>
    </row>
    <row r="27" spans="1:21" ht="17.25" customHeight="1" x14ac:dyDescent="0.2">
      <c r="A27" s="929"/>
      <c r="B27" s="182" t="s">
        <v>151</v>
      </c>
      <c r="C27" s="527">
        <f t="shared" si="9"/>
        <v>626</v>
      </c>
      <c r="D27" s="528">
        <f t="shared" si="7"/>
        <v>576</v>
      </c>
      <c r="E27" s="676">
        <v>127</v>
      </c>
      <c r="F27" s="528">
        <v>126</v>
      </c>
      <c r="G27" s="677">
        <v>196</v>
      </c>
      <c r="H27" s="540">
        <v>144</v>
      </c>
      <c r="I27" s="677">
        <v>0</v>
      </c>
      <c r="J27" s="540">
        <v>0</v>
      </c>
      <c r="K27" s="677">
        <v>0</v>
      </c>
      <c r="L27" s="540">
        <v>0</v>
      </c>
      <c r="M27" s="677">
        <v>71</v>
      </c>
      <c r="N27" s="540">
        <v>111</v>
      </c>
      <c r="O27" s="677">
        <v>165</v>
      </c>
      <c r="P27" s="528">
        <v>142</v>
      </c>
      <c r="Q27" s="677">
        <v>67</v>
      </c>
      <c r="R27" s="529">
        <v>53</v>
      </c>
      <c r="S27" s="152"/>
      <c r="U27" s="222"/>
    </row>
    <row r="28" spans="1:21" ht="17.25" customHeight="1" x14ac:dyDescent="0.2">
      <c r="A28" s="929"/>
      <c r="B28" s="182" t="s">
        <v>152</v>
      </c>
      <c r="C28" s="527">
        <f t="shared" si="9"/>
        <v>0</v>
      </c>
      <c r="D28" s="528">
        <f t="shared" si="7"/>
        <v>0</v>
      </c>
      <c r="E28" s="676">
        <v>0</v>
      </c>
      <c r="F28" s="528">
        <v>0</v>
      </c>
      <c r="G28" s="677">
        <v>0</v>
      </c>
      <c r="H28" s="540">
        <v>0</v>
      </c>
      <c r="I28" s="677">
        <v>0</v>
      </c>
      <c r="J28" s="540">
        <v>0</v>
      </c>
      <c r="K28" s="677">
        <v>0</v>
      </c>
      <c r="L28" s="540">
        <v>0</v>
      </c>
      <c r="M28" s="677">
        <v>0</v>
      </c>
      <c r="N28" s="540">
        <v>0</v>
      </c>
      <c r="O28" s="677">
        <v>0</v>
      </c>
      <c r="P28" s="528">
        <v>0</v>
      </c>
      <c r="Q28" s="677">
        <v>0</v>
      </c>
      <c r="R28" s="529">
        <v>0</v>
      </c>
      <c r="S28" s="152"/>
      <c r="U28" s="222"/>
    </row>
    <row r="29" spans="1:21" ht="17.25" customHeight="1" thickBot="1" x14ac:dyDescent="0.25">
      <c r="A29" s="930"/>
      <c r="B29" s="185" t="s">
        <v>153</v>
      </c>
      <c r="C29" s="536">
        <f t="shared" si="9"/>
        <v>113</v>
      </c>
      <c r="D29" s="537">
        <f t="shared" si="7"/>
        <v>63</v>
      </c>
      <c r="E29" s="835">
        <v>110</v>
      </c>
      <c r="F29" s="836">
        <v>62</v>
      </c>
      <c r="G29" s="837">
        <v>1</v>
      </c>
      <c r="H29" s="836">
        <v>0</v>
      </c>
      <c r="I29" s="837">
        <v>0</v>
      </c>
      <c r="J29" s="836">
        <v>0</v>
      </c>
      <c r="K29" s="837">
        <v>0</v>
      </c>
      <c r="L29" s="836">
        <v>0</v>
      </c>
      <c r="M29" s="837">
        <v>0</v>
      </c>
      <c r="N29" s="836">
        <v>0</v>
      </c>
      <c r="O29" s="837">
        <v>0</v>
      </c>
      <c r="P29" s="838">
        <v>0</v>
      </c>
      <c r="Q29" s="837">
        <v>2</v>
      </c>
      <c r="R29" s="537">
        <v>1</v>
      </c>
      <c r="S29" s="152"/>
      <c r="U29" s="222"/>
    </row>
    <row r="30" spans="1:21" ht="17.25" customHeight="1" x14ac:dyDescent="0.2">
      <c r="A30" s="929" t="s">
        <v>4</v>
      </c>
      <c r="B30" s="182" t="s">
        <v>150</v>
      </c>
      <c r="C30" s="527">
        <f t="shared" si="9"/>
        <v>1364</v>
      </c>
      <c r="D30" s="528">
        <f t="shared" si="7"/>
        <v>1025</v>
      </c>
      <c r="E30" s="670">
        <f t="shared" ref="E30:R30" si="14">SUM(E31:E33)</f>
        <v>681</v>
      </c>
      <c r="F30" s="671">
        <f t="shared" si="14"/>
        <v>387</v>
      </c>
      <c r="G30" s="674">
        <f t="shared" si="14"/>
        <v>212</v>
      </c>
      <c r="H30" s="671">
        <f t="shared" si="14"/>
        <v>208</v>
      </c>
      <c r="I30" s="674">
        <f t="shared" si="14"/>
        <v>1</v>
      </c>
      <c r="J30" s="834">
        <f t="shared" si="14"/>
        <v>0</v>
      </c>
      <c r="K30" s="671">
        <f t="shared" si="14"/>
        <v>2</v>
      </c>
      <c r="L30" s="671">
        <f t="shared" si="14"/>
        <v>0</v>
      </c>
      <c r="M30" s="674">
        <f t="shared" si="14"/>
        <v>227</v>
      </c>
      <c r="N30" s="834">
        <f t="shared" si="14"/>
        <v>215</v>
      </c>
      <c r="O30" s="671">
        <f>SUM(O31:O33)</f>
        <v>161</v>
      </c>
      <c r="P30" s="671">
        <f>SUM(P31:P33)</f>
        <v>141</v>
      </c>
      <c r="Q30" s="674">
        <f t="shared" si="14"/>
        <v>80</v>
      </c>
      <c r="R30" s="680">
        <f t="shared" si="14"/>
        <v>74</v>
      </c>
      <c r="S30" s="152"/>
      <c r="U30" s="222"/>
    </row>
    <row r="31" spans="1:21" ht="17.25" customHeight="1" thickBot="1" x14ac:dyDescent="0.25">
      <c r="A31" s="929"/>
      <c r="B31" s="182" t="s">
        <v>151</v>
      </c>
      <c r="C31" s="527">
        <f t="shared" si="9"/>
        <v>1159</v>
      </c>
      <c r="D31" s="528">
        <f t="shared" si="7"/>
        <v>886</v>
      </c>
      <c r="E31" s="676">
        <v>530</v>
      </c>
      <c r="F31" s="528">
        <v>291</v>
      </c>
      <c r="G31" s="677">
        <v>207</v>
      </c>
      <c r="H31" s="540">
        <v>205</v>
      </c>
      <c r="I31" s="677">
        <v>1</v>
      </c>
      <c r="J31" s="540">
        <v>0</v>
      </c>
      <c r="K31" s="677">
        <v>2</v>
      </c>
      <c r="L31" s="540">
        <v>0</v>
      </c>
      <c r="M31" s="677">
        <v>191</v>
      </c>
      <c r="N31" s="540">
        <v>179</v>
      </c>
      <c r="O31" s="677">
        <v>150</v>
      </c>
      <c r="P31" s="528">
        <v>139</v>
      </c>
      <c r="Q31" s="677">
        <v>78</v>
      </c>
      <c r="R31" s="529">
        <v>72</v>
      </c>
      <c r="S31" s="152"/>
      <c r="U31" s="222"/>
    </row>
    <row r="32" spans="1:21" ht="17.25" customHeight="1" x14ac:dyDescent="0.2">
      <c r="A32" s="932"/>
      <c r="B32" s="182" t="s">
        <v>152</v>
      </c>
      <c r="C32" s="527">
        <f t="shared" si="9"/>
        <v>11</v>
      </c>
      <c r="D32" s="528">
        <f t="shared" si="7"/>
        <v>2</v>
      </c>
      <c r="E32" s="676">
        <v>0</v>
      </c>
      <c r="F32" s="528">
        <v>0</v>
      </c>
      <c r="G32" s="677">
        <v>0</v>
      </c>
      <c r="H32" s="540">
        <v>0</v>
      </c>
      <c r="I32" s="677">
        <v>0</v>
      </c>
      <c r="J32" s="540">
        <v>0</v>
      </c>
      <c r="K32" s="677">
        <v>0</v>
      </c>
      <c r="L32" s="540">
        <v>0</v>
      </c>
      <c r="M32" s="677">
        <v>0</v>
      </c>
      <c r="N32" s="540">
        <v>0</v>
      </c>
      <c r="O32" s="677">
        <v>11</v>
      </c>
      <c r="P32" s="528">
        <v>2</v>
      </c>
      <c r="Q32" s="677">
        <v>0</v>
      </c>
      <c r="R32" s="529">
        <v>0</v>
      </c>
      <c r="S32" s="152"/>
      <c r="U32" s="222"/>
    </row>
    <row r="33" spans="1:21" ht="17.25" customHeight="1" x14ac:dyDescent="0.2">
      <c r="A33" s="931"/>
      <c r="B33" s="182" t="s">
        <v>153</v>
      </c>
      <c r="C33" s="530">
        <f t="shared" si="9"/>
        <v>194</v>
      </c>
      <c r="D33" s="531">
        <f t="shared" si="7"/>
        <v>137</v>
      </c>
      <c r="E33" s="676">
        <v>151</v>
      </c>
      <c r="F33" s="543">
        <v>96</v>
      </c>
      <c r="G33" s="678">
        <v>5</v>
      </c>
      <c r="H33" s="541">
        <v>3</v>
      </c>
      <c r="I33" s="678">
        <v>0</v>
      </c>
      <c r="J33" s="541">
        <v>0</v>
      </c>
      <c r="K33" s="678">
        <v>0</v>
      </c>
      <c r="L33" s="541">
        <v>0</v>
      </c>
      <c r="M33" s="678">
        <v>36</v>
      </c>
      <c r="N33" s="541">
        <v>36</v>
      </c>
      <c r="O33" s="678">
        <v>0</v>
      </c>
      <c r="P33" s="543">
        <v>0</v>
      </c>
      <c r="Q33" s="678">
        <v>2</v>
      </c>
      <c r="R33" s="531">
        <v>2</v>
      </c>
      <c r="S33" s="152"/>
      <c r="U33" s="222"/>
    </row>
    <row r="34" spans="1:21" ht="17.25" customHeight="1" x14ac:dyDescent="0.2">
      <c r="A34" s="928" t="s">
        <v>670</v>
      </c>
      <c r="B34" s="183" t="s">
        <v>150</v>
      </c>
      <c r="C34" s="532">
        <f t="shared" si="9"/>
        <v>1246</v>
      </c>
      <c r="D34" s="534">
        <f t="shared" si="7"/>
        <v>840</v>
      </c>
      <c r="E34" s="679">
        <f t="shared" ref="E34:R34" si="15">SUM(E35:E37)</f>
        <v>652</v>
      </c>
      <c r="F34" s="675">
        <f t="shared" si="15"/>
        <v>333</v>
      </c>
      <c r="G34" s="672">
        <f t="shared" si="15"/>
        <v>135</v>
      </c>
      <c r="H34" s="675">
        <f t="shared" si="15"/>
        <v>95</v>
      </c>
      <c r="I34" s="672">
        <f t="shared" si="15"/>
        <v>17</v>
      </c>
      <c r="J34" s="673">
        <f t="shared" si="15"/>
        <v>13</v>
      </c>
      <c r="K34" s="675">
        <f t="shared" si="15"/>
        <v>4</v>
      </c>
      <c r="L34" s="675">
        <f t="shared" si="15"/>
        <v>0</v>
      </c>
      <c r="M34" s="672">
        <f t="shared" si="15"/>
        <v>196</v>
      </c>
      <c r="N34" s="673">
        <f t="shared" si="15"/>
        <v>192</v>
      </c>
      <c r="O34" s="675">
        <f t="shared" si="15"/>
        <v>121</v>
      </c>
      <c r="P34" s="673">
        <f t="shared" si="15"/>
        <v>122</v>
      </c>
      <c r="Q34" s="672">
        <f t="shared" si="15"/>
        <v>121</v>
      </c>
      <c r="R34" s="680">
        <f t="shared" si="15"/>
        <v>85</v>
      </c>
      <c r="S34" s="152"/>
      <c r="U34" s="222"/>
    </row>
    <row r="35" spans="1:21" ht="17.25" customHeight="1" x14ac:dyDescent="0.2">
      <c r="A35" s="929"/>
      <c r="B35" s="182" t="s">
        <v>151</v>
      </c>
      <c r="C35" s="527">
        <f t="shared" si="9"/>
        <v>997</v>
      </c>
      <c r="D35" s="528">
        <f t="shared" si="7"/>
        <v>626</v>
      </c>
      <c r="E35" s="676">
        <v>525</v>
      </c>
      <c r="F35" s="528">
        <v>235</v>
      </c>
      <c r="G35" s="677">
        <v>135</v>
      </c>
      <c r="H35" s="540">
        <v>95</v>
      </c>
      <c r="I35" s="677">
        <v>13</v>
      </c>
      <c r="J35" s="540">
        <v>9</v>
      </c>
      <c r="K35" s="677">
        <v>4</v>
      </c>
      <c r="L35" s="540">
        <v>0</v>
      </c>
      <c r="M35" s="677">
        <v>106</v>
      </c>
      <c r="N35" s="540">
        <v>107</v>
      </c>
      <c r="O35" s="677">
        <v>121</v>
      </c>
      <c r="P35" s="528">
        <v>122</v>
      </c>
      <c r="Q35" s="677">
        <v>93</v>
      </c>
      <c r="R35" s="529">
        <v>58</v>
      </c>
      <c r="S35" s="152"/>
      <c r="U35" s="222"/>
    </row>
    <row r="36" spans="1:21" ht="17.25" customHeight="1" x14ac:dyDescent="0.2">
      <c r="A36" s="929"/>
      <c r="B36" s="182" t="s">
        <v>152</v>
      </c>
      <c r="C36" s="527">
        <f t="shared" si="9"/>
        <v>0</v>
      </c>
      <c r="D36" s="528">
        <f t="shared" si="7"/>
        <v>0</v>
      </c>
      <c r="E36" s="676">
        <v>0</v>
      </c>
      <c r="F36" s="528">
        <v>0</v>
      </c>
      <c r="G36" s="677">
        <v>0</v>
      </c>
      <c r="H36" s="540">
        <v>0</v>
      </c>
      <c r="I36" s="677">
        <v>0</v>
      </c>
      <c r="J36" s="540">
        <v>0</v>
      </c>
      <c r="K36" s="677">
        <v>0</v>
      </c>
      <c r="L36" s="540">
        <v>0</v>
      </c>
      <c r="M36" s="677">
        <v>0</v>
      </c>
      <c r="N36" s="540">
        <v>0</v>
      </c>
      <c r="O36" s="677">
        <v>0</v>
      </c>
      <c r="P36" s="528">
        <v>0</v>
      </c>
      <c r="Q36" s="677">
        <v>0</v>
      </c>
      <c r="R36" s="529">
        <v>0</v>
      </c>
      <c r="S36" s="152"/>
      <c r="U36" s="222"/>
    </row>
    <row r="37" spans="1:21" ht="17.25" customHeight="1" x14ac:dyDescent="0.2">
      <c r="A37" s="931"/>
      <c r="B37" s="184" t="s">
        <v>153</v>
      </c>
      <c r="C37" s="530">
        <f t="shared" ref="C37" si="16">SUM(E37,G37,I37,K37,M37,O37,Q37)</f>
        <v>249</v>
      </c>
      <c r="D37" s="531">
        <f t="shared" ref="D37" si="17">SUM(F37,H37,J37,L37,N37,P37,R37)</f>
        <v>214</v>
      </c>
      <c r="E37" s="815">
        <v>127</v>
      </c>
      <c r="F37" s="543">
        <v>98</v>
      </c>
      <c r="G37" s="678">
        <v>0</v>
      </c>
      <c r="H37" s="541">
        <v>0</v>
      </c>
      <c r="I37" s="678">
        <v>4</v>
      </c>
      <c r="J37" s="541">
        <v>4</v>
      </c>
      <c r="K37" s="678">
        <v>0</v>
      </c>
      <c r="L37" s="541">
        <v>0</v>
      </c>
      <c r="M37" s="678">
        <v>90</v>
      </c>
      <c r="N37" s="541">
        <v>85</v>
      </c>
      <c r="O37" s="678">
        <v>0</v>
      </c>
      <c r="P37" s="543">
        <v>0</v>
      </c>
      <c r="Q37" s="678">
        <v>28</v>
      </c>
      <c r="R37" s="531">
        <v>27</v>
      </c>
      <c r="S37" s="152"/>
      <c r="U37" s="222"/>
    </row>
    <row r="38" spans="1:21" ht="17.25" customHeight="1" x14ac:dyDescent="0.2">
      <c r="A38" s="929" t="s">
        <v>6</v>
      </c>
      <c r="B38" s="182" t="s">
        <v>150</v>
      </c>
      <c r="C38" s="527">
        <f t="shared" si="9"/>
        <v>508</v>
      </c>
      <c r="D38" s="528">
        <f t="shared" si="7"/>
        <v>339</v>
      </c>
      <c r="E38" s="670">
        <f t="shared" ref="E38:R38" si="18">SUM(E39:E41)</f>
        <v>127</v>
      </c>
      <c r="F38" s="671">
        <f t="shared" si="18"/>
        <v>73</v>
      </c>
      <c r="G38" s="674">
        <f t="shared" si="18"/>
        <v>297</v>
      </c>
      <c r="H38" s="671">
        <f t="shared" si="18"/>
        <v>185</v>
      </c>
      <c r="I38" s="674">
        <f t="shared" si="18"/>
        <v>0</v>
      </c>
      <c r="J38" s="834">
        <f t="shared" si="18"/>
        <v>0</v>
      </c>
      <c r="K38" s="671">
        <f t="shared" si="18"/>
        <v>6</v>
      </c>
      <c r="L38" s="671">
        <f t="shared" si="18"/>
        <v>0</v>
      </c>
      <c r="M38" s="674">
        <f t="shared" si="18"/>
        <v>30</v>
      </c>
      <c r="N38" s="673">
        <f t="shared" si="18"/>
        <v>39</v>
      </c>
      <c r="O38" s="675">
        <f t="shared" si="18"/>
        <v>38</v>
      </c>
      <c r="P38" s="673">
        <f t="shared" si="18"/>
        <v>37</v>
      </c>
      <c r="Q38" s="672">
        <f t="shared" si="18"/>
        <v>10</v>
      </c>
      <c r="R38" s="680">
        <f t="shared" si="18"/>
        <v>5</v>
      </c>
      <c r="S38" s="152"/>
      <c r="U38" s="222"/>
    </row>
    <row r="39" spans="1:21" ht="17.25" customHeight="1" x14ac:dyDescent="0.2">
      <c r="A39" s="929"/>
      <c r="B39" s="182" t="s">
        <v>151</v>
      </c>
      <c r="C39" s="527">
        <f t="shared" si="9"/>
        <v>472</v>
      </c>
      <c r="D39" s="528">
        <f t="shared" si="7"/>
        <v>317</v>
      </c>
      <c r="E39" s="676">
        <v>91</v>
      </c>
      <c r="F39" s="528">
        <v>51</v>
      </c>
      <c r="G39" s="677">
        <v>297</v>
      </c>
      <c r="H39" s="540">
        <v>185</v>
      </c>
      <c r="I39" s="677">
        <v>0</v>
      </c>
      <c r="J39" s="540">
        <v>0</v>
      </c>
      <c r="K39" s="677">
        <v>6</v>
      </c>
      <c r="L39" s="540">
        <v>0</v>
      </c>
      <c r="M39" s="677">
        <v>30</v>
      </c>
      <c r="N39" s="540">
        <v>39</v>
      </c>
      <c r="O39" s="677">
        <v>38</v>
      </c>
      <c r="P39" s="528">
        <v>37</v>
      </c>
      <c r="Q39" s="677">
        <v>10</v>
      </c>
      <c r="R39" s="529">
        <v>5</v>
      </c>
      <c r="S39" s="152"/>
      <c r="U39" s="222"/>
    </row>
    <row r="40" spans="1:21" ht="17.25" customHeight="1" x14ac:dyDescent="0.2">
      <c r="A40" s="929"/>
      <c r="B40" s="182" t="s">
        <v>152</v>
      </c>
      <c r="C40" s="527">
        <f t="shared" si="9"/>
        <v>0</v>
      </c>
      <c r="D40" s="528">
        <f t="shared" si="7"/>
        <v>0</v>
      </c>
      <c r="E40" s="676">
        <v>0</v>
      </c>
      <c r="F40" s="528">
        <v>0</v>
      </c>
      <c r="G40" s="677">
        <v>0</v>
      </c>
      <c r="H40" s="540">
        <v>0</v>
      </c>
      <c r="I40" s="677">
        <v>0</v>
      </c>
      <c r="J40" s="540">
        <v>0</v>
      </c>
      <c r="K40" s="677">
        <v>0</v>
      </c>
      <c r="L40" s="540">
        <v>0</v>
      </c>
      <c r="M40" s="677">
        <v>0</v>
      </c>
      <c r="N40" s="540">
        <v>0</v>
      </c>
      <c r="O40" s="677">
        <v>0</v>
      </c>
      <c r="P40" s="528">
        <v>0</v>
      </c>
      <c r="Q40" s="677">
        <v>0</v>
      </c>
      <c r="R40" s="529">
        <v>0</v>
      </c>
      <c r="S40" s="152"/>
      <c r="U40" s="222"/>
    </row>
    <row r="41" spans="1:21" ht="17.25" customHeight="1" x14ac:dyDescent="0.2">
      <c r="A41" s="931"/>
      <c r="B41" s="182" t="s">
        <v>153</v>
      </c>
      <c r="C41" s="530">
        <f t="shared" si="9"/>
        <v>36</v>
      </c>
      <c r="D41" s="531">
        <f t="shared" si="7"/>
        <v>22</v>
      </c>
      <c r="E41" s="676">
        <v>36</v>
      </c>
      <c r="F41" s="543">
        <v>22</v>
      </c>
      <c r="G41" s="678">
        <v>0</v>
      </c>
      <c r="H41" s="541">
        <v>0</v>
      </c>
      <c r="I41" s="678">
        <v>0</v>
      </c>
      <c r="J41" s="541">
        <v>0</v>
      </c>
      <c r="K41" s="678">
        <v>0</v>
      </c>
      <c r="L41" s="541">
        <v>0</v>
      </c>
      <c r="M41" s="678">
        <v>0</v>
      </c>
      <c r="N41" s="541">
        <v>0</v>
      </c>
      <c r="O41" s="678">
        <v>0</v>
      </c>
      <c r="P41" s="543">
        <v>0</v>
      </c>
      <c r="Q41" s="678">
        <v>0</v>
      </c>
      <c r="R41" s="531">
        <v>0</v>
      </c>
      <c r="S41" s="152"/>
      <c r="U41" s="222"/>
    </row>
    <row r="42" spans="1:21" ht="17.25" customHeight="1" x14ac:dyDescent="0.2">
      <c r="A42" s="928" t="s">
        <v>7</v>
      </c>
      <c r="B42" s="183" t="s">
        <v>150</v>
      </c>
      <c r="C42" s="527">
        <f t="shared" si="9"/>
        <v>370</v>
      </c>
      <c r="D42" s="528">
        <f t="shared" si="7"/>
        <v>247</v>
      </c>
      <c r="E42" s="679">
        <f t="shared" ref="E42:R42" si="19">SUM(E43:E45)</f>
        <v>189</v>
      </c>
      <c r="F42" s="671">
        <f t="shared" si="19"/>
        <v>109</v>
      </c>
      <c r="G42" s="672">
        <f t="shared" si="19"/>
        <v>118</v>
      </c>
      <c r="H42" s="675">
        <f t="shared" si="19"/>
        <v>97</v>
      </c>
      <c r="I42" s="672">
        <f t="shared" si="19"/>
        <v>3</v>
      </c>
      <c r="J42" s="673">
        <f t="shared" si="19"/>
        <v>2</v>
      </c>
      <c r="K42" s="675">
        <f t="shared" si="19"/>
        <v>12</v>
      </c>
      <c r="L42" s="675">
        <f t="shared" si="19"/>
        <v>1</v>
      </c>
      <c r="M42" s="672">
        <f t="shared" si="19"/>
        <v>8</v>
      </c>
      <c r="N42" s="673">
        <f t="shared" si="19"/>
        <v>7</v>
      </c>
      <c r="O42" s="675">
        <f t="shared" si="19"/>
        <v>22</v>
      </c>
      <c r="P42" s="673">
        <f t="shared" si="19"/>
        <v>19</v>
      </c>
      <c r="Q42" s="672">
        <f t="shared" si="19"/>
        <v>18</v>
      </c>
      <c r="R42" s="680">
        <f t="shared" si="19"/>
        <v>12</v>
      </c>
      <c r="S42" s="152"/>
      <c r="U42" s="222"/>
    </row>
    <row r="43" spans="1:21" ht="17.25" customHeight="1" x14ac:dyDescent="0.2">
      <c r="A43" s="929"/>
      <c r="B43" s="182" t="s">
        <v>151</v>
      </c>
      <c r="C43" s="527">
        <f t="shared" si="9"/>
        <v>328</v>
      </c>
      <c r="D43" s="528">
        <f t="shared" si="7"/>
        <v>213</v>
      </c>
      <c r="E43" s="676">
        <v>149</v>
      </c>
      <c r="F43" s="528">
        <v>77</v>
      </c>
      <c r="G43" s="677">
        <v>118</v>
      </c>
      <c r="H43" s="540">
        <v>97</v>
      </c>
      <c r="I43" s="677">
        <v>3</v>
      </c>
      <c r="J43" s="540">
        <v>2</v>
      </c>
      <c r="K43" s="677">
        <v>12</v>
      </c>
      <c r="L43" s="540">
        <v>1</v>
      </c>
      <c r="M43" s="677">
        <v>8</v>
      </c>
      <c r="N43" s="540">
        <v>7</v>
      </c>
      <c r="O43" s="677">
        <v>22</v>
      </c>
      <c r="P43" s="528">
        <v>19</v>
      </c>
      <c r="Q43" s="677">
        <v>16</v>
      </c>
      <c r="R43" s="529">
        <v>10</v>
      </c>
      <c r="S43" s="152"/>
      <c r="U43" s="222"/>
    </row>
    <row r="44" spans="1:21" ht="17.25" customHeight="1" x14ac:dyDescent="0.2">
      <c r="A44" s="929"/>
      <c r="B44" s="182" t="s">
        <v>152</v>
      </c>
      <c r="C44" s="527">
        <f t="shared" si="9"/>
        <v>0</v>
      </c>
      <c r="D44" s="528">
        <f t="shared" si="7"/>
        <v>0</v>
      </c>
      <c r="E44" s="676">
        <v>0</v>
      </c>
      <c r="F44" s="528">
        <v>0</v>
      </c>
      <c r="G44" s="677">
        <v>0</v>
      </c>
      <c r="H44" s="540">
        <v>0</v>
      </c>
      <c r="I44" s="677">
        <v>0</v>
      </c>
      <c r="J44" s="540">
        <v>0</v>
      </c>
      <c r="K44" s="677">
        <v>0</v>
      </c>
      <c r="L44" s="540">
        <v>0</v>
      </c>
      <c r="M44" s="677">
        <v>0</v>
      </c>
      <c r="N44" s="540">
        <v>0</v>
      </c>
      <c r="O44" s="677">
        <v>0</v>
      </c>
      <c r="P44" s="528">
        <v>0</v>
      </c>
      <c r="Q44" s="677">
        <v>0</v>
      </c>
      <c r="R44" s="529">
        <v>0</v>
      </c>
      <c r="S44" s="152"/>
      <c r="U44" s="222"/>
    </row>
    <row r="45" spans="1:21" ht="17.25" customHeight="1" x14ac:dyDescent="0.2">
      <c r="A45" s="931"/>
      <c r="B45" s="184" t="s">
        <v>153</v>
      </c>
      <c r="C45" s="530">
        <f t="shared" si="9"/>
        <v>42</v>
      </c>
      <c r="D45" s="531">
        <f t="shared" si="7"/>
        <v>34</v>
      </c>
      <c r="E45" s="676">
        <v>40</v>
      </c>
      <c r="F45" s="543">
        <v>32</v>
      </c>
      <c r="G45" s="678">
        <v>0</v>
      </c>
      <c r="H45" s="541">
        <v>0</v>
      </c>
      <c r="I45" s="678">
        <v>0</v>
      </c>
      <c r="J45" s="541">
        <v>0</v>
      </c>
      <c r="K45" s="678">
        <v>0</v>
      </c>
      <c r="L45" s="541">
        <v>0</v>
      </c>
      <c r="M45" s="678">
        <v>0</v>
      </c>
      <c r="N45" s="541">
        <v>0</v>
      </c>
      <c r="O45" s="678">
        <v>0</v>
      </c>
      <c r="P45" s="543">
        <v>0</v>
      </c>
      <c r="Q45" s="678">
        <v>2</v>
      </c>
      <c r="R45" s="531">
        <v>2</v>
      </c>
      <c r="S45" s="152"/>
      <c r="U45" s="222"/>
    </row>
    <row r="46" spans="1:21" ht="17.25" customHeight="1" x14ac:dyDescent="0.2">
      <c r="A46" s="928" t="s">
        <v>8</v>
      </c>
      <c r="B46" s="182" t="s">
        <v>150</v>
      </c>
      <c r="C46" s="527">
        <f t="shared" si="9"/>
        <v>606</v>
      </c>
      <c r="D46" s="528">
        <f t="shared" si="7"/>
        <v>363</v>
      </c>
      <c r="E46" s="679">
        <f t="shared" ref="E46:R46" si="20">SUM(E47:E49)</f>
        <v>315</v>
      </c>
      <c r="F46" s="671">
        <f t="shared" si="20"/>
        <v>149</v>
      </c>
      <c r="G46" s="672">
        <f t="shared" si="20"/>
        <v>116</v>
      </c>
      <c r="H46" s="675">
        <f t="shared" si="20"/>
        <v>97</v>
      </c>
      <c r="I46" s="672">
        <f t="shared" si="20"/>
        <v>0</v>
      </c>
      <c r="J46" s="673">
        <f t="shared" si="20"/>
        <v>0</v>
      </c>
      <c r="K46" s="675">
        <f t="shared" si="20"/>
        <v>0</v>
      </c>
      <c r="L46" s="675">
        <f t="shared" si="20"/>
        <v>0</v>
      </c>
      <c r="M46" s="672">
        <f t="shared" si="20"/>
        <v>55</v>
      </c>
      <c r="N46" s="673">
        <f t="shared" si="20"/>
        <v>53</v>
      </c>
      <c r="O46" s="675">
        <f t="shared" si="20"/>
        <v>45</v>
      </c>
      <c r="P46" s="673">
        <f t="shared" si="20"/>
        <v>47</v>
      </c>
      <c r="Q46" s="672">
        <f t="shared" si="20"/>
        <v>75</v>
      </c>
      <c r="R46" s="680">
        <f t="shared" si="20"/>
        <v>17</v>
      </c>
      <c r="S46" s="152"/>
      <c r="U46" s="222"/>
    </row>
    <row r="47" spans="1:21" ht="17.25" customHeight="1" x14ac:dyDescent="0.2">
      <c r="A47" s="929"/>
      <c r="B47" s="182" t="s">
        <v>151</v>
      </c>
      <c r="C47" s="527">
        <f t="shared" si="9"/>
        <v>550</v>
      </c>
      <c r="D47" s="528">
        <f t="shared" si="7"/>
        <v>320</v>
      </c>
      <c r="E47" s="676">
        <v>273</v>
      </c>
      <c r="F47" s="528">
        <v>120</v>
      </c>
      <c r="G47" s="677">
        <v>115</v>
      </c>
      <c r="H47" s="540">
        <v>96</v>
      </c>
      <c r="I47" s="677">
        <v>0</v>
      </c>
      <c r="J47" s="540">
        <v>0</v>
      </c>
      <c r="K47" s="677">
        <v>0</v>
      </c>
      <c r="L47" s="540">
        <v>0</v>
      </c>
      <c r="M47" s="677">
        <v>42</v>
      </c>
      <c r="N47" s="540">
        <v>40</v>
      </c>
      <c r="O47" s="677">
        <v>45</v>
      </c>
      <c r="P47" s="528">
        <v>47</v>
      </c>
      <c r="Q47" s="677">
        <v>75</v>
      </c>
      <c r="R47" s="529">
        <v>17</v>
      </c>
      <c r="S47" s="152"/>
      <c r="U47" s="222"/>
    </row>
    <row r="48" spans="1:21" ht="17.25" customHeight="1" x14ac:dyDescent="0.2">
      <c r="A48" s="929"/>
      <c r="B48" s="182" t="s">
        <v>152</v>
      </c>
      <c r="C48" s="527">
        <f t="shared" si="9"/>
        <v>0</v>
      </c>
      <c r="D48" s="528">
        <f t="shared" si="7"/>
        <v>0</v>
      </c>
      <c r="E48" s="676">
        <v>0</v>
      </c>
      <c r="F48" s="528">
        <v>0</v>
      </c>
      <c r="G48" s="677">
        <v>0</v>
      </c>
      <c r="H48" s="540">
        <v>0</v>
      </c>
      <c r="I48" s="677">
        <v>0</v>
      </c>
      <c r="J48" s="540">
        <v>0</v>
      </c>
      <c r="K48" s="677">
        <v>0</v>
      </c>
      <c r="L48" s="540">
        <v>0</v>
      </c>
      <c r="M48" s="677">
        <v>0</v>
      </c>
      <c r="N48" s="540">
        <v>0</v>
      </c>
      <c r="O48" s="677">
        <v>0</v>
      </c>
      <c r="P48" s="528">
        <v>0</v>
      </c>
      <c r="Q48" s="677">
        <v>0</v>
      </c>
      <c r="R48" s="529">
        <v>0</v>
      </c>
      <c r="S48" s="152"/>
      <c r="U48" s="222"/>
    </row>
    <row r="49" spans="1:21" ht="17.25" customHeight="1" x14ac:dyDescent="0.2">
      <c r="A49" s="931"/>
      <c r="B49" s="184" t="s">
        <v>153</v>
      </c>
      <c r="C49" s="530">
        <f t="shared" si="9"/>
        <v>56</v>
      </c>
      <c r="D49" s="531">
        <f t="shared" si="7"/>
        <v>43</v>
      </c>
      <c r="E49" s="676">
        <v>42</v>
      </c>
      <c r="F49" s="543">
        <v>29</v>
      </c>
      <c r="G49" s="678">
        <v>1</v>
      </c>
      <c r="H49" s="541">
        <v>1</v>
      </c>
      <c r="I49" s="678">
        <v>0</v>
      </c>
      <c r="J49" s="541">
        <v>0</v>
      </c>
      <c r="K49" s="678">
        <v>0</v>
      </c>
      <c r="L49" s="541">
        <v>0</v>
      </c>
      <c r="M49" s="678">
        <v>13</v>
      </c>
      <c r="N49" s="541">
        <v>13</v>
      </c>
      <c r="O49" s="678">
        <v>0</v>
      </c>
      <c r="P49" s="543">
        <v>0</v>
      </c>
      <c r="Q49" s="678">
        <v>0</v>
      </c>
      <c r="R49" s="531">
        <v>0</v>
      </c>
      <c r="S49" s="152"/>
      <c r="U49" s="222"/>
    </row>
    <row r="50" spans="1:21" ht="17.25" customHeight="1" x14ac:dyDescent="0.2">
      <c r="A50" s="928" t="s">
        <v>9</v>
      </c>
      <c r="B50" s="183" t="s">
        <v>150</v>
      </c>
      <c r="C50" s="527">
        <f t="shared" si="9"/>
        <v>299</v>
      </c>
      <c r="D50" s="539">
        <f t="shared" si="7"/>
        <v>183</v>
      </c>
      <c r="E50" s="679">
        <f t="shared" ref="E50:R50" si="21">SUM(E51:E53)</f>
        <v>124</v>
      </c>
      <c r="F50" s="671">
        <f t="shared" si="21"/>
        <v>67</v>
      </c>
      <c r="G50" s="672">
        <f t="shared" si="21"/>
        <v>92</v>
      </c>
      <c r="H50" s="675">
        <f t="shared" si="21"/>
        <v>56</v>
      </c>
      <c r="I50" s="672">
        <f t="shared" si="21"/>
        <v>1</v>
      </c>
      <c r="J50" s="673">
        <f t="shared" si="21"/>
        <v>0</v>
      </c>
      <c r="K50" s="675">
        <f t="shared" si="21"/>
        <v>4</v>
      </c>
      <c r="L50" s="675">
        <f t="shared" si="21"/>
        <v>3</v>
      </c>
      <c r="M50" s="672">
        <f t="shared" si="21"/>
        <v>42</v>
      </c>
      <c r="N50" s="673">
        <f t="shared" si="21"/>
        <v>29</v>
      </c>
      <c r="O50" s="675">
        <f t="shared" si="21"/>
        <v>23</v>
      </c>
      <c r="P50" s="673">
        <f t="shared" si="21"/>
        <v>22</v>
      </c>
      <c r="Q50" s="672">
        <f t="shared" si="21"/>
        <v>13</v>
      </c>
      <c r="R50" s="680">
        <f t="shared" si="21"/>
        <v>6</v>
      </c>
      <c r="S50" s="152"/>
      <c r="U50" s="222"/>
    </row>
    <row r="51" spans="1:21" ht="17.25" customHeight="1" x14ac:dyDescent="0.2">
      <c r="A51" s="929"/>
      <c r="B51" s="182" t="s">
        <v>151</v>
      </c>
      <c r="C51" s="527">
        <f t="shared" si="9"/>
        <v>235</v>
      </c>
      <c r="D51" s="529">
        <f t="shared" si="7"/>
        <v>135</v>
      </c>
      <c r="E51" s="676">
        <v>81</v>
      </c>
      <c r="F51" s="528">
        <v>36</v>
      </c>
      <c r="G51" s="677">
        <v>92</v>
      </c>
      <c r="H51" s="540">
        <v>56</v>
      </c>
      <c r="I51" s="677">
        <v>1</v>
      </c>
      <c r="J51" s="540">
        <v>0</v>
      </c>
      <c r="K51" s="677">
        <v>4</v>
      </c>
      <c r="L51" s="540">
        <v>3</v>
      </c>
      <c r="M51" s="677">
        <v>23</v>
      </c>
      <c r="N51" s="540">
        <v>14</v>
      </c>
      <c r="O51" s="677">
        <v>23</v>
      </c>
      <c r="P51" s="528">
        <v>22</v>
      </c>
      <c r="Q51" s="677">
        <v>11</v>
      </c>
      <c r="R51" s="529">
        <v>4</v>
      </c>
      <c r="S51" s="152"/>
      <c r="U51" s="222"/>
    </row>
    <row r="52" spans="1:21" ht="17.25" customHeight="1" x14ac:dyDescent="0.2">
      <c r="A52" s="929"/>
      <c r="B52" s="182" t="s">
        <v>152</v>
      </c>
      <c r="C52" s="527">
        <f t="shared" si="9"/>
        <v>0</v>
      </c>
      <c r="D52" s="529">
        <f t="shared" si="7"/>
        <v>0</v>
      </c>
      <c r="E52" s="676">
        <v>0</v>
      </c>
      <c r="F52" s="528">
        <v>0</v>
      </c>
      <c r="G52" s="677">
        <v>0</v>
      </c>
      <c r="H52" s="540">
        <v>0</v>
      </c>
      <c r="I52" s="677">
        <v>0</v>
      </c>
      <c r="J52" s="540">
        <v>0</v>
      </c>
      <c r="K52" s="677">
        <v>0</v>
      </c>
      <c r="L52" s="540">
        <v>0</v>
      </c>
      <c r="M52" s="677">
        <v>0</v>
      </c>
      <c r="N52" s="540">
        <v>0</v>
      </c>
      <c r="O52" s="677">
        <v>0</v>
      </c>
      <c r="P52" s="528">
        <v>0</v>
      </c>
      <c r="Q52" s="677">
        <v>0</v>
      </c>
      <c r="R52" s="529">
        <v>0</v>
      </c>
      <c r="S52" s="152"/>
      <c r="U52" s="222"/>
    </row>
    <row r="53" spans="1:21" ht="17.25" customHeight="1" thickBot="1" x14ac:dyDescent="0.25">
      <c r="A53" s="930"/>
      <c r="B53" s="185" t="s">
        <v>153</v>
      </c>
      <c r="C53" s="536">
        <f t="shared" si="9"/>
        <v>64</v>
      </c>
      <c r="D53" s="537">
        <f t="shared" si="7"/>
        <v>48</v>
      </c>
      <c r="E53" s="835">
        <v>43</v>
      </c>
      <c r="F53" s="836">
        <v>31</v>
      </c>
      <c r="G53" s="837">
        <v>0</v>
      </c>
      <c r="H53" s="836">
        <v>0</v>
      </c>
      <c r="I53" s="837">
        <v>0</v>
      </c>
      <c r="J53" s="836">
        <v>0</v>
      </c>
      <c r="K53" s="837">
        <v>0</v>
      </c>
      <c r="L53" s="836">
        <v>0</v>
      </c>
      <c r="M53" s="837">
        <v>19</v>
      </c>
      <c r="N53" s="836">
        <v>15</v>
      </c>
      <c r="O53" s="837">
        <v>0</v>
      </c>
      <c r="P53" s="838">
        <v>0</v>
      </c>
      <c r="Q53" s="837">
        <v>2</v>
      </c>
      <c r="R53" s="537">
        <v>2</v>
      </c>
      <c r="S53" s="152"/>
      <c r="U53" s="222"/>
    </row>
    <row r="54" spans="1:21" ht="21" customHeight="1" x14ac:dyDescent="0.2">
      <c r="A54" s="168"/>
      <c r="B54" s="152"/>
      <c r="C54" s="152"/>
      <c r="D54" s="152"/>
      <c r="E54" s="152"/>
      <c r="F54" s="152"/>
      <c r="G54" s="152"/>
      <c r="H54" s="152"/>
      <c r="I54" s="152"/>
      <c r="J54" s="152"/>
      <c r="K54" s="152"/>
      <c r="L54" s="152"/>
      <c r="M54" s="152"/>
      <c r="N54" s="152"/>
      <c r="O54" s="152"/>
      <c r="P54" s="152"/>
      <c r="Q54" s="499"/>
      <c r="R54" s="499"/>
      <c r="S54" s="152"/>
    </row>
    <row r="55" spans="1:21" ht="21" customHeight="1" x14ac:dyDescent="0.2">
      <c r="A55" s="168"/>
      <c r="B55" s="152"/>
      <c r="C55" s="152"/>
      <c r="D55" s="152"/>
      <c r="E55" s="152"/>
      <c r="F55" s="152"/>
      <c r="G55" s="152"/>
      <c r="H55" s="152"/>
      <c r="I55" s="152"/>
      <c r="J55" s="152"/>
      <c r="K55" s="152"/>
      <c r="L55" s="152"/>
      <c r="M55" s="152"/>
      <c r="N55" s="152"/>
      <c r="O55" s="152"/>
      <c r="P55" s="152"/>
      <c r="Q55" s="152"/>
      <c r="R55" s="152"/>
      <c r="S55" s="152"/>
    </row>
    <row r="56" spans="1:21" ht="21" customHeight="1" x14ac:dyDescent="0.2">
      <c r="K56" s="11"/>
      <c r="L56" s="11"/>
    </row>
    <row r="57" spans="1:21" ht="21" customHeight="1" x14ac:dyDescent="0.2">
      <c r="K57" s="11"/>
      <c r="L57" s="11"/>
    </row>
    <row r="58" spans="1:21" ht="21" customHeight="1" x14ac:dyDescent="0.2">
      <c r="K58" s="11"/>
      <c r="L58" s="11"/>
    </row>
    <row r="59" spans="1:21" ht="21" customHeight="1" x14ac:dyDescent="0.2">
      <c r="K59" s="11"/>
      <c r="L59" s="11"/>
    </row>
    <row r="60" spans="1:21" ht="21" customHeight="1" x14ac:dyDescent="0.2">
      <c r="K60" s="11"/>
      <c r="L60" s="11"/>
    </row>
    <row r="61" spans="1:21" ht="21" customHeight="1" x14ac:dyDescent="0.2">
      <c r="K61" s="11"/>
      <c r="L61" s="11"/>
    </row>
    <row r="62" spans="1:21" ht="21" customHeight="1" x14ac:dyDescent="0.2">
      <c r="K62" s="11"/>
      <c r="L62" s="11"/>
    </row>
    <row r="63" spans="1:21" ht="21" customHeight="1" x14ac:dyDescent="0.2">
      <c r="K63" s="11"/>
      <c r="L63" s="11"/>
    </row>
    <row r="64" spans="1:21" ht="21" customHeight="1" x14ac:dyDescent="0.2">
      <c r="K64" s="11"/>
      <c r="L64" s="11"/>
    </row>
    <row r="65" spans="11:12" ht="21" customHeight="1" x14ac:dyDescent="0.2">
      <c r="K65" s="11"/>
      <c r="L65" s="11"/>
    </row>
    <row r="66" spans="11:12" ht="21" customHeight="1" x14ac:dyDescent="0.2">
      <c r="K66" s="11"/>
      <c r="L66" s="11"/>
    </row>
    <row r="67" spans="11:12" ht="21" customHeight="1" x14ac:dyDescent="0.2">
      <c r="K67" s="11"/>
      <c r="L67" s="11"/>
    </row>
    <row r="68" spans="11:12" ht="21" customHeight="1" x14ac:dyDescent="0.2">
      <c r="K68" s="11"/>
      <c r="L68" s="11"/>
    </row>
    <row r="69" spans="11:12" ht="21" customHeight="1" x14ac:dyDescent="0.2">
      <c r="K69" s="11"/>
      <c r="L69" s="11"/>
    </row>
    <row r="70" spans="11:12" ht="21" customHeight="1" x14ac:dyDescent="0.2">
      <c r="K70" s="11"/>
      <c r="L70" s="11"/>
    </row>
    <row r="71" spans="11:12" ht="21" customHeight="1" x14ac:dyDescent="0.2">
      <c r="K71" s="11"/>
      <c r="L71" s="11"/>
    </row>
    <row r="72" spans="11:12" ht="21" customHeight="1" x14ac:dyDescent="0.2">
      <c r="K72" s="11"/>
      <c r="L72" s="11"/>
    </row>
    <row r="73" spans="11:12" ht="21" customHeight="1" x14ac:dyDescent="0.2">
      <c r="K73" s="11"/>
      <c r="L73" s="11"/>
    </row>
    <row r="74" spans="11:12" ht="21" customHeight="1" x14ac:dyDescent="0.2">
      <c r="K74" s="11"/>
      <c r="L74" s="11"/>
    </row>
    <row r="75" spans="11:12" ht="21" customHeight="1" x14ac:dyDescent="0.2">
      <c r="K75" s="11"/>
      <c r="L75" s="11"/>
    </row>
    <row r="76" spans="11:12" ht="21" customHeight="1" x14ac:dyDescent="0.2">
      <c r="K76" s="11"/>
      <c r="L76" s="11"/>
    </row>
    <row r="77" spans="11:12" ht="21" customHeight="1" x14ac:dyDescent="0.2">
      <c r="K77" s="11"/>
      <c r="L77" s="11"/>
    </row>
    <row r="78" spans="11:12" ht="21" customHeight="1" x14ac:dyDescent="0.2">
      <c r="K78" s="11"/>
      <c r="L78" s="11"/>
    </row>
    <row r="79" spans="11:12" ht="21" customHeight="1" x14ac:dyDescent="0.2">
      <c r="K79" s="11"/>
      <c r="L79" s="11"/>
    </row>
    <row r="80" spans="11:12" ht="21" customHeight="1" x14ac:dyDescent="0.2">
      <c r="K80" s="11"/>
      <c r="L80" s="11"/>
    </row>
    <row r="81" spans="11:12" ht="21" customHeight="1" x14ac:dyDescent="0.2">
      <c r="K81" s="11"/>
      <c r="L81" s="11"/>
    </row>
    <row r="82" spans="11:12" ht="21" customHeight="1" x14ac:dyDescent="0.2">
      <c r="K82" s="11"/>
      <c r="L82" s="11"/>
    </row>
    <row r="83" spans="11:12" ht="21" customHeight="1" x14ac:dyDescent="0.2">
      <c r="K83" s="11"/>
      <c r="L83" s="11"/>
    </row>
    <row r="84" spans="11:12" ht="21" customHeight="1" x14ac:dyDescent="0.2">
      <c r="K84" s="11"/>
      <c r="L84" s="11"/>
    </row>
    <row r="85" spans="11:12" ht="21" customHeight="1" x14ac:dyDescent="0.2">
      <c r="K85" s="11"/>
      <c r="L85" s="11"/>
    </row>
    <row r="86" spans="11:12" ht="21" customHeight="1" x14ac:dyDescent="0.2">
      <c r="K86" s="11"/>
      <c r="L86" s="11"/>
    </row>
    <row r="87" spans="11:12" ht="21" customHeight="1" x14ac:dyDescent="0.2">
      <c r="K87" s="11"/>
      <c r="L87" s="11"/>
    </row>
    <row r="88" spans="11:12" ht="21" customHeight="1" x14ac:dyDescent="0.2">
      <c r="K88" s="11"/>
      <c r="L88" s="11"/>
    </row>
    <row r="89" spans="11:12" ht="21" customHeight="1" x14ac:dyDescent="0.2">
      <c r="K89" s="11"/>
      <c r="L89" s="11"/>
    </row>
    <row r="90" spans="11:12" ht="21" customHeight="1" x14ac:dyDescent="0.2">
      <c r="K90" s="11"/>
      <c r="L90" s="11"/>
    </row>
    <row r="91" spans="11:12" ht="21" customHeight="1" x14ac:dyDescent="0.2">
      <c r="K91" s="11"/>
      <c r="L91" s="11"/>
    </row>
    <row r="92" spans="11:12" ht="21" customHeight="1" x14ac:dyDescent="0.2">
      <c r="K92" s="11"/>
      <c r="L92" s="11"/>
    </row>
    <row r="93" spans="11:12" ht="21" customHeight="1" x14ac:dyDescent="0.2">
      <c r="K93" s="11"/>
      <c r="L93" s="11"/>
    </row>
    <row r="94" spans="11:12" ht="21" customHeight="1" x14ac:dyDescent="0.2">
      <c r="K94" s="11"/>
      <c r="L94" s="11"/>
    </row>
    <row r="95" spans="11:12" ht="21" customHeight="1" x14ac:dyDescent="0.2">
      <c r="K95" s="11"/>
      <c r="L95" s="11"/>
    </row>
    <row r="96" spans="11:12" ht="21" customHeight="1" x14ac:dyDescent="0.2">
      <c r="K96" s="11"/>
      <c r="L96" s="11"/>
    </row>
    <row r="97" spans="11:12" ht="21" customHeight="1" x14ac:dyDescent="0.2">
      <c r="K97" s="11"/>
      <c r="L97" s="11"/>
    </row>
    <row r="98" spans="11:12" ht="21" customHeight="1" x14ac:dyDescent="0.2">
      <c r="K98" s="11"/>
      <c r="L98" s="11"/>
    </row>
    <row r="99" spans="11:12" ht="21" customHeight="1" x14ac:dyDescent="0.2">
      <c r="K99" s="11"/>
      <c r="L99" s="11"/>
    </row>
    <row r="100" spans="11:12" ht="21" customHeight="1" x14ac:dyDescent="0.2">
      <c r="K100" s="11"/>
      <c r="L100" s="11"/>
    </row>
    <row r="101" spans="11:12" ht="21" customHeight="1" x14ac:dyDescent="0.2">
      <c r="K101" s="11"/>
      <c r="L101" s="11"/>
    </row>
    <row r="102" spans="11:12" ht="21" customHeight="1" x14ac:dyDescent="0.2">
      <c r="K102" s="11"/>
      <c r="L102" s="11"/>
    </row>
    <row r="103" spans="11:12" ht="21" customHeight="1" x14ac:dyDescent="0.2">
      <c r="K103" s="11"/>
      <c r="L103" s="11"/>
    </row>
    <row r="104" spans="11:12" ht="21" customHeight="1" x14ac:dyDescent="0.2">
      <c r="K104" s="11"/>
      <c r="L104" s="11"/>
    </row>
    <row r="105" spans="11:12" ht="21" customHeight="1" x14ac:dyDescent="0.2">
      <c r="K105" s="11"/>
      <c r="L105" s="11"/>
    </row>
    <row r="106" spans="11:12" ht="21" customHeight="1" x14ac:dyDescent="0.2">
      <c r="K106" s="11"/>
      <c r="L106" s="11"/>
    </row>
    <row r="107" spans="11:12" ht="21" customHeight="1" x14ac:dyDescent="0.2">
      <c r="K107" s="11"/>
      <c r="L107" s="11"/>
    </row>
    <row r="108" spans="11:12" ht="21" customHeight="1" x14ac:dyDescent="0.2">
      <c r="K108" s="11"/>
      <c r="L108" s="11"/>
    </row>
    <row r="109" spans="11:12" ht="21" customHeight="1" x14ac:dyDescent="0.2">
      <c r="K109" s="11"/>
      <c r="L109" s="11"/>
    </row>
    <row r="110" spans="11:12" ht="21" customHeight="1" x14ac:dyDescent="0.2">
      <c r="K110" s="11"/>
      <c r="L110" s="11"/>
    </row>
    <row r="111" spans="11:12" ht="21" customHeight="1" x14ac:dyDescent="0.2">
      <c r="K111" s="11"/>
      <c r="L111" s="11"/>
    </row>
    <row r="112" spans="11:12" ht="21" customHeight="1" x14ac:dyDescent="0.2">
      <c r="K112" s="11"/>
      <c r="L112" s="11"/>
    </row>
    <row r="113" spans="11:12" ht="21" customHeight="1" x14ac:dyDescent="0.2">
      <c r="K113" s="11"/>
      <c r="L113" s="11"/>
    </row>
    <row r="114" spans="11:12" ht="21" customHeight="1" x14ac:dyDescent="0.2">
      <c r="K114" s="11"/>
      <c r="L114" s="11"/>
    </row>
    <row r="115" spans="11:12" ht="21" customHeight="1" x14ac:dyDescent="0.2">
      <c r="K115" s="11"/>
      <c r="L115" s="11"/>
    </row>
    <row r="116" spans="11:12" ht="21" customHeight="1" x14ac:dyDescent="0.2">
      <c r="K116" s="11"/>
      <c r="L116" s="11"/>
    </row>
    <row r="117" spans="11:12" ht="21" customHeight="1" x14ac:dyDescent="0.2">
      <c r="K117" s="11"/>
      <c r="L117" s="11"/>
    </row>
    <row r="118" spans="11:12" ht="21" customHeight="1" x14ac:dyDescent="0.2">
      <c r="K118" s="11"/>
      <c r="L118" s="11"/>
    </row>
    <row r="119" spans="11:12" ht="21" customHeight="1" x14ac:dyDescent="0.2">
      <c r="K119" s="11"/>
      <c r="L119" s="11"/>
    </row>
    <row r="120" spans="11:12" ht="21" customHeight="1" x14ac:dyDescent="0.2">
      <c r="K120" s="11"/>
      <c r="L120" s="11"/>
    </row>
    <row r="121" spans="11:12" ht="21" customHeight="1" x14ac:dyDescent="0.2">
      <c r="K121" s="11"/>
      <c r="L121" s="11"/>
    </row>
    <row r="122" spans="11:12" ht="21" customHeight="1" x14ac:dyDescent="0.2">
      <c r="K122" s="11"/>
      <c r="L122" s="11"/>
    </row>
    <row r="123" spans="11:12" ht="21" customHeight="1" x14ac:dyDescent="0.2">
      <c r="K123" s="11"/>
      <c r="L123" s="11"/>
    </row>
    <row r="124" spans="11:12" ht="21" customHeight="1" x14ac:dyDescent="0.2">
      <c r="K124" s="11"/>
      <c r="L124" s="11"/>
    </row>
    <row r="125" spans="11:12" ht="21" customHeight="1" x14ac:dyDescent="0.2">
      <c r="K125" s="11"/>
      <c r="L125" s="11"/>
    </row>
    <row r="126" spans="11:12" ht="21" customHeight="1" x14ac:dyDescent="0.2">
      <c r="K126" s="11"/>
      <c r="L126" s="11"/>
    </row>
    <row r="127" spans="11:12" ht="21" customHeight="1" x14ac:dyDescent="0.2">
      <c r="K127" s="11"/>
      <c r="L127" s="11"/>
    </row>
    <row r="128" spans="11:12" ht="21" customHeight="1" x14ac:dyDescent="0.2">
      <c r="K128" s="11"/>
      <c r="L128" s="11"/>
    </row>
    <row r="129" spans="11:12" ht="21" customHeight="1" x14ac:dyDescent="0.2">
      <c r="K129" s="11"/>
      <c r="L129" s="11"/>
    </row>
    <row r="130" spans="11:12" ht="21" customHeight="1" x14ac:dyDescent="0.2">
      <c r="K130" s="11"/>
      <c r="L130" s="11"/>
    </row>
    <row r="131" spans="11:12" ht="21" customHeight="1" x14ac:dyDescent="0.2">
      <c r="K131" s="11"/>
      <c r="L131" s="11"/>
    </row>
    <row r="132" spans="11:12" ht="21" customHeight="1" x14ac:dyDescent="0.2">
      <c r="K132" s="11"/>
      <c r="L132" s="11"/>
    </row>
    <row r="133" spans="11:12" ht="21" customHeight="1" x14ac:dyDescent="0.2">
      <c r="K133" s="11"/>
      <c r="L133" s="11"/>
    </row>
    <row r="134" spans="11:12" ht="21" customHeight="1" x14ac:dyDescent="0.2">
      <c r="K134" s="11"/>
      <c r="L134" s="11"/>
    </row>
    <row r="135" spans="11:12" ht="21" customHeight="1" x14ac:dyDescent="0.2">
      <c r="K135" s="11"/>
      <c r="L135" s="11"/>
    </row>
    <row r="136" spans="11:12" ht="21" customHeight="1" x14ac:dyDescent="0.2">
      <c r="K136" s="11"/>
      <c r="L136" s="11"/>
    </row>
    <row r="137" spans="11:12" ht="21" customHeight="1" x14ac:dyDescent="0.2">
      <c r="K137" s="11"/>
      <c r="L137" s="11"/>
    </row>
    <row r="138" spans="11:12" ht="21" customHeight="1" x14ac:dyDescent="0.2">
      <c r="K138" s="11"/>
      <c r="L138" s="11"/>
    </row>
    <row r="139" spans="11:12" ht="21" customHeight="1" x14ac:dyDescent="0.2">
      <c r="K139" s="11"/>
      <c r="L139" s="11"/>
    </row>
    <row r="140" spans="11:12" ht="21" customHeight="1" x14ac:dyDescent="0.2">
      <c r="K140" s="11"/>
      <c r="L140" s="11"/>
    </row>
    <row r="141" spans="11:12" ht="21" customHeight="1" x14ac:dyDescent="0.2">
      <c r="K141" s="11"/>
      <c r="L141" s="11"/>
    </row>
    <row r="142" spans="11:12" ht="21" customHeight="1" x14ac:dyDescent="0.2">
      <c r="K142" s="11"/>
      <c r="L142" s="11"/>
    </row>
    <row r="143" spans="11:12" ht="21" customHeight="1" x14ac:dyDescent="0.2">
      <c r="K143" s="11"/>
      <c r="L143" s="11"/>
    </row>
    <row r="144" spans="11:12" ht="21" customHeight="1" x14ac:dyDescent="0.2">
      <c r="K144" s="11"/>
      <c r="L144" s="11"/>
    </row>
    <row r="145" spans="11:12" ht="21" customHeight="1" x14ac:dyDescent="0.2">
      <c r="K145" s="11"/>
      <c r="L145" s="11"/>
    </row>
    <row r="146" spans="11:12" ht="21" customHeight="1" x14ac:dyDescent="0.2">
      <c r="K146" s="11"/>
      <c r="L146" s="11"/>
    </row>
    <row r="147" spans="11:12" ht="21" customHeight="1" x14ac:dyDescent="0.2">
      <c r="K147" s="11"/>
      <c r="L147" s="11"/>
    </row>
    <row r="148" spans="11:12" ht="21" customHeight="1" x14ac:dyDescent="0.2">
      <c r="K148" s="11"/>
      <c r="L148" s="11"/>
    </row>
    <row r="149" spans="11:12" ht="21" customHeight="1" x14ac:dyDescent="0.2">
      <c r="K149" s="11"/>
      <c r="L149" s="11"/>
    </row>
    <row r="150" spans="11:12" ht="21" customHeight="1" x14ac:dyDescent="0.2">
      <c r="K150" s="11"/>
      <c r="L150" s="11"/>
    </row>
    <row r="151" spans="11:12" ht="21" customHeight="1" x14ac:dyDescent="0.2">
      <c r="K151" s="11"/>
      <c r="L151" s="11"/>
    </row>
    <row r="152" spans="11:12" ht="21" customHeight="1" x14ac:dyDescent="0.2">
      <c r="K152" s="11"/>
      <c r="L152" s="11"/>
    </row>
    <row r="153" spans="11:12" ht="21" customHeight="1" x14ac:dyDescent="0.2">
      <c r="K153" s="11"/>
      <c r="L153" s="11"/>
    </row>
    <row r="154" spans="11:12" ht="21" customHeight="1" x14ac:dyDescent="0.2">
      <c r="K154" s="11"/>
      <c r="L154" s="11"/>
    </row>
    <row r="155" spans="11:12" ht="21" customHeight="1" x14ac:dyDescent="0.2">
      <c r="K155" s="11"/>
      <c r="L155" s="11"/>
    </row>
    <row r="156" spans="11:12" ht="21" customHeight="1" x14ac:dyDescent="0.2">
      <c r="K156" s="11"/>
      <c r="L156" s="11"/>
    </row>
    <row r="157" spans="11:12" ht="21" customHeight="1" x14ac:dyDescent="0.2">
      <c r="K157" s="11"/>
      <c r="L157" s="11"/>
    </row>
    <row r="158" spans="11:12" ht="21" customHeight="1" x14ac:dyDescent="0.2">
      <c r="K158" s="11"/>
      <c r="L158" s="11"/>
    </row>
    <row r="159" spans="11:12" ht="21" customHeight="1" x14ac:dyDescent="0.2">
      <c r="K159" s="11"/>
      <c r="L159" s="11"/>
    </row>
    <row r="160" spans="11:12" ht="21" customHeight="1" x14ac:dyDescent="0.2">
      <c r="K160" s="11"/>
      <c r="L160" s="11"/>
    </row>
    <row r="161" spans="11:12" ht="21" customHeight="1" x14ac:dyDescent="0.2">
      <c r="K161" s="11"/>
      <c r="L161" s="11"/>
    </row>
    <row r="162" spans="11:12" ht="21" customHeight="1" x14ac:dyDescent="0.2">
      <c r="K162" s="11"/>
      <c r="L162" s="11"/>
    </row>
    <row r="163" spans="11:12" ht="21" customHeight="1" x14ac:dyDescent="0.2">
      <c r="K163" s="11"/>
      <c r="L163" s="11"/>
    </row>
    <row r="164" spans="11:12" ht="21" customHeight="1" x14ac:dyDescent="0.2">
      <c r="K164" s="11"/>
      <c r="L164" s="11"/>
    </row>
    <row r="165" spans="11:12" ht="21" customHeight="1" x14ac:dyDescent="0.2">
      <c r="K165" s="11"/>
      <c r="L165" s="11"/>
    </row>
    <row r="166" spans="11:12" ht="21" customHeight="1" x14ac:dyDescent="0.2">
      <c r="K166" s="11"/>
      <c r="L166" s="11"/>
    </row>
  </sheetData>
  <autoFilter ref="A4:R53"/>
  <customSheetViews>
    <customSheetView guid="{3BB4C65D-3310-466E-971D-A0670667840F}" showPageBreaks="1" view="pageBreakPreview" showRuler="0">
      <pane ySplit="3" topLeftCell="A4" activePane="bottomLeft" state="frozen"/>
      <selection pane="bottomLeft" activeCell="S51" sqref="S51"/>
      <rowBreaks count="1" manualBreakCount="1">
        <brk id="28" max="16383" man="1"/>
      </rowBreaks>
      <pageMargins left="1.38" right="0.78740157480314965" top="0.84" bottom="0.51" header="0.51181102362204722" footer="0.51181102362204722"/>
      <pageSetup paperSize="9" orientation="landscape" horizontalDpi="1" r:id="rId1"/>
      <headerFooter alignWithMargins="0"/>
    </customSheetView>
  </customSheetViews>
  <mergeCells count="21">
    <mergeCell ref="A10:A13"/>
    <mergeCell ref="G3:H3"/>
    <mergeCell ref="I3:J3"/>
    <mergeCell ref="A42:A45"/>
    <mergeCell ref="A38:A41"/>
    <mergeCell ref="A5:A9"/>
    <mergeCell ref="M2:R2"/>
    <mergeCell ref="K3:L3"/>
    <mergeCell ref="M3:N3"/>
    <mergeCell ref="C3:D3"/>
    <mergeCell ref="E3:F3"/>
    <mergeCell ref="O3:P3"/>
    <mergeCell ref="Q3:R3"/>
    <mergeCell ref="A50:A53"/>
    <mergeCell ref="A14:A17"/>
    <mergeCell ref="A18:A21"/>
    <mergeCell ref="A22:A25"/>
    <mergeCell ref="A26:A29"/>
    <mergeCell ref="A30:A33"/>
    <mergeCell ref="A34:A37"/>
    <mergeCell ref="A46:A49"/>
  </mergeCells>
  <phoneticPr fontId="2"/>
  <printOptions horizontalCentered="1"/>
  <pageMargins left="0.94488188976377963" right="0.78740157480314965" top="1.4566929133858268" bottom="0.98425196850393704" header="0.9055118110236221" footer="0.51181102362204722"/>
  <pageSetup paperSize="9" scale="85" firstPageNumber="2" orientation="landscape" r:id="rId2"/>
  <headerFooter differentFirst="1" scaleWithDoc="0" alignWithMargins="0">
    <firstHeader>&amp;C第一部　警 備 統 計</firstHeader>
  </headerFooter>
  <rowBreaks count="1" manualBreakCount="1">
    <brk id="29"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8"/>
  <sheetViews>
    <sheetView view="pageBreakPreview" zoomScale="115" zoomScaleNormal="100" zoomScaleSheetLayoutView="115" workbookViewId="0">
      <pane ySplit="3" topLeftCell="A148" activePane="bottomLeft" state="frozen"/>
      <selection activeCell="E17" sqref="E17"/>
      <selection pane="bottomLeft" activeCell="E17" sqref="E17"/>
    </sheetView>
  </sheetViews>
  <sheetFormatPr defaultColWidth="9" defaultRowHeight="13.2" x14ac:dyDescent="0.2"/>
  <cols>
    <col min="1" max="1" width="11.77734375" style="13" customWidth="1"/>
    <col min="2" max="17" width="6" style="725" customWidth="1"/>
    <col min="18" max="16384" width="9" style="725"/>
  </cols>
  <sheetData>
    <row r="1" spans="1:20" ht="21.75" customHeight="1" thickBot="1" x14ac:dyDescent="0.25">
      <c r="A1" s="18" t="s">
        <v>198</v>
      </c>
      <c r="B1" s="13"/>
      <c r="C1" s="13"/>
      <c r="D1" s="13"/>
      <c r="E1" s="13"/>
      <c r="F1" s="13"/>
      <c r="G1" s="13"/>
      <c r="H1" s="13"/>
      <c r="I1" s="13"/>
      <c r="J1" s="13"/>
      <c r="K1" s="13"/>
      <c r="L1" s="933"/>
      <c r="M1" s="933"/>
      <c r="N1" s="933"/>
      <c r="O1" s="933"/>
      <c r="P1" s="933"/>
      <c r="Q1" s="933"/>
    </row>
    <row r="2" spans="1:20" s="14" customFormat="1" ht="41.25" customHeight="1" x14ac:dyDescent="0.2">
      <c r="A2" s="941" t="s">
        <v>616</v>
      </c>
      <c r="B2" s="945" t="s">
        <v>11</v>
      </c>
      <c r="C2" s="946"/>
      <c r="D2" s="943" t="s">
        <v>671</v>
      </c>
      <c r="E2" s="943"/>
      <c r="F2" s="943" t="s">
        <v>144</v>
      </c>
      <c r="G2" s="943"/>
      <c r="H2" s="943" t="s">
        <v>199</v>
      </c>
      <c r="I2" s="943"/>
      <c r="J2" s="943" t="s">
        <v>200</v>
      </c>
      <c r="K2" s="943"/>
      <c r="L2" s="943" t="s">
        <v>201</v>
      </c>
      <c r="M2" s="943"/>
      <c r="N2" s="947" t="s">
        <v>137</v>
      </c>
      <c r="O2" s="947"/>
      <c r="P2" s="943" t="s">
        <v>16</v>
      </c>
      <c r="Q2" s="944"/>
      <c r="R2" s="745" t="s">
        <v>714</v>
      </c>
    </row>
    <row r="3" spans="1:20" s="14" customFormat="1" ht="12.6" customHeight="1" thickBot="1" x14ac:dyDescent="0.25">
      <c r="A3" s="942"/>
      <c r="B3" s="159" t="s">
        <v>17</v>
      </c>
      <c r="C3" s="160" t="s">
        <v>18</v>
      </c>
      <c r="D3" s="161" t="s">
        <v>17</v>
      </c>
      <c r="E3" s="160" t="s">
        <v>149</v>
      </c>
      <c r="F3" s="161" t="s">
        <v>17</v>
      </c>
      <c r="G3" s="160" t="s">
        <v>18</v>
      </c>
      <c r="H3" s="161" t="s">
        <v>17</v>
      </c>
      <c r="I3" s="160" t="s">
        <v>18</v>
      </c>
      <c r="J3" s="161" t="s">
        <v>17</v>
      </c>
      <c r="K3" s="160" t="s">
        <v>18</v>
      </c>
      <c r="L3" s="161" t="s">
        <v>17</v>
      </c>
      <c r="M3" s="160" t="s">
        <v>149</v>
      </c>
      <c r="N3" s="161" t="s">
        <v>17</v>
      </c>
      <c r="O3" s="160" t="s">
        <v>18</v>
      </c>
      <c r="P3" s="161" t="s">
        <v>17</v>
      </c>
      <c r="Q3" s="162" t="s">
        <v>18</v>
      </c>
    </row>
    <row r="4" spans="1:20" s="15" customFormat="1" ht="21" customHeight="1" thickBot="1" x14ac:dyDescent="0.25">
      <c r="A4" s="509" t="s">
        <v>11</v>
      </c>
      <c r="B4" s="544">
        <f t="shared" ref="B4:Q4" si="0">B5+B22+B34+B54+B63+B81+B102+B125+B136+B145+B159</f>
        <v>6448</v>
      </c>
      <c r="C4" s="545">
        <f t="shared" si="0"/>
        <v>4385</v>
      </c>
      <c r="D4" s="546">
        <f>D5+D22+D34+D54+D63+D81+D102+D125+D136+D145+D159</f>
        <v>2390</v>
      </c>
      <c r="E4" s="545">
        <f t="shared" si="0"/>
        <v>1233</v>
      </c>
      <c r="F4" s="546">
        <f t="shared" si="0"/>
        <v>2114</v>
      </c>
      <c r="G4" s="545">
        <f t="shared" si="0"/>
        <v>1470</v>
      </c>
      <c r="H4" s="546">
        <f t="shared" si="0"/>
        <v>33</v>
      </c>
      <c r="I4" s="545">
        <f t="shared" si="0"/>
        <v>22</v>
      </c>
      <c r="J4" s="546">
        <f t="shared" si="0"/>
        <v>63</v>
      </c>
      <c r="K4" s="545">
        <f t="shared" si="0"/>
        <v>5</v>
      </c>
      <c r="L4" s="546">
        <f t="shared" si="0"/>
        <v>661</v>
      </c>
      <c r="M4" s="545">
        <f t="shared" si="0"/>
        <v>695</v>
      </c>
      <c r="N4" s="546">
        <f t="shared" si="0"/>
        <v>741</v>
      </c>
      <c r="O4" s="545">
        <f t="shared" si="0"/>
        <v>704</v>
      </c>
      <c r="P4" s="547">
        <f t="shared" si="0"/>
        <v>446</v>
      </c>
      <c r="Q4" s="548">
        <f t="shared" si="0"/>
        <v>256</v>
      </c>
    </row>
    <row r="5" spans="1:20" s="16" customFormat="1" ht="11.25" customHeight="1" x14ac:dyDescent="0.2">
      <c r="A5" s="230" t="s">
        <v>19</v>
      </c>
      <c r="B5" s="476">
        <f>D5+F5+H5+J5+L5+N5+P5</f>
        <v>426</v>
      </c>
      <c r="C5" s="746">
        <f>E5+G5+I5+K5+M5+O5+Q5</f>
        <v>291</v>
      </c>
      <c r="D5" s="483">
        <f t="shared" ref="D5:M5" si="1">SUM(D6:D21)</f>
        <v>42</v>
      </c>
      <c r="E5" s="746">
        <f t="shared" si="1"/>
        <v>18</v>
      </c>
      <c r="F5" s="483">
        <f t="shared" si="1"/>
        <v>272</v>
      </c>
      <c r="G5" s="746">
        <f t="shared" si="1"/>
        <v>199</v>
      </c>
      <c r="H5" s="483">
        <f t="shared" si="1"/>
        <v>0</v>
      </c>
      <c r="I5" s="746">
        <f t="shared" si="1"/>
        <v>0</v>
      </c>
      <c r="J5" s="483">
        <f t="shared" si="1"/>
        <v>25</v>
      </c>
      <c r="K5" s="746">
        <f t="shared" si="1"/>
        <v>1</v>
      </c>
      <c r="L5" s="483">
        <f t="shared" si="1"/>
        <v>42</v>
      </c>
      <c r="M5" s="746">
        <f t="shared" si="1"/>
        <v>38</v>
      </c>
      <c r="N5" s="483">
        <f t="shared" ref="N5:Q5" si="2">SUM(N6:N21)</f>
        <v>33</v>
      </c>
      <c r="O5" s="746">
        <f t="shared" si="2"/>
        <v>32</v>
      </c>
      <c r="P5" s="483">
        <f>SUM(P6:P21)</f>
        <v>12</v>
      </c>
      <c r="Q5" s="784">
        <f t="shared" si="2"/>
        <v>3</v>
      </c>
      <c r="T5" s="190"/>
    </row>
    <row r="6" spans="1:20" s="15" customFormat="1" ht="11.25" customHeight="1" x14ac:dyDescent="0.2">
      <c r="A6" s="88" t="s">
        <v>20</v>
      </c>
      <c r="B6" s="208">
        <f>D6+F6+H6+J6+L6+N6+P6</f>
        <v>106</v>
      </c>
      <c r="C6" s="209">
        <f>E6+G6+I6+K6+M6+O6+Q6</f>
        <v>57</v>
      </c>
      <c r="D6" s="727">
        <v>2</v>
      </c>
      <c r="E6" s="728">
        <v>1</v>
      </c>
      <c r="F6" s="225">
        <v>98</v>
      </c>
      <c r="G6" s="726">
        <v>50</v>
      </c>
      <c r="H6" s="223">
        <v>0</v>
      </c>
      <c r="I6" s="224">
        <v>0</v>
      </c>
      <c r="J6" s="727">
        <v>0</v>
      </c>
      <c r="K6" s="225">
        <v>0</v>
      </c>
      <c r="L6" s="727">
        <v>1</v>
      </c>
      <c r="M6" s="209">
        <v>1</v>
      </c>
      <c r="N6" s="727">
        <v>5</v>
      </c>
      <c r="O6" s="726">
        <v>5</v>
      </c>
      <c r="P6" s="727">
        <v>0</v>
      </c>
      <c r="Q6" s="729">
        <v>0</v>
      </c>
    </row>
    <row r="7" spans="1:20" s="15" customFormat="1" ht="11.25" customHeight="1" x14ac:dyDescent="0.2">
      <c r="A7" s="88" t="s">
        <v>21</v>
      </c>
      <c r="B7" s="208">
        <f t="shared" ref="B7:C21" si="3">D7+F7+H7+J7+L7+N7+P7</f>
        <v>42</v>
      </c>
      <c r="C7" s="210">
        <f t="shared" si="3"/>
        <v>42</v>
      </c>
      <c r="D7" s="727">
        <v>9</v>
      </c>
      <c r="E7" s="728">
        <v>4</v>
      </c>
      <c r="F7" s="225">
        <v>18</v>
      </c>
      <c r="G7" s="726">
        <v>29</v>
      </c>
      <c r="H7" s="223">
        <v>0</v>
      </c>
      <c r="I7" s="224">
        <v>0</v>
      </c>
      <c r="J7" s="727">
        <v>6</v>
      </c>
      <c r="K7" s="225">
        <v>0</v>
      </c>
      <c r="L7" s="727">
        <v>6</v>
      </c>
      <c r="M7" s="209">
        <v>7</v>
      </c>
      <c r="N7" s="727">
        <v>2</v>
      </c>
      <c r="O7" s="726">
        <v>2</v>
      </c>
      <c r="P7" s="727">
        <v>1</v>
      </c>
      <c r="Q7" s="729">
        <v>0</v>
      </c>
    </row>
    <row r="8" spans="1:20" s="15" customFormat="1" ht="11.25" customHeight="1" x14ac:dyDescent="0.2">
      <c r="A8" s="88" t="s">
        <v>22</v>
      </c>
      <c r="B8" s="208">
        <f t="shared" si="3"/>
        <v>13</v>
      </c>
      <c r="C8" s="210">
        <f t="shared" si="3"/>
        <v>8</v>
      </c>
      <c r="D8" s="727">
        <v>3</v>
      </c>
      <c r="E8" s="728">
        <v>2</v>
      </c>
      <c r="F8" s="225">
        <v>6</v>
      </c>
      <c r="G8" s="726">
        <v>3</v>
      </c>
      <c r="H8" s="223">
        <v>0</v>
      </c>
      <c r="I8" s="224">
        <v>0</v>
      </c>
      <c r="J8" s="727">
        <v>0</v>
      </c>
      <c r="K8" s="225">
        <v>0</v>
      </c>
      <c r="L8" s="727">
        <v>3</v>
      </c>
      <c r="M8" s="209">
        <v>2</v>
      </c>
      <c r="N8" s="727">
        <v>1</v>
      </c>
      <c r="O8" s="726">
        <v>1</v>
      </c>
      <c r="P8" s="727">
        <v>0</v>
      </c>
      <c r="Q8" s="729">
        <v>0</v>
      </c>
    </row>
    <row r="9" spans="1:20" s="15" customFormat="1" ht="11.25" customHeight="1" x14ac:dyDescent="0.2">
      <c r="A9" s="88" t="s">
        <v>23</v>
      </c>
      <c r="B9" s="208">
        <f t="shared" si="3"/>
        <v>46</v>
      </c>
      <c r="C9" s="210">
        <f t="shared" si="3"/>
        <v>25</v>
      </c>
      <c r="D9" s="727">
        <v>4</v>
      </c>
      <c r="E9" s="728">
        <v>1</v>
      </c>
      <c r="F9" s="225">
        <v>36</v>
      </c>
      <c r="G9" s="726">
        <v>21</v>
      </c>
      <c r="H9" s="223">
        <v>0</v>
      </c>
      <c r="I9" s="224">
        <v>0</v>
      </c>
      <c r="J9" s="727">
        <v>0</v>
      </c>
      <c r="K9" s="225">
        <v>0</v>
      </c>
      <c r="L9" s="727">
        <v>2</v>
      </c>
      <c r="M9" s="209">
        <v>3</v>
      </c>
      <c r="N9" s="727">
        <v>0</v>
      </c>
      <c r="O9" s="726">
        <v>0</v>
      </c>
      <c r="P9" s="727">
        <v>4</v>
      </c>
      <c r="Q9" s="729">
        <v>0</v>
      </c>
    </row>
    <row r="10" spans="1:20" s="15" customFormat="1" ht="11.25" customHeight="1" x14ac:dyDescent="0.2">
      <c r="A10" s="89" t="s">
        <v>24</v>
      </c>
      <c r="B10" s="208">
        <f t="shared" si="3"/>
        <v>28</v>
      </c>
      <c r="C10" s="210">
        <f t="shared" si="3"/>
        <v>17</v>
      </c>
      <c r="D10" s="727">
        <v>3</v>
      </c>
      <c r="E10" s="728">
        <v>1</v>
      </c>
      <c r="F10" s="225">
        <v>11</v>
      </c>
      <c r="G10" s="726">
        <v>10</v>
      </c>
      <c r="H10" s="223">
        <v>0</v>
      </c>
      <c r="I10" s="224">
        <v>0</v>
      </c>
      <c r="J10" s="727">
        <v>3</v>
      </c>
      <c r="K10" s="225">
        <v>0</v>
      </c>
      <c r="L10" s="727">
        <v>8</v>
      </c>
      <c r="M10" s="209">
        <v>4</v>
      </c>
      <c r="N10" s="727">
        <v>2</v>
      </c>
      <c r="O10" s="726">
        <v>2</v>
      </c>
      <c r="P10" s="727">
        <v>1</v>
      </c>
      <c r="Q10" s="729">
        <v>0</v>
      </c>
      <c r="S10" s="187"/>
    </row>
    <row r="11" spans="1:20" s="15" customFormat="1" ht="11.25" customHeight="1" x14ac:dyDescent="0.2">
      <c r="A11" s="89" t="s">
        <v>25</v>
      </c>
      <c r="B11" s="208">
        <f t="shared" si="3"/>
        <v>8</v>
      </c>
      <c r="C11" s="210">
        <f t="shared" si="3"/>
        <v>8</v>
      </c>
      <c r="D11" s="727">
        <v>0</v>
      </c>
      <c r="E11" s="728">
        <v>0</v>
      </c>
      <c r="F11" s="225">
        <v>5</v>
      </c>
      <c r="G11" s="726">
        <v>6</v>
      </c>
      <c r="H11" s="223">
        <v>0</v>
      </c>
      <c r="I11" s="224">
        <v>0</v>
      </c>
      <c r="J11" s="727">
        <v>1</v>
      </c>
      <c r="K11" s="225">
        <v>0</v>
      </c>
      <c r="L11" s="727">
        <v>2</v>
      </c>
      <c r="M11" s="209">
        <v>2</v>
      </c>
      <c r="N11" s="727">
        <v>0</v>
      </c>
      <c r="O11" s="726">
        <v>0</v>
      </c>
      <c r="P11" s="727">
        <v>0</v>
      </c>
      <c r="Q11" s="729">
        <v>0</v>
      </c>
    </row>
    <row r="12" spans="1:20" s="15" customFormat="1" ht="11.25" customHeight="1" x14ac:dyDescent="0.2">
      <c r="A12" s="88" t="s">
        <v>26</v>
      </c>
      <c r="B12" s="208">
        <f t="shared" si="3"/>
        <v>67</v>
      </c>
      <c r="C12" s="210">
        <f t="shared" si="3"/>
        <v>49</v>
      </c>
      <c r="D12" s="727">
        <v>4</v>
      </c>
      <c r="E12" s="728">
        <v>2</v>
      </c>
      <c r="F12" s="225">
        <v>47</v>
      </c>
      <c r="G12" s="726">
        <v>38</v>
      </c>
      <c r="H12" s="223">
        <v>0</v>
      </c>
      <c r="I12" s="224">
        <v>0</v>
      </c>
      <c r="J12" s="727">
        <v>7</v>
      </c>
      <c r="K12" s="225">
        <v>1</v>
      </c>
      <c r="L12" s="727">
        <v>0</v>
      </c>
      <c r="M12" s="209">
        <v>0</v>
      </c>
      <c r="N12" s="727">
        <v>5</v>
      </c>
      <c r="O12" s="726">
        <v>5</v>
      </c>
      <c r="P12" s="727">
        <v>4</v>
      </c>
      <c r="Q12" s="729">
        <v>3</v>
      </c>
    </row>
    <row r="13" spans="1:20" s="15" customFormat="1" ht="11.25" customHeight="1" x14ac:dyDescent="0.2">
      <c r="A13" s="89" t="s">
        <v>27</v>
      </c>
      <c r="B13" s="208">
        <f t="shared" si="3"/>
        <v>42</v>
      </c>
      <c r="C13" s="210">
        <f t="shared" si="3"/>
        <v>28</v>
      </c>
      <c r="D13" s="727">
        <v>0</v>
      </c>
      <c r="E13" s="728">
        <v>0</v>
      </c>
      <c r="F13" s="225">
        <v>28</v>
      </c>
      <c r="G13" s="726">
        <v>23</v>
      </c>
      <c r="H13" s="223">
        <v>0</v>
      </c>
      <c r="I13" s="224">
        <v>0</v>
      </c>
      <c r="J13" s="727">
        <v>8</v>
      </c>
      <c r="K13" s="225">
        <v>0</v>
      </c>
      <c r="L13" s="727">
        <v>0</v>
      </c>
      <c r="M13" s="209">
        <v>0</v>
      </c>
      <c r="N13" s="727">
        <v>6</v>
      </c>
      <c r="O13" s="726">
        <v>5</v>
      </c>
      <c r="P13" s="727">
        <v>0</v>
      </c>
      <c r="Q13" s="729">
        <v>0</v>
      </c>
    </row>
    <row r="14" spans="1:20" s="15" customFormat="1" ht="11.25" customHeight="1" x14ac:dyDescent="0.2">
      <c r="A14" s="89" t="s">
        <v>672</v>
      </c>
      <c r="B14" s="208">
        <f t="shared" si="3"/>
        <v>14</v>
      </c>
      <c r="C14" s="210">
        <f t="shared" si="3"/>
        <v>10</v>
      </c>
      <c r="D14" s="727">
        <v>3</v>
      </c>
      <c r="E14" s="728">
        <v>1</v>
      </c>
      <c r="F14" s="225">
        <v>9</v>
      </c>
      <c r="G14" s="726">
        <v>7</v>
      </c>
      <c r="H14" s="223">
        <v>0</v>
      </c>
      <c r="I14" s="224">
        <v>0</v>
      </c>
      <c r="J14" s="727">
        <v>0</v>
      </c>
      <c r="K14" s="225">
        <v>0</v>
      </c>
      <c r="L14" s="727">
        <v>2</v>
      </c>
      <c r="M14" s="209">
        <v>2</v>
      </c>
      <c r="N14" s="727">
        <v>0</v>
      </c>
      <c r="O14" s="726">
        <v>0</v>
      </c>
      <c r="P14" s="727">
        <v>0</v>
      </c>
      <c r="Q14" s="729">
        <v>0</v>
      </c>
    </row>
    <row r="15" spans="1:20" s="15" customFormat="1" ht="11.25" customHeight="1" x14ac:dyDescent="0.2">
      <c r="A15" s="88" t="s">
        <v>29</v>
      </c>
      <c r="B15" s="208">
        <f t="shared" si="3"/>
        <v>11</v>
      </c>
      <c r="C15" s="210">
        <f t="shared" si="3"/>
        <v>12</v>
      </c>
      <c r="D15" s="727">
        <v>1</v>
      </c>
      <c r="E15" s="728">
        <v>0</v>
      </c>
      <c r="F15" s="225">
        <v>2</v>
      </c>
      <c r="G15" s="726">
        <v>4</v>
      </c>
      <c r="H15" s="223">
        <v>0</v>
      </c>
      <c r="I15" s="224">
        <v>0</v>
      </c>
      <c r="J15" s="727">
        <v>0</v>
      </c>
      <c r="K15" s="225">
        <v>0</v>
      </c>
      <c r="L15" s="727">
        <v>2</v>
      </c>
      <c r="M15" s="209">
        <v>2</v>
      </c>
      <c r="N15" s="727">
        <v>6</v>
      </c>
      <c r="O15" s="726">
        <v>6</v>
      </c>
      <c r="P15" s="727">
        <v>0</v>
      </c>
      <c r="Q15" s="729">
        <v>0</v>
      </c>
    </row>
    <row r="16" spans="1:20" s="15" customFormat="1" ht="11.25" customHeight="1" x14ac:dyDescent="0.2">
      <c r="A16" s="89" t="s">
        <v>30</v>
      </c>
      <c r="B16" s="208">
        <f t="shared" si="3"/>
        <v>4</v>
      </c>
      <c r="C16" s="210">
        <f t="shared" si="3"/>
        <v>2</v>
      </c>
      <c r="D16" s="727">
        <v>3</v>
      </c>
      <c r="E16" s="728">
        <v>2</v>
      </c>
      <c r="F16" s="225">
        <v>0</v>
      </c>
      <c r="G16" s="726">
        <v>0</v>
      </c>
      <c r="H16" s="223">
        <v>0</v>
      </c>
      <c r="I16" s="224">
        <v>0</v>
      </c>
      <c r="J16" s="727">
        <v>0</v>
      </c>
      <c r="K16" s="225">
        <v>0</v>
      </c>
      <c r="L16" s="727">
        <v>0</v>
      </c>
      <c r="M16" s="209">
        <v>0</v>
      </c>
      <c r="N16" s="727">
        <v>0</v>
      </c>
      <c r="O16" s="726">
        <v>0</v>
      </c>
      <c r="P16" s="727">
        <v>1</v>
      </c>
      <c r="Q16" s="729">
        <v>0</v>
      </c>
    </row>
    <row r="17" spans="1:20" s="15" customFormat="1" ht="11.25" customHeight="1" x14ac:dyDescent="0.2">
      <c r="A17" s="88" t="s">
        <v>31</v>
      </c>
      <c r="B17" s="208">
        <f t="shared" si="3"/>
        <v>6</v>
      </c>
      <c r="C17" s="210">
        <f t="shared" si="3"/>
        <v>5</v>
      </c>
      <c r="D17" s="727">
        <v>3</v>
      </c>
      <c r="E17" s="728">
        <v>2</v>
      </c>
      <c r="F17" s="225">
        <v>0</v>
      </c>
      <c r="G17" s="726">
        <v>0</v>
      </c>
      <c r="H17" s="223">
        <v>0</v>
      </c>
      <c r="I17" s="224">
        <v>0</v>
      </c>
      <c r="J17" s="727">
        <v>0</v>
      </c>
      <c r="K17" s="225">
        <v>0</v>
      </c>
      <c r="L17" s="727">
        <v>3</v>
      </c>
      <c r="M17" s="209">
        <v>3</v>
      </c>
      <c r="N17" s="727">
        <v>0</v>
      </c>
      <c r="O17" s="726">
        <v>0</v>
      </c>
      <c r="P17" s="727">
        <v>0</v>
      </c>
      <c r="Q17" s="729">
        <v>0</v>
      </c>
    </row>
    <row r="18" spans="1:20" s="15" customFormat="1" ht="11.25" customHeight="1" x14ac:dyDescent="0.2">
      <c r="A18" s="89" t="s">
        <v>32</v>
      </c>
      <c r="B18" s="208">
        <f t="shared" si="3"/>
        <v>12</v>
      </c>
      <c r="C18" s="210">
        <f t="shared" si="3"/>
        <v>8</v>
      </c>
      <c r="D18" s="727">
        <v>3</v>
      </c>
      <c r="E18" s="728">
        <v>1</v>
      </c>
      <c r="F18" s="225">
        <v>0</v>
      </c>
      <c r="G18" s="726">
        <v>0</v>
      </c>
      <c r="H18" s="223">
        <v>0</v>
      </c>
      <c r="I18" s="224">
        <v>0</v>
      </c>
      <c r="J18" s="727">
        <v>0</v>
      </c>
      <c r="K18" s="225">
        <v>0</v>
      </c>
      <c r="L18" s="727">
        <v>8</v>
      </c>
      <c r="M18" s="209">
        <v>7</v>
      </c>
      <c r="N18" s="727">
        <v>0</v>
      </c>
      <c r="O18" s="726">
        <v>0</v>
      </c>
      <c r="P18" s="727">
        <v>1</v>
      </c>
      <c r="Q18" s="729">
        <v>0</v>
      </c>
    </row>
    <row r="19" spans="1:20" s="15" customFormat="1" ht="11.25" customHeight="1" x14ac:dyDescent="0.2">
      <c r="A19" s="89" t="s">
        <v>138</v>
      </c>
      <c r="B19" s="208">
        <f t="shared" si="3"/>
        <v>8</v>
      </c>
      <c r="C19" s="210">
        <f t="shared" si="3"/>
        <v>6</v>
      </c>
      <c r="D19" s="727">
        <v>2</v>
      </c>
      <c r="E19" s="728">
        <v>1</v>
      </c>
      <c r="F19" s="210">
        <v>2</v>
      </c>
      <c r="G19" s="726">
        <v>1</v>
      </c>
      <c r="H19" s="223">
        <v>0</v>
      </c>
      <c r="I19" s="224">
        <v>0</v>
      </c>
      <c r="J19" s="727">
        <v>0</v>
      </c>
      <c r="K19" s="225">
        <v>0</v>
      </c>
      <c r="L19" s="727">
        <v>4</v>
      </c>
      <c r="M19" s="209">
        <v>4</v>
      </c>
      <c r="N19" s="727">
        <v>0</v>
      </c>
      <c r="O19" s="726">
        <v>0</v>
      </c>
      <c r="P19" s="727">
        <v>0</v>
      </c>
      <c r="Q19" s="729">
        <v>0</v>
      </c>
    </row>
    <row r="20" spans="1:20" s="15" customFormat="1" ht="11.25" customHeight="1" x14ac:dyDescent="0.2">
      <c r="A20" s="88" t="s">
        <v>33</v>
      </c>
      <c r="B20" s="208">
        <f t="shared" si="3"/>
        <v>4</v>
      </c>
      <c r="C20" s="210">
        <f t="shared" si="3"/>
        <v>3</v>
      </c>
      <c r="D20" s="727">
        <v>0</v>
      </c>
      <c r="E20" s="728">
        <v>0</v>
      </c>
      <c r="F20" s="210">
        <v>2</v>
      </c>
      <c r="G20" s="726">
        <v>1</v>
      </c>
      <c r="H20" s="223">
        <v>0</v>
      </c>
      <c r="I20" s="224">
        <v>0</v>
      </c>
      <c r="J20" s="727">
        <v>0</v>
      </c>
      <c r="K20" s="225">
        <v>0</v>
      </c>
      <c r="L20" s="727">
        <v>0</v>
      </c>
      <c r="M20" s="209">
        <v>0</v>
      </c>
      <c r="N20" s="727">
        <v>2</v>
      </c>
      <c r="O20" s="726">
        <v>2</v>
      </c>
      <c r="P20" s="727">
        <v>0</v>
      </c>
      <c r="Q20" s="729">
        <v>0</v>
      </c>
    </row>
    <row r="21" spans="1:20" s="15" customFormat="1" ht="11.25" customHeight="1" x14ac:dyDescent="0.2">
      <c r="A21" s="89" t="s">
        <v>34</v>
      </c>
      <c r="B21" s="333">
        <f t="shared" si="3"/>
        <v>15</v>
      </c>
      <c r="C21" s="213">
        <f t="shared" si="3"/>
        <v>11</v>
      </c>
      <c r="D21" s="214">
        <v>2</v>
      </c>
      <c r="E21" s="213">
        <v>0</v>
      </c>
      <c r="F21" s="225">
        <v>8</v>
      </c>
      <c r="G21" s="730">
        <v>6</v>
      </c>
      <c r="H21" s="223">
        <v>0</v>
      </c>
      <c r="I21" s="224">
        <v>0</v>
      </c>
      <c r="J21" s="731">
        <v>0</v>
      </c>
      <c r="K21" s="225">
        <v>0</v>
      </c>
      <c r="L21" s="731">
        <v>1</v>
      </c>
      <c r="M21" s="224">
        <v>1</v>
      </c>
      <c r="N21" s="731">
        <v>4</v>
      </c>
      <c r="O21" s="730">
        <v>4</v>
      </c>
      <c r="P21" s="731">
        <v>0</v>
      </c>
      <c r="Q21" s="732">
        <v>0</v>
      </c>
    </row>
    <row r="22" spans="1:20" s="16" customFormat="1" ht="11.25" customHeight="1" x14ac:dyDescent="0.2">
      <c r="A22" s="231" t="s">
        <v>35</v>
      </c>
      <c r="B22" s="482">
        <f>D22+F22+H22+J22+L22+N22+P22</f>
        <v>686</v>
      </c>
      <c r="C22" s="477">
        <f>E22+G22+I22+K22+M22+O22+Q22</f>
        <v>343</v>
      </c>
      <c r="D22" s="483">
        <f>SUM(D23:D33)</f>
        <v>279</v>
      </c>
      <c r="E22" s="477">
        <f>SUM(E23:E33)</f>
        <v>112</v>
      </c>
      <c r="F22" s="483">
        <f t="shared" ref="F22:Q22" si="4">SUM(F23:F33)</f>
        <v>263</v>
      </c>
      <c r="G22" s="477">
        <f t="shared" si="4"/>
        <v>129</v>
      </c>
      <c r="H22" s="483">
        <f t="shared" si="4"/>
        <v>6</v>
      </c>
      <c r="I22" s="477">
        <f t="shared" si="4"/>
        <v>1</v>
      </c>
      <c r="J22" s="483">
        <f t="shared" si="4"/>
        <v>6</v>
      </c>
      <c r="K22" s="477">
        <f t="shared" si="4"/>
        <v>0</v>
      </c>
      <c r="L22" s="483">
        <f>SUM(L23:L33)</f>
        <v>44</v>
      </c>
      <c r="M22" s="477">
        <f t="shared" si="4"/>
        <v>43</v>
      </c>
      <c r="N22" s="483">
        <f t="shared" si="4"/>
        <v>37</v>
      </c>
      <c r="O22" s="477">
        <f t="shared" si="4"/>
        <v>37</v>
      </c>
      <c r="P22" s="483">
        <f t="shared" si="4"/>
        <v>51</v>
      </c>
      <c r="Q22" s="747">
        <f t="shared" si="4"/>
        <v>21</v>
      </c>
    </row>
    <row r="23" spans="1:20" s="15" customFormat="1" ht="11.25" customHeight="1" x14ac:dyDescent="0.2">
      <c r="A23" s="88" t="s">
        <v>723</v>
      </c>
      <c r="B23" s="208">
        <f t="shared" ref="B23" si="5">D23+F23+H23+J23+L23+N23+P23</f>
        <v>1</v>
      </c>
      <c r="C23" s="209">
        <f t="shared" ref="C23" si="6">E23+G23+I23+K23+M23+O23+Q23</f>
        <v>1</v>
      </c>
      <c r="D23" s="210">
        <v>0</v>
      </c>
      <c r="E23" s="209">
        <v>0</v>
      </c>
      <c r="F23" s="210">
        <v>0</v>
      </c>
      <c r="G23" s="210">
        <v>0</v>
      </c>
      <c r="H23" s="223">
        <v>0</v>
      </c>
      <c r="I23" s="224">
        <v>0</v>
      </c>
      <c r="J23" s="225">
        <v>0</v>
      </c>
      <c r="K23" s="726">
        <v>0</v>
      </c>
      <c r="L23" s="211">
        <v>1</v>
      </c>
      <c r="M23" s="209">
        <v>1</v>
      </c>
      <c r="N23" s="210">
        <v>0</v>
      </c>
      <c r="O23" s="209">
        <v>0</v>
      </c>
      <c r="P23" s="211">
        <v>0</v>
      </c>
      <c r="Q23" s="212">
        <v>0</v>
      </c>
    </row>
    <row r="24" spans="1:20" s="15" customFormat="1" ht="11.25" customHeight="1" x14ac:dyDescent="0.2">
      <c r="A24" s="88" t="s">
        <v>219</v>
      </c>
      <c r="B24" s="208">
        <f t="shared" ref="B24:C33" si="7">D24+F24+H24+J24+L24+N24+P24</f>
        <v>30</v>
      </c>
      <c r="C24" s="209">
        <f t="shared" si="7"/>
        <v>22</v>
      </c>
      <c r="D24" s="210">
        <v>17</v>
      </c>
      <c r="E24" s="209">
        <v>6</v>
      </c>
      <c r="F24" s="210">
        <v>0</v>
      </c>
      <c r="G24" s="210">
        <v>0</v>
      </c>
      <c r="H24" s="223">
        <v>0</v>
      </c>
      <c r="I24" s="224">
        <v>0</v>
      </c>
      <c r="J24" s="225">
        <v>0</v>
      </c>
      <c r="K24" s="726">
        <v>0</v>
      </c>
      <c r="L24" s="211">
        <v>9</v>
      </c>
      <c r="M24" s="209">
        <v>11</v>
      </c>
      <c r="N24" s="210">
        <v>4</v>
      </c>
      <c r="O24" s="209">
        <v>5</v>
      </c>
      <c r="P24" s="211">
        <v>0</v>
      </c>
      <c r="Q24" s="212">
        <v>0</v>
      </c>
    </row>
    <row r="25" spans="1:20" s="15" customFormat="1" ht="11.25" customHeight="1" x14ac:dyDescent="0.2">
      <c r="A25" s="89" t="s">
        <v>36</v>
      </c>
      <c r="B25" s="208">
        <f t="shared" si="7"/>
        <v>57</v>
      </c>
      <c r="C25" s="209">
        <f t="shared" si="7"/>
        <v>31</v>
      </c>
      <c r="D25" s="210">
        <v>50</v>
      </c>
      <c r="E25" s="209">
        <v>26</v>
      </c>
      <c r="F25" s="210">
        <v>4</v>
      </c>
      <c r="G25" s="210">
        <v>2</v>
      </c>
      <c r="H25" s="223">
        <v>0</v>
      </c>
      <c r="I25" s="224">
        <v>0</v>
      </c>
      <c r="J25" s="225">
        <v>0</v>
      </c>
      <c r="K25" s="726">
        <v>0</v>
      </c>
      <c r="L25" s="211">
        <v>1</v>
      </c>
      <c r="M25" s="209">
        <v>1</v>
      </c>
      <c r="N25" s="210">
        <v>2</v>
      </c>
      <c r="O25" s="209">
        <v>2</v>
      </c>
      <c r="P25" s="223">
        <v>0</v>
      </c>
      <c r="Q25" s="226">
        <v>0</v>
      </c>
      <c r="T25" s="187"/>
    </row>
    <row r="26" spans="1:20" s="15" customFormat="1" ht="11.25" customHeight="1" x14ac:dyDescent="0.2">
      <c r="A26" s="89" t="s">
        <v>37</v>
      </c>
      <c r="B26" s="208">
        <f t="shared" si="7"/>
        <v>37</v>
      </c>
      <c r="C26" s="209">
        <f t="shared" si="7"/>
        <v>15</v>
      </c>
      <c r="D26" s="210">
        <v>25</v>
      </c>
      <c r="E26" s="224">
        <v>9</v>
      </c>
      <c r="F26" s="225">
        <v>7</v>
      </c>
      <c r="G26" s="225">
        <v>3</v>
      </c>
      <c r="H26" s="223">
        <v>0</v>
      </c>
      <c r="I26" s="224">
        <v>0</v>
      </c>
      <c r="J26" s="225">
        <v>1</v>
      </c>
      <c r="K26" s="726">
        <v>0</v>
      </c>
      <c r="L26" s="223">
        <v>0</v>
      </c>
      <c r="M26" s="224">
        <v>0</v>
      </c>
      <c r="N26" s="210">
        <v>3</v>
      </c>
      <c r="O26" s="209">
        <v>3</v>
      </c>
      <c r="P26" s="211">
        <v>1</v>
      </c>
      <c r="Q26" s="212">
        <v>0</v>
      </c>
    </row>
    <row r="27" spans="1:20" s="15" customFormat="1" ht="11.25" customHeight="1" x14ac:dyDescent="0.2">
      <c r="A27" s="88" t="s">
        <v>38</v>
      </c>
      <c r="B27" s="208">
        <f t="shared" si="7"/>
        <v>65</v>
      </c>
      <c r="C27" s="209">
        <f t="shared" si="7"/>
        <v>37</v>
      </c>
      <c r="D27" s="210">
        <v>23</v>
      </c>
      <c r="E27" s="209">
        <v>7</v>
      </c>
      <c r="F27" s="210">
        <v>32</v>
      </c>
      <c r="G27" s="210">
        <v>21</v>
      </c>
      <c r="H27" s="223">
        <v>0</v>
      </c>
      <c r="I27" s="224">
        <v>0</v>
      </c>
      <c r="J27" s="225">
        <v>0</v>
      </c>
      <c r="K27" s="726">
        <v>0</v>
      </c>
      <c r="L27" s="211">
        <v>4</v>
      </c>
      <c r="M27" s="209">
        <v>4</v>
      </c>
      <c r="N27" s="210">
        <v>4</v>
      </c>
      <c r="O27" s="209">
        <v>4</v>
      </c>
      <c r="P27" s="211">
        <v>2</v>
      </c>
      <c r="Q27" s="212">
        <v>1</v>
      </c>
    </row>
    <row r="28" spans="1:20" s="15" customFormat="1" ht="11.25" customHeight="1" x14ac:dyDescent="0.2">
      <c r="A28" s="88" t="s">
        <v>39</v>
      </c>
      <c r="B28" s="208">
        <f t="shared" si="7"/>
        <v>65</v>
      </c>
      <c r="C28" s="209">
        <f t="shared" si="7"/>
        <v>29</v>
      </c>
      <c r="D28" s="210">
        <v>34</v>
      </c>
      <c r="E28" s="209">
        <v>9</v>
      </c>
      <c r="F28" s="225">
        <v>1</v>
      </c>
      <c r="G28" s="225">
        <v>1</v>
      </c>
      <c r="H28" s="223">
        <v>0</v>
      </c>
      <c r="I28" s="224">
        <v>0</v>
      </c>
      <c r="J28" s="225">
        <v>0</v>
      </c>
      <c r="K28" s="726">
        <v>0</v>
      </c>
      <c r="L28" s="211">
        <v>3</v>
      </c>
      <c r="M28" s="209">
        <v>3</v>
      </c>
      <c r="N28" s="210">
        <v>8</v>
      </c>
      <c r="O28" s="209">
        <v>8</v>
      </c>
      <c r="P28" s="211">
        <v>19</v>
      </c>
      <c r="Q28" s="212">
        <v>8</v>
      </c>
    </row>
    <row r="29" spans="1:20" s="15" customFormat="1" ht="11.25" customHeight="1" x14ac:dyDescent="0.2">
      <c r="A29" s="88" t="s">
        <v>40</v>
      </c>
      <c r="B29" s="208">
        <f t="shared" si="7"/>
        <v>102</v>
      </c>
      <c r="C29" s="209">
        <f t="shared" si="7"/>
        <v>44</v>
      </c>
      <c r="D29" s="210">
        <v>47</v>
      </c>
      <c r="E29" s="209">
        <v>16</v>
      </c>
      <c r="F29" s="210">
        <v>34</v>
      </c>
      <c r="G29" s="210">
        <v>12</v>
      </c>
      <c r="H29" s="223">
        <v>0</v>
      </c>
      <c r="I29" s="224">
        <v>0</v>
      </c>
      <c r="J29" s="225">
        <v>1</v>
      </c>
      <c r="K29" s="726">
        <v>0</v>
      </c>
      <c r="L29" s="211">
        <v>12</v>
      </c>
      <c r="M29" s="209">
        <v>13</v>
      </c>
      <c r="N29" s="210">
        <v>3</v>
      </c>
      <c r="O29" s="209">
        <v>3</v>
      </c>
      <c r="P29" s="223">
        <v>5</v>
      </c>
      <c r="Q29" s="226">
        <v>0</v>
      </c>
    </row>
    <row r="30" spans="1:20" s="15" customFormat="1" ht="11.25" customHeight="1" x14ac:dyDescent="0.2">
      <c r="A30" s="89" t="s">
        <v>41</v>
      </c>
      <c r="B30" s="208">
        <f t="shared" si="7"/>
        <v>30</v>
      </c>
      <c r="C30" s="209">
        <f t="shared" si="7"/>
        <v>18</v>
      </c>
      <c r="D30" s="210">
        <v>23</v>
      </c>
      <c r="E30" s="224">
        <v>10</v>
      </c>
      <c r="F30" s="210">
        <v>0</v>
      </c>
      <c r="G30" s="210">
        <v>0</v>
      </c>
      <c r="H30" s="223">
        <v>0</v>
      </c>
      <c r="I30" s="224">
        <v>0</v>
      </c>
      <c r="J30" s="225">
        <v>0</v>
      </c>
      <c r="K30" s="726">
        <v>0</v>
      </c>
      <c r="L30" s="211">
        <v>5</v>
      </c>
      <c r="M30" s="209">
        <v>7</v>
      </c>
      <c r="N30" s="225">
        <v>0</v>
      </c>
      <c r="O30" s="224">
        <v>0</v>
      </c>
      <c r="P30" s="223">
        <v>2</v>
      </c>
      <c r="Q30" s="226">
        <v>1</v>
      </c>
    </row>
    <row r="31" spans="1:20" s="15" customFormat="1" ht="11.25" customHeight="1" x14ac:dyDescent="0.2">
      <c r="A31" s="88" t="s">
        <v>42</v>
      </c>
      <c r="B31" s="208">
        <f t="shared" si="7"/>
        <v>140</v>
      </c>
      <c r="C31" s="209">
        <f t="shared" si="7"/>
        <v>73</v>
      </c>
      <c r="D31" s="210">
        <v>36</v>
      </c>
      <c r="E31" s="209">
        <v>19</v>
      </c>
      <c r="F31" s="210">
        <v>82</v>
      </c>
      <c r="G31" s="210">
        <v>44</v>
      </c>
      <c r="H31" s="223">
        <v>0</v>
      </c>
      <c r="I31" s="224">
        <v>0</v>
      </c>
      <c r="J31" s="210">
        <v>1</v>
      </c>
      <c r="K31" s="726">
        <v>0</v>
      </c>
      <c r="L31" s="211">
        <v>6</v>
      </c>
      <c r="M31" s="209">
        <v>1</v>
      </c>
      <c r="N31" s="210">
        <v>2</v>
      </c>
      <c r="O31" s="209">
        <v>2</v>
      </c>
      <c r="P31" s="211">
        <v>13</v>
      </c>
      <c r="Q31" s="212">
        <v>7</v>
      </c>
    </row>
    <row r="32" spans="1:20" s="15" customFormat="1" ht="11.25" customHeight="1" x14ac:dyDescent="0.2">
      <c r="A32" s="88" t="s">
        <v>43</v>
      </c>
      <c r="B32" s="208">
        <f t="shared" si="7"/>
        <v>75</v>
      </c>
      <c r="C32" s="209">
        <f t="shared" si="7"/>
        <v>33</v>
      </c>
      <c r="D32" s="210">
        <v>15</v>
      </c>
      <c r="E32" s="209">
        <v>7</v>
      </c>
      <c r="F32" s="210">
        <v>53</v>
      </c>
      <c r="G32" s="210">
        <v>21</v>
      </c>
      <c r="H32" s="223">
        <v>0</v>
      </c>
      <c r="I32" s="224">
        <v>0</v>
      </c>
      <c r="J32" s="210">
        <v>0</v>
      </c>
      <c r="K32" s="726">
        <v>0</v>
      </c>
      <c r="L32" s="223">
        <v>1</v>
      </c>
      <c r="M32" s="224">
        <v>2</v>
      </c>
      <c r="N32" s="210">
        <v>1</v>
      </c>
      <c r="O32" s="209">
        <v>1</v>
      </c>
      <c r="P32" s="223">
        <v>5</v>
      </c>
      <c r="Q32" s="226">
        <v>2</v>
      </c>
    </row>
    <row r="33" spans="1:19" s="15" customFormat="1" ht="11.25" customHeight="1" x14ac:dyDescent="0.2">
      <c r="A33" s="91" t="s">
        <v>202</v>
      </c>
      <c r="B33" s="208">
        <f>D33+F33+H33+J33+L33+N33+P33</f>
        <v>84</v>
      </c>
      <c r="C33" s="213">
        <f t="shared" si="7"/>
        <v>40</v>
      </c>
      <c r="D33" s="214">
        <v>9</v>
      </c>
      <c r="E33" s="213">
        <v>3</v>
      </c>
      <c r="F33" s="214">
        <v>50</v>
      </c>
      <c r="G33" s="214">
        <v>25</v>
      </c>
      <c r="H33" s="217">
        <v>6</v>
      </c>
      <c r="I33" s="227">
        <v>1</v>
      </c>
      <c r="J33" s="228">
        <v>3</v>
      </c>
      <c r="K33" s="730">
        <v>0</v>
      </c>
      <c r="L33" s="215">
        <v>2</v>
      </c>
      <c r="M33" s="213">
        <v>0</v>
      </c>
      <c r="N33" s="214">
        <v>10</v>
      </c>
      <c r="O33" s="213">
        <v>9</v>
      </c>
      <c r="P33" s="217">
        <v>4</v>
      </c>
      <c r="Q33" s="229">
        <v>2</v>
      </c>
    </row>
    <row r="34" spans="1:19" s="94" customFormat="1" ht="11.25" customHeight="1" x14ac:dyDescent="0.2">
      <c r="A34" s="88" t="s">
        <v>203</v>
      </c>
      <c r="B34" s="482">
        <f>D34+F34+H34+J34+L34+N34+P34</f>
        <v>596</v>
      </c>
      <c r="C34" s="477">
        <f>E34+G34+I34+K34+M34+O34+Q34</f>
        <v>417</v>
      </c>
      <c r="D34" s="483">
        <f>SUM(D35:D53)</f>
        <v>151</v>
      </c>
      <c r="E34" s="477">
        <f>SUM(E35:E53)</f>
        <v>98</v>
      </c>
      <c r="F34" s="483">
        <f t="shared" ref="F34:Q34" si="8">SUM(F35:F53)</f>
        <v>313</v>
      </c>
      <c r="G34" s="477">
        <f t="shared" si="8"/>
        <v>178</v>
      </c>
      <c r="H34" s="483">
        <f t="shared" si="8"/>
        <v>9</v>
      </c>
      <c r="I34" s="477">
        <f t="shared" si="8"/>
        <v>10</v>
      </c>
      <c r="J34" s="483">
        <f t="shared" si="8"/>
        <v>1</v>
      </c>
      <c r="K34" s="477">
        <f t="shared" si="8"/>
        <v>0</v>
      </c>
      <c r="L34" s="483">
        <f t="shared" si="8"/>
        <v>46</v>
      </c>
      <c r="M34" s="477">
        <f t="shared" si="8"/>
        <v>62</v>
      </c>
      <c r="N34" s="483">
        <f t="shared" si="8"/>
        <v>58</v>
      </c>
      <c r="O34" s="477">
        <f t="shared" si="8"/>
        <v>58</v>
      </c>
      <c r="P34" s="483">
        <f t="shared" si="8"/>
        <v>18</v>
      </c>
      <c r="Q34" s="747">
        <f t="shared" si="8"/>
        <v>11</v>
      </c>
      <c r="S34" s="188"/>
    </row>
    <row r="35" spans="1:19" s="17" customFormat="1" ht="11.25" customHeight="1" x14ac:dyDescent="0.2">
      <c r="A35" s="88" t="s">
        <v>44</v>
      </c>
      <c r="B35" s="208">
        <f>D35+F35+H35+J35+L35+N35+P35</f>
        <v>25</v>
      </c>
      <c r="C35" s="209">
        <f>E35+G35+I35+K35+M35+O35+Q35</f>
        <v>28</v>
      </c>
      <c r="D35" s="211">
        <v>8</v>
      </c>
      <c r="E35" s="209">
        <v>8</v>
      </c>
      <c r="F35" s="210">
        <v>1</v>
      </c>
      <c r="G35" s="210">
        <v>1</v>
      </c>
      <c r="H35" s="211">
        <v>0</v>
      </c>
      <c r="I35" s="209">
        <v>0</v>
      </c>
      <c r="J35" s="225">
        <v>0</v>
      </c>
      <c r="K35" s="225">
        <v>0</v>
      </c>
      <c r="L35" s="211">
        <v>10</v>
      </c>
      <c r="M35" s="209">
        <v>15</v>
      </c>
      <c r="N35" s="210">
        <v>4</v>
      </c>
      <c r="O35" s="209">
        <v>3</v>
      </c>
      <c r="P35" s="211">
        <v>2</v>
      </c>
      <c r="Q35" s="212">
        <v>1</v>
      </c>
    </row>
    <row r="36" spans="1:19" s="17" customFormat="1" ht="11.25" customHeight="1" x14ac:dyDescent="0.2">
      <c r="A36" s="89" t="s">
        <v>45</v>
      </c>
      <c r="B36" s="208">
        <f t="shared" ref="B36:C53" si="9">D36+F36+H36+J36+L36+N36+P36</f>
        <v>5</v>
      </c>
      <c r="C36" s="209">
        <f t="shared" si="9"/>
        <v>6</v>
      </c>
      <c r="D36" s="211">
        <v>2</v>
      </c>
      <c r="E36" s="209">
        <v>2</v>
      </c>
      <c r="F36" s="225">
        <v>0</v>
      </c>
      <c r="G36" s="225">
        <v>0</v>
      </c>
      <c r="H36" s="223">
        <v>1</v>
      </c>
      <c r="I36" s="224">
        <v>1</v>
      </c>
      <c r="J36" s="225">
        <v>0</v>
      </c>
      <c r="K36" s="225">
        <v>0</v>
      </c>
      <c r="L36" s="211">
        <v>1</v>
      </c>
      <c r="M36" s="209">
        <v>2</v>
      </c>
      <c r="N36" s="210">
        <v>1</v>
      </c>
      <c r="O36" s="209">
        <v>1</v>
      </c>
      <c r="P36" s="211">
        <v>0</v>
      </c>
      <c r="Q36" s="212">
        <v>0</v>
      </c>
    </row>
    <row r="37" spans="1:19" s="17" customFormat="1" ht="11.25" customHeight="1" x14ac:dyDescent="0.2">
      <c r="A37" s="89" t="s">
        <v>46</v>
      </c>
      <c r="B37" s="208">
        <f t="shared" si="9"/>
        <v>0</v>
      </c>
      <c r="C37" s="209">
        <f t="shared" si="9"/>
        <v>0</v>
      </c>
      <c r="D37" s="223">
        <v>0</v>
      </c>
      <c r="E37" s="224">
        <v>0</v>
      </c>
      <c r="F37" s="225">
        <v>0</v>
      </c>
      <c r="G37" s="225">
        <v>0</v>
      </c>
      <c r="H37" s="223">
        <v>0</v>
      </c>
      <c r="I37" s="224">
        <v>0</v>
      </c>
      <c r="J37" s="225">
        <v>0</v>
      </c>
      <c r="K37" s="225">
        <v>0</v>
      </c>
      <c r="L37" s="223">
        <v>0</v>
      </c>
      <c r="M37" s="224">
        <v>0</v>
      </c>
      <c r="N37" s="225">
        <v>0</v>
      </c>
      <c r="O37" s="224">
        <v>0</v>
      </c>
      <c r="P37" s="223">
        <v>0</v>
      </c>
      <c r="Q37" s="226">
        <v>0</v>
      </c>
    </row>
    <row r="38" spans="1:19" s="17" customFormat="1" ht="11.25" customHeight="1" x14ac:dyDescent="0.2">
      <c r="A38" s="88" t="s">
        <v>47</v>
      </c>
      <c r="B38" s="208">
        <f t="shared" si="9"/>
        <v>30</v>
      </c>
      <c r="C38" s="209">
        <f t="shared" si="9"/>
        <v>31</v>
      </c>
      <c r="D38" s="211">
        <v>19</v>
      </c>
      <c r="E38" s="209">
        <v>14</v>
      </c>
      <c r="F38" s="210">
        <v>2</v>
      </c>
      <c r="G38" s="210">
        <v>2</v>
      </c>
      <c r="H38" s="223">
        <v>0</v>
      </c>
      <c r="I38" s="224">
        <v>0</v>
      </c>
      <c r="J38" s="225">
        <v>0</v>
      </c>
      <c r="K38" s="225">
        <v>0</v>
      </c>
      <c r="L38" s="211">
        <v>7</v>
      </c>
      <c r="M38" s="209">
        <v>14</v>
      </c>
      <c r="N38" s="210">
        <v>1</v>
      </c>
      <c r="O38" s="209">
        <v>1</v>
      </c>
      <c r="P38" s="223">
        <v>1</v>
      </c>
      <c r="Q38" s="226">
        <v>0</v>
      </c>
    </row>
    <row r="39" spans="1:19" s="17" customFormat="1" ht="11.25" customHeight="1" x14ac:dyDescent="0.2">
      <c r="A39" s="88" t="s">
        <v>161</v>
      </c>
      <c r="B39" s="208">
        <f t="shared" si="9"/>
        <v>36</v>
      </c>
      <c r="C39" s="209">
        <f t="shared" si="9"/>
        <v>21</v>
      </c>
      <c r="D39" s="211">
        <v>8</v>
      </c>
      <c r="E39" s="209">
        <v>2</v>
      </c>
      <c r="F39" s="210">
        <v>24</v>
      </c>
      <c r="G39" s="210">
        <v>15</v>
      </c>
      <c r="H39" s="223">
        <v>0</v>
      </c>
      <c r="I39" s="224">
        <v>0</v>
      </c>
      <c r="J39" s="225">
        <v>0</v>
      </c>
      <c r="K39" s="225">
        <v>0</v>
      </c>
      <c r="L39" s="223">
        <v>1</v>
      </c>
      <c r="M39" s="224">
        <v>1</v>
      </c>
      <c r="N39" s="210">
        <v>3</v>
      </c>
      <c r="O39" s="209">
        <v>3</v>
      </c>
      <c r="P39" s="223">
        <v>0</v>
      </c>
      <c r="Q39" s="226">
        <v>0</v>
      </c>
    </row>
    <row r="40" spans="1:19" s="17" customFormat="1" ht="11.25" customHeight="1" x14ac:dyDescent="0.2">
      <c r="A40" s="89" t="s">
        <v>48</v>
      </c>
      <c r="B40" s="208">
        <f t="shared" si="9"/>
        <v>21</v>
      </c>
      <c r="C40" s="209">
        <f t="shared" si="9"/>
        <v>15</v>
      </c>
      <c r="D40" s="211">
        <v>0</v>
      </c>
      <c r="E40" s="209">
        <v>0</v>
      </c>
      <c r="F40" s="210">
        <v>11</v>
      </c>
      <c r="G40" s="210">
        <v>4</v>
      </c>
      <c r="H40" s="223">
        <v>8</v>
      </c>
      <c r="I40" s="224">
        <v>9</v>
      </c>
      <c r="J40" s="225">
        <v>0</v>
      </c>
      <c r="K40" s="225">
        <v>0</v>
      </c>
      <c r="L40" s="211">
        <v>0</v>
      </c>
      <c r="M40" s="209">
        <v>0</v>
      </c>
      <c r="N40" s="210">
        <v>2</v>
      </c>
      <c r="O40" s="209">
        <v>2</v>
      </c>
      <c r="P40" s="223">
        <v>0</v>
      </c>
      <c r="Q40" s="226">
        <v>0</v>
      </c>
    </row>
    <row r="41" spans="1:19" s="17" customFormat="1" ht="11.25" customHeight="1" x14ac:dyDescent="0.2">
      <c r="A41" s="89" t="s">
        <v>49</v>
      </c>
      <c r="B41" s="208">
        <f t="shared" si="9"/>
        <v>0</v>
      </c>
      <c r="C41" s="209">
        <f t="shared" si="9"/>
        <v>0</v>
      </c>
      <c r="D41" s="223">
        <v>0</v>
      </c>
      <c r="E41" s="224">
        <v>0</v>
      </c>
      <c r="F41" s="225">
        <v>0</v>
      </c>
      <c r="G41" s="225">
        <v>0</v>
      </c>
      <c r="H41" s="223">
        <v>0</v>
      </c>
      <c r="I41" s="224">
        <v>0</v>
      </c>
      <c r="J41" s="225">
        <v>0</v>
      </c>
      <c r="K41" s="225">
        <v>0</v>
      </c>
      <c r="L41" s="223">
        <v>0</v>
      </c>
      <c r="M41" s="224">
        <v>0</v>
      </c>
      <c r="N41" s="225">
        <v>0</v>
      </c>
      <c r="O41" s="224">
        <v>0</v>
      </c>
      <c r="P41" s="223">
        <v>0</v>
      </c>
      <c r="Q41" s="226">
        <v>0</v>
      </c>
    </row>
    <row r="42" spans="1:19" s="17" customFormat="1" ht="11.25" customHeight="1" x14ac:dyDescent="0.2">
      <c r="A42" s="88" t="s">
        <v>50</v>
      </c>
      <c r="B42" s="208">
        <f t="shared" si="9"/>
        <v>61</v>
      </c>
      <c r="C42" s="209">
        <f t="shared" si="9"/>
        <v>44</v>
      </c>
      <c r="D42" s="211">
        <v>31</v>
      </c>
      <c r="E42" s="209">
        <v>15</v>
      </c>
      <c r="F42" s="210">
        <v>3</v>
      </c>
      <c r="G42" s="210">
        <v>2</v>
      </c>
      <c r="H42" s="223">
        <v>0</v>
      </c>
      <c r="I42" s="224">
        <v>0</v>
      </c>
      <c r="J42" s="225">
        <v>0</v>
      </c>
      <c r="K42" s="225">
        <v>0</v>
      </c>
      <c r="L42" s="211">
        <v>10</v>
      </c>
      <c r="M42" s="209">
        <v>12</v>
      </c>
      <c r="N42" s="210">
        <v>8</v>
      </c>
      <c r="O42" s="209">
        <v>9</v>
      </c>
      <c r="P42" s="223">
        <v>9</v>
      </c>
      <c r="Q42" s="226">
        <v>6</v>
      </c>
    </row>
    <row r="43" spans="1:19" s="17" customFormat="1" ht="11.25" customHeight="1" x14ac:dyDescent="0.2">
      <c r="A43" s="89" t="s">
        <v>673</v>
      </c>
      <c r="B43" s="208">
        <f t="shared" si="9"/>
        <v>16</v>
      </c>
      <c r="C43" s="209">
        <f t="shared" si="9"/>
        <v>13</v>
      </c>
      <c r="D43" s="211">
        <v>1</v>
      </c>
      <c r="E43" s="209">
        <v>1</v>
      </c>
      <c r="F43" s="210">
        <v>11</v>
      </c>
      <c r="G43" s="210">
        <v>7</v>
      </c>
      <c r="H43" s="223">
        <v>0</v>
      </c>
      <c r="I43" s="224">
        <v>0</v>
      </c>
      <c r="J43" s="225">
        <v>0</v>
      </c>
      <c r="K43" s="225">
        <v>0</v>
      </c>
      <c r="L43" s="211">
        <v>0</v>
      </c>
      <c r="M43" s="209">
        <v>0</v>
      </c>
      <c r="N43" s="210">
        <v>4</v>
      </c>
      <c r="O43" s="209">
        <v>5</v>
      </c>
      <c r="P43" s="223">
        <v>0</v>
      </c>
      <c r="Q43" s="226">
        <v>0</v>
      </c>
    </row>
    <row r="44" spans="1:19" s="17" customFormat="1" ht="11.25" customHeight="1" x14ac:dyDescent="0.2">
      <c r="A44" s="89" t="s">
        <v>204</v>
      </c>
      <c r="B44" s="208">
        <f t="shared" si="9"/>
        <v>0</v>
      </c>
      <c r="C44" s="209">
        <f t="shared" si="9"/>
        <v>0</v>
      </c>
      <c r="D44" s="223">
        <v>0</v>
      </c>
      <c r="E44" s="224">
        <v>0</v>
      </c>
      <c r="F44" s="225">
        <v>0</v>
      </c>
      <c r="G44" s="225">
        <v>0</v>
      </c>
      <c r="H44" s="223">
        <v>0</v>
      </c>
      <c r="I44" s="224">
        <v>0</v>
      </c>
      <c r="J44" s="225">
        <v>0</v>
      </c>
      <c r="K44" s="225">
        <v>0</v>
      </c>
      <c r="L44" s="223">
        <v>0</v>
      </c>
      <c r="M44" s="224">
        <v>0</v>
      </c>
      <c r="N44" s="225">
        <v>0</v>
      </c>
      <c r="O44" s="224">
        <v>0</v>
      </c>
      <c r="P44" s="223">
        <v>0</v>
      </c>
      <c r="Q44" s="226">
        <v>0</v>
      </c>
    </row>
    <row r="45" spans="1:19" s="17" customFormat="1" ht="11.25" customHeight="1" x14ac:dyDescent="0.2">
      <c r="A45" s="89" t="s">
        <v>469</v>
      </c>
      <c r="B45" s="208">
        <f t="shared" si="9"/>
        <v>31</v>
      </c>
      <c r="C45" s="209">
        <f t="shared" si="9"/>
        <v>24</v>
      </c>
      <c r="D45" s="211">
        <v>11</v>
      </c>
      <c r="E45" s="209">
        <v>6</v>
      </c>
      <c r="F45" s="210">
        <v>17</v>
      </c>
      <c r="G45" s="210">
        <v>13</v>
      </c>
      <c r="H45" s="223">
        <v>0</v>
      </c>
      <c r="I45" s="224">
        <v>0</v>
      </c>
      <c r="J45" s="225">
        <v>0</v>
      </c>
      <c r="K45" s="225">
        <v>0</v>
      </c>
      <c r="L45" s="211">
        <v>3</v>
      </c>
      <c r="M45" s="209">
        <v>5</v>
      </c>
      <c r="N45" s="210">
        <v>0</v>
      </c>
      <c r="O45" s="209">
        <v>0</v>
      </c>
      <c r="P45" s="211">
        <v>0</v>
      </c>
      <c r="Q45" s="226">
        <v>0</v>
      </c>
    </row>
    <row r="46" spans="1:19" s="17" customFormat="1" ht="11.25" customHeight="1" x14ac:dyDescent="0.2">
      <c r="A46" s="88" t="s">
        <v>52</v>
      </c>
      <c r="B46" s="208">
        <f t="shared" si="9"/>
        <v>53</v>
      </c>
      <c r="C46" s="209">
        <f t="shared" si="9"/>
        <v>35</v>
      </c>
      <c r="D46" s="211">
        <v>6</v>
      </c>
      <c r="E46" s="209">
        <v>3</v>
      </c>
      <c r="F46" s="210">
        <v>38</v>
      </c>
      <c r="G46" s="210">
        <v>22</v>
      </c>
      <c r="H46" s="223">
        <v>0</v>
      </c>
      <c r="I46" s="224">
        <v>0</v>
      </c>
      <c r="J46" s="225">
        <v>0</v>
      </c>
      <c r="K46" s="225">
        <v>0</v>
      </c>
      <c r="L46" s="223">
        <v>4</v>
      </c>
      <c r="M46" s="224">
        <v>5</v>
      </c>
      <c r="N46" s="210">
        <v>5</v>
      </c>
      <c r="O46" s="209">
        <v>5</v>
      </c>
      <c r="P46" s="223">
        <v>0</v>
      </c>
      <c r="Q46" s="226">
        <v>0</v>
      </c>
    </row>
    <row r="47" spans="1:19" s="17" customFormat="1" ht="11.25" customHeight="1" x14ac:dyDescent="0.2">
      <c r="A47" s="89" t="s">
        <v>53</v>
      </c>
      <c r="B47" s="208">
        <f t="shared" si="9"/>
        <v>35</v>
      </c>
      <c r="C47" s="209">
        <f t="shared" si="9"/>
        <v>18</v>
      </c>
      <c r="D47" s="211">
        <v>6</v>
      </c>
      <c r="E47" s="209">
        <v>0</v>
      </c>
      <c r="F47" s="210">
        <v>22</v>
      </c>
      <c r="G47" s="210">
        <v>12</v>
      </c>
      <c r="H47" s="223">
        <v>0</v>
      </c>
      <c r="I47" s="224">
        <v>0</v>
      </c>
      <c r="J47" s="225">
        <v>0</v>
      </c>
      <c r="K47" s="225">
        <v>0</v>
      </c>
      <c r="L47" s="223">
        <v>0</v>
      </c>
      <c r="M47" s="224">
        <v>0</v>
      </c>
      <c r="N47" s="210">
        <v>5</v>
      </c>
      <c r="O47" s="209">
        <v>5</v>
      </c>
      <c r="P47" s="223">
        <v>2</v>
      </c>
      <c r="Q47" s="226">
        <v>1</v>
      </c>
    </row>
    <row r="48" spans="1:19" s="17" customFormat="1" ht="11.25" customHeight="1" x14ac:dyDescent="0.2">
      <c r="A48" s="88" t="s">
        <v>54</v>
      </c>
      <c r="B48" s="208">
        <f t="shared" si="9"/>
        <v>139</v>
      </c>
      <c r="C48" s="209">
        <f t="shared" si="9"/>
        <v>79</v>
      </c>
      <c r="D48" s="211">
        <v>21</v>
      </c>
      <c r="E48" s="209">
        <v>19</v>
      </c>
      <c r="F48" s="210">
        <v>103</v>
      </c>
      <c r="G48" s="210">
        <v>48</v>
      </c>
      <c r="H48" s="223">
        <v>0</v>
      </c>
      <c r="I48" s="224">
        <v>0</v>
      </c>
      <c r="J48" s="225">
        <v>1</v>
      </c>
      <c r="K48" s="225">
        <v>0</v>
      </c>
      <c r="L48" s="211">
        <v>4</v>
      </c>
      <c r="M48" s="209">
        <v>3</v>
      </c>
      <c r="N48" s="210">
        <v>10</v>
      </c>
      <c r="O48" s="209">
        <v>9</v>
      </c>
      <c r="P48" s="211">
        <v>0</v>
      </c>
      <c r="Q48" s="226">
        <v>0</v>
      </c>
    </row>
    <row r="49" spans="1:17" s="17" customFormat="1" ht="11.25" customHeight="1" x14ac:dyDescent="0.2">
      <c r="A49" s="89" t="s">
        <v>171</v>
      </c>
      <c r="B49" s="208">
        <f t="shared" si="9"/>
        <v>26</v>
      </c>
      <c r="C49" s="209">
        <f t="shared" si="9"/>
        <v>21</v>
      </c>
      <c r="D49" s="211">
        <v>7</v>
      </c>
      <c r="E49" s="209">
        <v>10</v>
      </c>
      <c r="F49" s="210">
        <v>16</v>
      </c>
      <c r="G49" s="210">
        <v>8</v>
      </c>
      <c r="H49" s="223">
        <v>0</v>
      </c>
      <c r="I49" s="224">
        <v>0</v>
      </c>
      <c r="J49" s="225">
        <v>0</v>
      </c>
      <c r="K49" s="225">
        <v>0</v>
      </c>
      <c r="L49" s="223">
        <v>1</v>
      </c>
      <c r="M49" s="224">
        <v>1</v>
      </c>
      <c r="N49" s="210">
        <v>1</v>
      </c>
      <c r="O49" s="209">
        <v>1</v>
      </c>
      <c r="P49" s="223">
        <v>1</v>
      </c>
      <c r="Q49" s="226">
        <v>1</v>
      </c>
    </row>
    <row r="50" spans="1:17" s="17" customFormat="1" ht="11.25" customHeight="1" x14ac:dyDescent="0.2">
      <c r="A50" s="88" t="s">
        <v>55</v>
      </c>
      <c r="B50" s="208">
        <f t="shared" si="9"/>
        <v>50</v>
      </c>
      <c r="C50" s="209">
        <f t="shared" si="9"/>
        <v>36</v>
      </c>
      <c r="D50" s="211">
        <v>4</v>
      </c>
      <c r="E50" s="209">
        <v>3</v>
      </c>
      <c r="F50" s="210">
        <v>42</v>
      </c>
      <c r="G50" s="210">
        <v>29</v>
      </c>
      <c r="H50" s="223">
        <v>0</v>
      </c>
      <c r="I50" s="224">
        <v>0</v>
      </c>
      <c r="J50" s="225">
        <v>0</v>
      </c>
      <c r="K50" s="225">
        <v>0</v>
      </c>
      <c r="L50" s="211">
        <v>1</v>
      </c>
      <c r="M50" s="209">
        <v>1</v>
      </c>
      <c r="N50" s="210">
        <v>3</v>
      </c>
      <c r="O50" s="209">
        <v>3</v>
      </c>
      <c r="P50" s="223">
        <v>0</v>
      </c>
      <c r="Q50" s="226">
        <v>0</v>
      </c>
    </row>
    <row r="51" spans="1:17" s="17" customFormat="1" ht="11.25" customHeight="1" x14ac:dyDescent="0.2">
      <c r="A51" s="88" t="s">
        <v>56</v>
      </c>
      <c r="B51" s="208">
        <f t="shared" si="9"/>
        <v>58</v>
      </c>
      <c r="C51" s="209">
        <f t="shared" si="9"/>
        <v>38</v>
      </c>
      <c r="D51" s="211">
        <v>27</v>
      </c>
      <c r="E51" s="209">
        <v>15</v>
      </c>
      <c r="F51" s="210">
        <v>14</v>
      </c>
      <c r="G51" s="210">
        <v>8</v>
      </c>
      <c r="H51" s="223">
        <v>0</v>
      </c>
      <c r="I51" s="224">
        <v>0</v>
      </c>
      <c r="J51" s="225">
        <v>0</v>
      </c>
      <c r="K51" s="225">
        <v>0</v>
      </c>
      <c r="L51" s="211">
        <v>4</v>
      </c>
      <c r="M51" s="209">
        <v>3</v>
      </c>
      <c r="N51" s="210">
        <v>10</v>
      </c>
      <c r="O51" s="209">
        <v>10</v>
      </c>
      <c r="P51" s="211">
        <v>3</v>
      </c>
      <c r="Q51" s="212">
        <v>2</v>
      </c>
    </row>
    <row r="52" spans="1:17" s="17" customFormat="1" ht="11.25" customHeight="1" x14ac:dyDescent="0.2">
      <c r="A52" s="89" t="s">
        <v>57</v>
      </c>
      <c r="B52" s="208">
        <f t="shared" si="9"/>
        <v>10</v>
      </c>
      <c r="C52" s="209">
        <f t="shared" si="9"/>
        <v>8</v>
      </c>
      <c r="D52" s="211">
        <v>0</v>
      </c>
      <c r="E52" s="209">
        <v>0</v>
      </c>
      <c r="F52" s="210">
        <v>9</v>
      </c>
      <c r="G52" s="210">
        <v>7</v>
      </c>
      <c r="H52" s="223">
        <v>0</v>
      </c>
      <c r="I52" s="224">
        <v>0</v>
      </c>
      <c r="J52" s="225">
        <v>0</v>
      </c>
      <c r="K52" s="225">
        <v>0</v>
      </c>
      <c r="L52" s="211">
        <v>0</v>
      </c>
      <c r="M52" s="224">
        <v>0</v>
      </c>
      <c r="N52" s="210">
        <v>1</v>
      </c>
      <c r="O52" s="209">
        <v>1</v>
      </c>
      <c r="P52" s="211">
        <v>0</v>
      </c>
      <c r="Q52" s="212">
        <v>0</v>
      </c>
    </row>
    <row r="53" spans="1:17" s="17" customFormat="1" ht="11.25" customHeight="1" x14ac:dyDescent="0.2">
      <c r="A53" s="90" t="s">
        <v>58</v>
      </c>
      <c r="B53" s="208">
        <f t="shared" si="9"/>
        <v>0</v>
      </c>
      <c r="C53" s="209">
        <f t="shared" si="9"/>
        <v>0</v>
      </c>
      <c r="D53" s="225">
        <v>0</v>
      </c>
      <c r="E53" s="224">
        <v>0</v>
      </c>
      <c r="F53" s="225">
        <v>0</v>
      </c>
      <c r="G53" s="225">
        <v>0</v>
      </c>
      <c r="H53" s="223">
        <v>0</v>
      </c>
      <c r="I53" s="224">
        <v>0</v>
      </c>
      <c r="J53" s="225">
        <v>0</v>
      </c>
      <c r="K53" s="225">
        <v>0</v>
      </c>
      <c r="L53" s="223">
        <v>0</v>
      </c>
      <c r="M53" s="224">
        <v>0</v>
      </c>
      <c r="N53" s="225">
        <v>0</v>
      </c>
      <c r="O53" s="224">
        <v>0</v>
      </c>
      <c r="P53" s="223">
        <v>0</v>
      </c>
      <c r="Q53" s="226">
        <v>0</v>
      </c>
    </row>
    <row r="54" spans="1:17" s="15" customFormat="1" ht="11.25" customHeight="1" x14ac:dyDescent="0.2">
      <c r="A54" s="88" t="s">
        <v>59</v>
      </c>
      <c r="B54" s="482">
        <f>D54+F54+H54+J54+L54+N54+P54</f>
        <v>373</v>
      </c>
      <c r="C54" s="477">
        <f>E54+G54+I54+K54+M54+O54+Q54</f>
        <v>261</v>
      </c>
      <c r="D54" s="483">
        <f>SUM(D55:D62)</f>
        <v>142</v>
      </c>
      <c r="E54" s="477">
        <f>SUM(E55:E62)</f>
        <v>69</v>
      </c>
      <c r="F54" s="483">
        <f t="shared" ref="F54:Q54" si="10">SUM(F55:F62)</f>
        <v>106</v>
      </c>
      <c r="G54" s="477">
        <f t="shared" si="10"/>
        <v>86</v>
      </c>
      <c r="H54" s="483">
        <f t="shared" si="10"/>
        <v>0</v>
      </c>
      <c r="I54" s="477">
        <f t="shared" si="10"/>
        <v>0</v>
      </c>
      <c r="J54" s="483">
        <f t="shared" si="10"/>
        <v>3</v>
      </c>
      <c r="K54" s="477">
        <f t="shared" si="10"/>
        <v>0</v>
      </c>
      <c r="L54" s="483">
        <f t="shared" si="10"/>
        <v>58</v>
      </c>
      <c r="M54" s="477">
        <f t="shared" si="10"/>
        <v>55</v>
      </c>
      <c r="N54" s="483">
        <f t="shared" si="10"/>
        <v>49</v>
      </c>
      <c r="O54" s="477">
        <f t="shared" si="10"/>
        <v>49</v>
      </c>
      <c r="P54" s="483">
        <f t="shared" si="10"/>
        <v>15</v>
      </c>
      <c r="Q54" s="747">
        <f t="shared" si="10"/>
        <v>2</v>
      </c>
    </row>
    <row r="55" spans="1:17" s="17" customFormat="1" ht="11.25" customHeight="1" x14ac:dyDescent="0.2">
      <c r="A55" s="88" t="s">
        <v>60</v>
      </c>
      <c r="B55" s="208">
        <f>D55+F55+H55+J55+L55+N55+P55</f>
        <v>88</v>
      </c>
      <c r="C55" s="210">
        <f>E55+G55+K55+M55+O55+Q55</f>
        <v>80</v>
      </c>
      <c r="D55" s="727">
        <v>20</v>
      </c>
      <c r="E55" s="726">
        <v>16</v>
      </c>
      <c r="F55" s="727">
        <v>44</v>
      </c>
      <c r="G55" s="726">
        <v>40</v>
      </c>
      <c r="H55" s="211">
        <v>0</v>
      </c>
      <c r="I55" s="210">
        <v>0</v>
      </c>
      <c r="J55" s="211">
        <v>1</v>
      </c>
      <c r="K55" s="210">
        <v>0</v>
      </c>
      <c r="L55" s="727">
        <v>8</v>
      </c>
      <c r="M55" s="726">
        <v>9</v>
      </c>
      <c r="N55" s="727">
        <v>14</v>
      </c>
      <c r="O55" s="726">
        <v>14</v>
      </c>
      <c r="P55" s="727">
        <v>1</v>
      </c>
      <c r="Q55" s="729">
        <v>1</v>
      </c>
    </row>
    <row r="56" spans="1:17" s="17" customFormat="1" ht="11.25" customHeight="1" x14ac:dyDescent="0.2">
      <c r="A56" s="89" t="s">
        <v>61</v>
      </c>
      <c r="B56" s="208">
        <f t="shared" ref="B56:B62" si="11">D56+F56+H56+J56+L56+N56+P56</f>
        <v>30</v>
      </c>
      <c r="C56" s="210">
        <f t="shared" ref="C56:C62" si="12">E56+G56+K56+M56+O56+Q56</f>
        <v>26</v>
      </c>
      <c r="D56" s="211">
        <v>11</v>
      </c>
      <c r="E56" s="209">
        <v>4</v>
      </c>
      <c r="F56" s="210">
        <v>1</v>
      </c>
      <c r="G56" s="210">
        <v>3</v>
      </c>
      <c r="H56" s="211">
        <v>0</v>
      </c>
      <c r="I56" s="210">
        <v>0</v>
      </c>
      <c r="J56" s="211">
        <v>0</v>
      </c>
      <c r="K56" s="210">
        <v>0</v>
      </c>
      <c r="L56" s="211">
        <v>6</v>
      </c>
      <c r="M56" s="209">
        <v>7</v>
      </c>
      <c r="N56" s="210">
        <v>12</v>
      </c>
      <c r="O56" s="209">
        <v>12</v>
      </c>
      <c r="P56" s="211">
        <v>0</v>
      </c>
      <c r="Q56" s="212">
        <v>0</v>
      </c>
    </row>
    <row r="57" spans="1:17" s="17" customFormat="1" ht="11.25" customHeight="1" x14ac:dyDescent="0.2">
      <c r="A57" s="89" t="s">
        <v>453</v>
      </c>
      <c r="B57" s="208">
        <f t="shared" si="11"/>
        <v>48</v>
      </c>
      <c r="C57" s="210">
        <f t="shared" si="12"/>
        <v>33</v>
      </c>
      <c r="D57" s="211">
        <v>12</v>
      </c>
      <c r="E57" s="209">
        <v>7</v>
      </c>
      <c r="F57" s="210">
        <v>27</v>
      </c>
      <c r="G57" s="210">
        <v>17</v>
      </c>
      <c r="H57" s="211">
        <v>0</v>
      </c>
      <c r="I57" s="210">
        <v>0</v>
      </c>
      <c r="J57" s="211">
        <v>0</v>
      </c>
      <c r="K57" s="210">
        <v>0</v>
      </c>
      <c r="L57" s="211">
        <v>5</v>
      </c>
      <c r="M57" s="209">
        <v>5</v>
      </c>
      <c r="N57" s="210">
        <v>4</v>
      </c>
      <c r="O57" s="209">
        <v>4</v>
      </c>
      <c r="P57" s="211">
        <v>0</v>
      </c>
      <c r="Q57" s="212">
        <v>0</v>
      </c>
    </row>
    <row r="58" spans="1:17" s="17" customFormat="1" ht="11.25" customHeight="1" x14ac:dyDescent="0.2">
      <c r="A58" s="288" t="s">
        <v>674</v>
      </c>
      <c r="B58" s="208">
        <f t="shared" si="11"/>
        <v>10</v>
      </c>
      <c r="C58" s="210">
        <f t="shared" si="12"/>
        <v>7</v>
      </c>
      <c r="D58" s="211">
        <v>3</v>
      </c>
      <c r="E58" s="209">
        <v>2</v>
      </c>
      <c r="F58" s="210">
        <v>2</v>
      </c>
      <c r="G58" s="210">
        <v>2</v>
      </c>
      <c r="H58" s="211">
        <v>0</v>
      </c>
      <c r="I58" s="210">
        <v>0</v>
      </c>
      <c r="J58" s="211">
        <v>2</v>
      </c>
      <c r="K58" s="210">
        <v>0</v>
      </c>
      <c r="L58" s="211">
        <v>3</v>
      </c>
      <c r="M58" s="209">
        <v>3</v>
      </c>
      <c r="N58" s="210">
        <v>0</v>
      </c>
      <c r="O58" s="209">
        <v>0</v>
      </c>
      <c r="P58" s="211">
        <v>0</v>
      </c>
      <c r="Q58" s="212">
        <v>0</v>
      </c>
    </row>
    <row r="59" spans="1:17" s="17" customFormat="1" ht="11.25" customHeight="1" x14ac:dyDescent="0.2">
      <c r="A59" s="88" t="s">
        <v>62</v>
      </c>
      <c r="B59" s="208">
        <f t="shared" si="11"/>
        <v>71</v>
      </c>
      <c r="C59" s="210">
        <f t="shared" si="12"/>
        <v>44</v>
      </c>
      <c r="D59" s="211">
        <v>29</v>
      </c>
      <c r="E59" s="209">
        <v>11</v>
      </c>
      <c r="F59" s="210">
        <v>14</v>
      </c>
      <c r="G59" s="210">
        <v>11</v>
      </c>
      <c r="H59" s="211">
        <v>0</v>
      </c>
      <c r="I59" s="210">
        <v>0</v>
      </c>
      <c r="J59" s="211">
        <v>0</v>
      </c>
      <c r="K59" s="210">
        <v>0</v>
      </c>
      <c r="L59" s="211">
        <v>23</v>
      </c>
      <c r="M59" s="209">
        <v>17</v>
      </c>
      <c r="N59" s="210">
        <v>5</v>
      </c>
      <c r="O59" s="209">
        <v>5</v>
      </c>
      <c r="P59" s="211">
        <v>0</v>
      </c>
      <c r="Q59" s="212">
        <v>0</v>
      </c>
    </row>
    <row r="60" spans="1:17" s="17" customFormat="1" ht="11.25" customHeight="1" x14ac:dyDescent="0.2">
      <c r="A60" s="88" t="s">
        <v>63</v>
      </c>
      <c r="B60" s="208">
        <f t="shared" si="11"/>
        <v>52</v>
      </c>
      <c r="C60" s="210">
        <f t="shared" si="12"/>
        <v>40</v>
      </c>
      <c r="D60" s="211">
        <v>12</v>
      </c>
      <c r="E60" s="209">
        <v>6</v>
      </c>
      <c r="F60" s="210">
        <v>14</v>
      </c>
      <c r="G60" s="210">
        <v>10</v>
      </c>
      <c r="H60" s="211">
        <v>0</v>
      </c>
      <c r="I60" s="210">
        <v>0</v>
      </c>
      <c r="J60" s="211">
        <v>0</v>
      </c>
      <c r="K60" s="210">
        <v>0</v>
      </c>
      <c r="L60" s="211">
        <v>12</v>
      </c>
      <c r="M60" s="209">
        <v>12</v>
      </c>
      <c r="N60" s="210">
        <v>11</v>
      </c>
      <c r="O60" s="209">
        <v>11</v>
      </c>
      <c r="P60" s="211">
        <v>3</v>
      </c>
      <c r="Q60" s="212">
        <v>1</v>
      </c>
    </row>
    <row r="61" spans="1:17" s="17" customFormat="1" ht="11.25" customHeight="1" x14ac:dyDescent="0.2">
      <c r="A61" s="89" t="s">
        <v>64</v>
      </c>
      <c r="B61" s="208">
        <f t="shared" si="11"/>
        <v>37</v>
      </c>
      <c r="C61" s="210">
        <f t="shared" si="12"/>
        <v>14</v>
      </c>
      <c r="D61" s="211">
        <v>28</v>
      </c>
      <c r="E61" s="209">
        <v>12</v>
      </c>
      <c r="F61" s="210">
        <v>2</v>
      </c>
      <c r="G61" s="210">
        <v>1</v>
      </c>
      <c r="H61" s="211">
        <v>0</v>
      </c>
      <c r="I61" s="210">
        <v>0</v>
      </c>
      <c r="J61" s="211">
        <v>0</v>
      </c>
      <c r="K61" s="210">
        <v>0</v>
      </c>
      <c r="L61" s="211">
        <v>0</v>
      </c>
      <c r="M61" s="209">
        <v>0</v>
      </c>
      <c r="N61" s="210">
        <v>1</v>
      </c>
      <c r="O61" s="209">
        <v>1</v>
      </c>
      <c r="P61" s="211">
        <v>6</v>
      </c>
      <c r="Q61" s="212">
        <v>0</v>
      </c>
    </row>
    <row r="62" spans="1:17" s="17" customFormat="1" ht="11.25" customHeight="1" x14ac:dyDescent="0.2">
      <c r="A62" s="91" t="s">
        <v>65</v>
      </c>
      <c r="B62" s="208">
        <f t="shared" si="11"/>
        <v>37</v>
      </c>
      <c r="C62" s="210">
        <f t="shared" si="12"/>
        <v>17</v>
      </c>
      <c r="D62" s="215">
        <v>27</v>
      </c>
      <c r="E62" s="213">
        <v>11</v>
      </c>
      <c r="F62" s="214">
        <v>2</v>
      </c>
      <c r="G62" s="214">
        <v>2</v>
      </c>
      <c r="H62" s="215">
        <v>0</v>
      </c>
      <c r="I62" s="214">
        <v>0</v>
      </c>
      <c r="J62" s="215">
        <v>0</v>
      </c>
      <c r="K62" s="213">
        <v>0</v>
      </c>
      <c r="L62" s="215">
        <v>1</v>
      </c>
      <c r="M62" s="213">
        <v>2</v>
      </c>
      <c r="N62" s="214">
        <v>2</v>
      </c>
      <c r="O62" s="213">
        <v>2</v>
      </c>
      <c r="P62" s="215">
        <v>5</v>
      </c>
      <c r="Q62" s="216">
        <v>0</v>
      </c>
    </row>
    <row r="63" spans="1:17" s="15" customFormat="1" ht="11.25" customHeight="1" x14ac:dyDescent="0.2">
      <c r="A63" s="88" t="s">
        <v>66</v>
      </c>
      <c r="B63" s="734">
        <f>D63+F63+H63+J63+L63+N63+P63</f>
        <v>626</v>
      </c>
      <c r="C63" s="733">
        <f>E63+G63+I63+K63+M63+O63+Q63</f>
        <v>576</v>
      </c>
      <c r="D63" s="483">
        <f>SUM(D64:D80)</f>
        <v>127</v>
      </c>
      <c r="E63" s="477">
        <f>SUM(E64:E80)</f>
        <v>126</v>
      </c>
      <c r="F63" s="483">
        <f t="shared" ref="F63:Q63" si="13">SUM(F64:F80)</f>
        <v>196</v>
      </c>
      <c r="G63" s="477">
        <f t="shared" si="13"/>
        <v>144</v>
      </c>
      <c r="H63" s="483">
        <f t="shared" si="13"/>
        <v>0</v>
      </c>
      <c r="I63" s="477">
        <f t="shared" si="13"/>
        <v>0</v>
      </c>
      <c r="J63" s="483">
        <f t="shared" si="13"/>
        <v>0</v>
      </c>
      <c r="K63" s="477">
        <f t="shared" si="13"/>
        <v>0</v>
      </c>
      <c r="L63" s="483">
        <f t="shared" si="13"/>
        <v>71</v>
      </c>
      <c r="M63" s="477">
        <f t="shared" si="13"/>
        <v>111</v>
      </c>
      <c r="N63" s="483">
        <f t="shared" si="13"/>
        <v>165</v>
      </c>
      <c r="O63" s="477">
        <f t="shared" si="13"/>
        <v>142</v>
      </c>
      <c r="P63" s="483">
        <f t="shared" si="13"/>
        <v>67</v>
      </c>
      <c r="Q63" s="747">
        <f t="shared" si="13"/>
        <v>53</v>
      </c>
    </row>
    <row r="64" spans="1:17" s="17" customFormat="1" ht="11.25" customHeight="1" x14ac:dyDescent="0.2">
      <c r="A64" s="88" t="s">
        <v>67</v>
      </c>
      <c r="B64" s="208">
        <f>D64+F64+H64+J64+L64+N64+P64</f>
        <v>46</v>
      </c>
      <c r="C64" s="210">
        <f>E64+G64+I64+K64+M64+O64+Q64</f>
        <v>73</v>
      </c>
      <c r="D64" s="727">
        <v>13</v>
      </c>
      <c r="E64" s="726">
        <v>30</v>
      </c>
      <c r="F64" s="727">
        <v>2</v>
      </c>
      <c r="G64" s="726">
        <v>4</v>
      </c>
      <c r="H64" s="211">
        <v>0</v>
      </c>
      <c r="I64" s="210">
        <v>0</v>
      </c>
      <c r="J64" s="211">
        <v>0</v>
      </c>
      <c r="K64" s="210">
        <v>0</v>
      </c>
      <c r="L64" s="727">
        <v>18</v>
      </c>
      <c r="M64" s="726">
        <v>26</v>
      </c>
      <c r="N64" s="727">
        <v>11</v>
      </c>
      <c r="O64" s="726">
        <v>11</v>
      </c>
      <c r="P64" s="727">
        <v>2</v>
      </c>
      <c r="Q64" s="729">
        <v>2</v>
      </c>
    </row>
    <row r="65" spans="1:17" s="17" customFormat="1" ht="11.25" customHeight="1" x14ac:dyDescent="0.2">
      <c r="A65" s="89" t="s">
        <v>68</v>
      </c>
      <c r="B65" s="208">
        <f t="shared" ref="B65:C80" si="14">D65+F65+H65+J65+L65+N65+P65</f>
        <v>30</v>
      </c>
      <c r="C65" s="210">
        <f t="shared" si="14"/>
        <v>26</v>
      </c>
      <c r="D65" s="727">
        <v>3</v>
      </c>
      <c r="E65" s="726">
        <v>2</v>
      </c>
      <c r="F65" s="727">
        <v>25</v>
      </c>
      <c r="G65" s="726">
        <v>22</v>
      </c>
      <c r="H65" s="211">
        <v>0</v>
      </c>
      <c r="I65" s="210">
        <v>0</v>
      </c>
      <c r="J65" s="211">
        <v>0</v>
      </c>
      <c r="K65" s="210">
        <v>0</v>
      </c>
      <c r="L65" s="727">
        <v>0</v>
      </c>
      <c r="M65" s="726">
        <v>0</v>
      </c>
      <c r="N65" s="727">
        <v>1</v>
      </c>
      <c r="O65" s="726">
        <v>1</v>
      </c>
      <c r="P65" s="727">
        <v>1</v>
      </c>
      <c r="Q65" s="729">
        <v>1</v>
      </c>
    </row>
    <row r="66" spans="1:17" s="17" customFormat="1" ht="11.25" customHeight="1" x14ac:dyDescent="0.2">
      <c r="A66" s="89" t="s">
        <v>69</v>
      </c>
      <c r="B66" s="208">
        <f t="shared" si="14"/>
        <v>23</v>
      </c>
      <c r="C66" s="210">
        <f t="shared" si="14"/>
        <v>24</v>
      </c>
      <c r="D66" s="727">
        <v>10</v>
      </c>
      <c r="E66" s="726">
        <v>11</v>
      </c>
      <c r="F66" s="727">
        <v>0</v>
      </c>
      <c r="G66" s="726">
        <v>0</v>
      </c>
      <c r="H66" s="211">
        <v>0</v>
      </c>
      <c r="I66" s="210">
        <v>0</v>
      </c>
      <c r="J66" s="211">
        <v>0</v>
      </c>
      <c r="K66" s="210">
        <v>0</v>
      </c>
      <c r="L66" s="727">
        <v>2</v>
      </c>
      <c r="M66" s="726">
        <v>4</v>
      </c>
      <c r="N66" s="727">
        <v>5</v>
      </c>
      <c r="O66" s="726">
        <v>5</v>
      </c>
      <c r="P66" s="727">
        <v>6</v>
      </c>
      <c r="Q66" s="729">
        <v>4</v>
      </c>
    </row>
    <row r="67" spans="1:17" s="17" customFormat="1" ht="11.25" customHeight="1" x14ac:dyDescent="0.2">
      <c r="A67" s="88" t="s">
        <v>70</v>
      </c>
      <c r="B67" s="208">
        <f t="shared" si="14"/>
        <v>129</v>
      </c>
      <c r="C67" s="210">
        <f t="shared" si="14"/>
        <v>82</v>
      </c>
      <c r="D67" s="727">
        <v>15</v>
      </c>
      <c r="E67" s="726">
        <v>12</v>
      </c>
      <c r="F67" s="727">
        <v>50</v>
      </c>
      <c r="G67" s="726">
        <v>26</v>
      </c>
      <c r="H67" s="211">
        <v>0</v>
      </c>
      <c r="I67" s="210">
        <v>0</v>
      </c>
      <c r="J67" s="211">
        <v>0</v>
      </c>
      <c r="K67" s="210">
        <v>0</v>
      </c>
      <c r="L67" s="727">
        <v>7</v>
      </c>
      <c r="M67" s="726">
        <v>12</v>
      </c>
      <c r="N67" s="727">
        <v>43</v>
      </c>
      <c r="O67" s="726">
        <v>28</v>
      </c>
      <c r="P67" s="727">
        <v>14</v>
      </c>
      <c r="Q67" s="729">
        <v>4</v>
      </c>
    </row>
    <row r="68" spans="1:17" s="17" customFormat="1" ht="11.25" customHeight="1" x14ac:dyDescent="0.2">
      <c r="A68" s="89" t="s">
        <v>206</v>
      </c>
      <c r="B68" s="208">
        <f t="shared" si="14"/>
        <v>4</v>
      </c>
      <c r="C68" s="210">
        <f t="shared" si="14"/>
        <v>9</v>
      </c>
      <c r="D68" s="727">
        <v>1</v>
      </c>
      <c r="E68" s="726">
        <v>2</v>
      </c>
      <c r="F68" s="727">
        <v>0</v>
      </c>
      <c r="G68" s="726">
        <v>0</v>
      </c>
      <c r="H68" s="211">
        <v>0</v>
      </c>
      <c r="I68" s="210">
        <v>0</v>
      </c>
      <c r="J68" s="211">
        <v>0</v>
      </c>
      <c r="K68" s="210">
        <v>0</v>
      </c>
      <c r="L68" s="727">
        <v>2</v>
      </c>
      <c r="M68" s="726">
        <v>5</v>
      </c>
      <c r="N68" s="727">
        <v>0</v>
      </c>
      <c r="O68" s="726">
        <v>0</v>
      </c>
      <c r="P68" s="727">
        <v>1</v>
      </c>
      <c r="Q68" s="729">
        <v>2</v>
      </c>
    </row>
    <row r="69" spans="1:17" s="17" customFormat="1" ht="11.25" customHeight="1" x14ac:dyDescent="0.2">
      <c r="A69" s="88" t="s">
        <v>205</v>
      </c>
      <c r="B69" s="208">
        <f t="shared" si="14"/>
        <v>74</v>
      </c>
      <c r="C69" s="210">
        <f t="shared" si="14"/>
        <v>74</v>
      </c>
      <c r="D69" s="727">
        <v>24</v>
      </c>
      <c r="E69" s="726">
        <v>25</v>
      </c>
      <c r="F69" s="727">
        <v>3</v>
      </c>
      <c r="G69" s="726">
        <v>4</v>
      </c>
      <c r="H69" s="211">
        <v>0</v>
      </c>
      <c r="I69" s="210">
        <v>0</v>
      </c>
      <c r="J69" s="211">
        <v>0</v>
      </c>
      <c r="K69" s="210">
        <v>0</v>
      </c>
      <c r="L69" s="727">
        <v>10</v>
      </c>
      <c r="M69" s="726">
        <v>9</v>
      </c>
      <c r="N69" s="727">
        <v>15</v>
      </c>
      <c r="O69" s="726">
        <v>15</v>
      </c>
      <c r="P69" s="727">
        <v>22</v>
      </c>
      <c r="Q69" s="729">
        <v>21</v>
      </c>
    </row>
    <row r="70" spans="1:17" s="17" customFormat="1" ht="11.25" customHeight="1" x14ac:dyDescent="0.2">
      <c r="A70" s="89" t="s">
        <v>221</v>
      </c>
      <c r="B70" s="208">
        <f t="shared" si="14"/>
        <v>23</v>
      </c>
      <c r="C70" s="210">
        <f t="shared" si="14"/>
        <v>23</v>
      </c>
      <c r="D70" s="727">
        <v>6</v>
      </c>
      <c r="E70" s="726">
        <v>5</v>
      </c>
      <c r="F70" s="727">
        <v>2</v>
      </c>
      <c r="G70" s="726">
        <v>2</v>
      </c>
      <c r="H70" s="211">
        <v>0</v>
      </c>
      <c r="I70" s="210">
        <v>0</v>
      </c>
      <c r="J70" s="211">
        <v>0</v>
      </c>
      <c r="K70" s="210">
        <v>0</v>
      </c>
      <c r="L70" s="727">
        <v>7</v>
      </c>
      <c r="M70" s="726">
        <v>8</v>
      </c>
      <c r="N70" s="727">
        <v>6</v>
      </c>
      <c r="O70" s="726">
        <v>6</v>
      </c>
      <c r="P70" s="727">
        <v>2</v>
      </c>
      <c r="Q70" s="729">
        <v>2</v>
      </c>
    </row>
    <row r="71" spans="1:17" s="17" customFormat="1" ht="11.25" customHeight="1" x14ac:dyDescent="0.2">
      <c r="A71" s="88" t="s">
        <v>73</v>
      </c>
      <c r="B71" s="208">
        <f t="shared" si="14"/>
        <v>55</v>
      </c>
      <c r="C71" s="210">
        <f t="shared" si="14"/>
        <v>40</v>
      </c>
      <c r="D71" s="727">
        <v>6</v>
      </c>
      <c r="E71" s="726">
        <v>7</v>
      </c>
      <c r="F71" s="727">
        <v>42</v>
      </c>
      <c r="G71" s="726">
        <v>26</v>
      </c>
      <c r="H71" s="211">
        <v>0</v>
      </c>
      <c r="I71" s="210">
        <v>0</v>
      </c>
      <c r="J71" s="211">
        <v>0</v>
      </c>
      <c r="K71" s="210">
        <v>0</v>
      </c>
      <c r="L71" s="727">
        <v>0</v>
      </c>
      <c r="M71" s="726">
        <v>0</v>
      </c>
      <c r="N71" s="727">
        <v>7</v>
      </c>
      <c r="O71" s="726">
        <v>7</v>
      </c>
      <c r="P71" s="727">
        <v>0</v>
      </c>
      <c r="Q71" s="729">
        <v>0</v>
      </c>
    </row>
    <row r="72" spans="1:17" s="17" customFormat="1" ht="11.25" customHeight="1" x14ac:dyDescent="0.2">
      <c r="A72" s="89" t="s">
        <v>207</v>
      </c>
      <c r="B72" s="208">
        <f t="shared" si="14"/>
        <v>14</v>
      </c>
      <c r="C72" s="210">
        <f t="shared" si="14"/>
        <v>11</v>
      </c>
      <c r="D72" s="727">
        <v>3</v>
      </c>
      <c r="E72" s="726">
        <v>4</v>
      </c>
      <c r="F72" s="727">
        <v>6</v>
      </c>
      <c r="G72" s="726">
        <v>3</v>
      </c>
      <c r="H72" s="211">
        <v>0</v>
      </c>
      <c r="I72" s="210">
        <v>0</v>
      </c>
      <c r="J72" s="211">
        <v>0</v>
      </c>
      <c r="K72" s="210">
        <v>0</v>
      </c>
      <c r="L72" s="727">
        <v>0</v>
      </c>
      <c r="M72" s="726">
        <v>0</v>
      </c>
      <c r="N72" s="727">
        <v>3</v>
      </c>
      <c r="O72" s="726">
        <v>3</v>
      </c>
      <c r="P72" s="727">
        <v>2</v>
      </c>
      <c r="Q72" s="729">
        <v>1</v>
      </c>
    </row>
    <row r="73" spans="1:17" s="17" customFormat="1" ht="11.25" customHeight="1" x14ac:dyDescent="0.2">
      <c r="A73" s="88" t="s">
        <v>162</v>
      </c>
      <c r="B73" s="208">
        <f t="shared" si="14"/>
        <v>44</v>
      </c>
      <c r="C73" s="210">
        <f t="shared" si="14"/>
        <v>31</v>
      </c>
      <c r="D73" s="727">
        <v>5</v>
      </c>
      <c r="E73" s="726">
        <v>3</v>
      </c>
      <c r="F73" s="727">
        <v>15</v>
      </c>
      <c r="G73" s="726">
        <v>6</v>
      </c>
      <c r="H73" s="211">
        <v>0</v>
      </c>
      <c r="I73" s="210">
        <v>0</v>
      </c>
      <c r="J73" s="211">
        <v>0</v>
      </c>
      <c r="K73" s="210">
        <v>0</v>
      </c>
      <c r="L73" s="727">
        <v>1</v>
      </c>
      <c r="M73" s="726">
        <v>2</v>
      </c>
      <c r="N73" s="727">
        <v>18</v>
      </c>
      <c r="O73" s="726">
        <v>15</v>
      </c>
      <c r="P73" s="727">
        <v>5</v>
      </c>
      <c r="Q73" s="729">
        <v>5</v>
      </c>
    </row>
    <row r="74" spans="1:17" s="17" customFormat="1" ht="11.25" customHeight="1" x14ac:dyDescent="0.2">
      <c r="A74" s="89" t="s">
        <v>222</v>
      </c>
      <c r="B74" s="208">
        <f t="shared" si="14"/>
        <v>12</v>
      </c>
      <c r="C74" s="210">
        <f t="shared" si="14"/>
        <v>24</v>
      </c>
      <c r="D74" s="727">
        <v>0</v>
      </c>
      <c r="E74" s="726">
        <v>0</v>
      </c>
      <c r="F74" s="727">
        <v>5</v>
      </c>
      <c r="G74" s="726">
        <v>7</v>
      </c>
      <c r="H74" s="211">
        <v>0</v>
      </c>
      <c r="I74" s="210">
        <v>0</v>
      </c>
      <c r="J74" s="211">
        <v>0</v>
      </c>
      <c r="K74" s="210">
        <v>0</v>
      </c>
      <c r="L74" s="727">
        <v>2</v>
      </c>
      <c r="M74" s="726">
        <v>12</v>
      </c>
      <c r="N74" s="727">
        <v>4</v>
      </c>
      <c r="O74" s="726">
        <v>4</v>
      </c>
      <c r="P74" s="727">
        <v>1</v>
      </c>
      <c r="Q74" s="729">
        <v>1</v>
      </c>
    </row>
    <row r="75" spans="1:17" s="17" customFormat="1" ht="11.25" customHeight="1" x14ac:dyDescent="0.2">
      <c r="A75" s="88" t="s">
        <v>223</v>
      </c>
      <c r="B75" s="208">
        <f t="shared" si="14"/>
        <v>69</v>
      </c>
      <c r="C75" s="210">
        <f t="shared" si="14"/>
        <v>66</v>
      </c>
      <c r="D75" s="727">
        <v>14</v>
      </c>
      <c r="E75" s="726">
        <v>9</v>
      </c>
      <c r="F75" s="727">
        <v>11</v>
      </c>
      <c r="G75" s="726">
        <v>11</v>
      </c>
      <c r="H75" s="211">
        <v>0</v>
      </c>
      <c r="I75" s="210">
        <v>0</v>
      </c>
      <c r="J75" s="211">
        <v>0</v>
      </c>
      <c r="K75" s="210">
        <v>0</v>
      </c>
      <c r="L75" s="727">
        <v>19</v>
      </c>
      <c r="M75" s="726">
        <v>26</v>
      </c>
      <c r="N75" s="727">
        <v>23</v>
      </c>
      <c r="O75" s="726">
        <v>18</v>
      </c>
      <c r="P75" s="727">
        <v>2</v>
      </c>
      <c r="Q75" s="729">
        <v>2</v>
      </c>
    </row>
    <row r="76" spans="1:17" s="17" customFormat="1" ht="11.25" customHeight="1" x14ac:dyDescent="0.2">
      <c r="A76" s="89" t="s">
        <v>224</v>
      </c>
      <c r="B76" s="208">
        <f t="shared" si="14"/>
        <v>12</v>
      </c>
      <c r="C76" s="210">
        <f t="shared" si="14"/>
        <v>10</v>
      </c>
      <c r="D76" s="727">
        <v>3</v>
      </c>
      <c r="E76" s="726">
        <v>1</v>
      </c>
      <c r="F76" s="727">
        <v>8</v>
      </c>
      <c r="G76" s="726">
        <v>8</v>
      </c>
      <c r="H76" s="211">
        <v>0</v>
      </c>
      <c r="I76" s="210">
        <v>0</v>
      </c>
      <c r="J76" s="211">
        <v>0</v>
      </c>
      <c r="K76" s="210">
        <v>0</v>
      </c>
      <c r="L76" s="727">
        <v>0</v>
      </c>
      <c r="M76" s="726">
        <v>0</v>
      </c>
      <c r="N76" s="727">
        <v>1</v>
      </c>
      <c r="O76" s="726">
        <v>1</v>
      </c>
      <c r="P76" s="727">
        <v>0</v>
      </c>
      <c r="Q76" s="729">
        <v>0</v>
      </c>
    </row>
    <row r="77" spans="1:17" s="17" customFormat="1" ht="11.25" customHeight="1" x14ac:dyDescent="0.2">
      <c r="A77" s="88" t="s">
        <v>76</v>
      </c>
      <c r="B77" s="208">
        <f t="shared" si="14"/>
        <v>31</v>
      </c>
      <c r="C77" s="210">
        <f t="shared" si="14"/>
        <v>27</v>
      </c>
      <c r="D77" s="727">
        <v>12</v>
      </c>
      <c r="E77" s="726">
        <v>7</v>
      </c>
      <c r="F77" s="727">
        <v>2</v>
      </c>
      <c r="G77" s="726">
        <v>3</v>
      </c>
      <c r="H77" s="211">
        <v>0</v>
      </c>
      <c r="I77" s="210">
        <v>0</v>
      </c>
      <c r="J77" s="211">
        <v>0</v>
      </c>
      <c r="K77" s="210">
        <v>0</v>
      </c>
      <c r="L77" s="727">
        <v>0</v>
      </c>
      <c r="M77" s="726">
        <v>0</v>
      </c>
      <c r="N77" s="727">
        <v>14</v>
      </c>
      <c r="O77" s="726">
        <v>14</v>
      </c>
      <c r="P77" s="727">
        <v>3</v>
      </c>
      <c r="Q77" s="729">
        <v>3</v>
      </c>
    </row>
    <row r="78" spans="1:17" s="17" customFormat="1" ht="11.25" customHeight="1" x14ac:dyDescent="0.2">
      <c r="A78" s="89" t="s">
        <v>77</v>
      </c>
      <c r="B78" s="208">
        <f t="shared" si="14"/>
        <v>7</v>
      </c>
      <c r="C78" s="210">
        <f t="shared" si="14"/>
        <v>11</v>
      </c>
      <c r="D78" s="727">
        <v>2</v>
      </c>
      <c r="E78" s="726">
        <v>2</v>
      </c>
      <c r="F78" s="727">
        <v>0</v>
      </c>
      <c r="G78" s="726">
        <v>0</v>
      </c>
      <c r="H78" s="211">
        <v>0</v>
      </c>
      <c r="I78" s="210">
        <v>0</v>
      </c>
      <c r="J78" s="211">
        <v>0</v>
      </c>
      <c r="K78" s="210">
        <v>0</v>
      </c>
      <c r="L78" s="727">
        <v>2</v>
      </c>
      <c r="M78" s="726">
        <v>6</v>
      </c>
      <c r="N78" s="727">
        <v>3</v>
      </c>
      <c r="O78" s="726">
        <v>3</v>
      </c>
      <c r="P78" s="727">
        <v>0</v>
      </c>
      <c r="Q78" s="729">
        <v>0</v>
      </c>
    </row>
    <row r="79" spans="1:17" s="17" customFormat="1" ht="11.25" customHeight="1" x14ac:dyDescent="0.2">
      <c r="A79" s="89" t="s">
        <v>78</v>
      </c>
      <c r="B79" s="208">
        <f t="shared" si="14"/>
        <v>19</v>
      </c>
      <c r="C79" s="210">
        <f t="shared" si="14"/>
        <v>14</v>
      </c>
      <c r="D79" s="727">
        <v>7</v>
      </c>
      <c r="E79" s="726">
        <v>4</v>
      </c>
      <c r="F79" s="727">
        <v>4</v>
      </c>
      <c r="G79" s="726">
        <v>3</v>
      </c>
      <c r="H79" s="211">
        <v>0</v>
      </c>
      <c r="I79" s="210">
        <v>0</v>
      </c>
      <c r="J79" s="211">
        <v>0</v>
      </c>
      <c r="K79" s="210">
        <v>0</v>
      </c>
      <c r="L79" s="727">
        <v>1</v>
      </c>
      <c r="M79" s="726">
        <v>1</v>
      </c>
      <c r="N79" s="727">
        <v>2</v>
      </c>
      <c r="O79" s="726">
        <v>2</v>
      </c>
      <c r="P79" s="727">
        <v>5</v>
      </c>
      <c r="Q79" s="729">
        <v>4</v>
      </c>
    </row>
    <row r="80" spans="1:17" s="17" customFormat="1" ht="11.25" customHeight="1" thickBot="1" x14ac:dyDescent="0.25">
      <c r="A80" s="289" t="s">
        <v>675</v>
      </c>
      <c r="B80" s="748">
        <f t="shared" si="14"/>
        <v>34</v>
      </c>
      <c r="C80" s="507">
        <f t="shared" si="14"/>
        <v>31</v>
      </c>
      <c r="D80" s="735">
        <v>3</v>
      </c>
      <c r="E80" s="901">
        <v>2</v>
      </c>
      <c r="F80" s="735">
        <v>21</v>
      </c>
      <c r="G80" s="901">
        <v>19</v>
      </c>
      <c r="H80" s="506">
        <v>0</v>
      </c>
      <c r="I80" s="749">
        <v>0</v>
      </c>
      <c r="J80" s="506">
        <v>0</v>
      </c>
      <c r="K80" s="749">
        <v>0</v>
      </c>
      <c r="L80" s="735">
        <v>0</v>
      </c>
      <c r="M80" s="901">
        <v>0</v>
      </c>
      <c r="N80" s="735">
        <v>9</v>
      </c>
      <c r="O80" s="901">
        <v>9</v>
      </c>
      <c r="P80" s="735">
        <v>1</v>
      </c>
      <c r="Q80" s="736">
        <v>1</v>
      </c>
    </row>
    <row r="81" spans="1:17" s="94" customFormat="1" ht="11.25" customHeight="1" x14ac:dyDescent="0.2">
      <c r="A81" s="88" t="s">
        <v>79</v>
      </c>
      <c r="B81" s="900">
        <f>D81+F81+H81+J81+L81+N81+P81</f>
        <v>1159</v>
      </c>
      <c r="C81" s="728">
        <f>E81+G81+I81+K81+M81+O81+Q81</f>
        <v>886</v>
      </c>
      <c r="D81" s="210">
        <f>SUM(D82:D101)</f>
        <v>530</v>
      </c>
      <c r="E81" s="209">
        <f>SUM(E82:E101)</f>
        <v>291</v>
      </c>
      <c r="F81" s="210">
        <f t="shared" ref="F81:Q81" si="15">SUM(F82:F101)</f>
        <v>207</v>
      </c>
      <c r="G81" s="209">
        <f t="shared" si="15"/>
        <v>205</v>
      </c>
      <c r="H81" s="210">
        <f t="shared" si="15"/>
        <v>1</v>
      </c>
      <c r="I81" s="209">
        <f t="shared" si="15"/>
        <v>0</v>
      </c>
      <c r="J81" s="210">
        <f t="shared" si="15"/>
        <v>2</v>
      </c>
      <c r="K81" s="209">
        <f t="shared" si="15"/>
        <v>0</v>
      </c>
      <c r="L81" s="210">
        <f t="shared" si="15"/>
        <v>191</v>
      </c>
      <c r="M81" s="209">
        <f t="shared" si="15"/>
        <v>179</v>
      </c>
      <c r="N81" s="210">
        <f t="shared" si="15"/>
        <v>150</v>
      </c>
      <c r="O81" s="209">
        <f t="shared" si="15"/>
        <v>139</v>
      </c>
      <c r="P81" s="210">
        <f t="shared" si="15"/>
        <v>78</v>
      </c>
      <c r="Q81" s="212">
        <f t="shared" si="15"/>
        <v>72</v>
      </c>
    </row>
    <row r="82" spans="1:17" s="17" customFormat="1" ht="11.25" customHeight="1" x14ac:dyDescent="0.2">
      <c r="A82" s="88" t="s">
        <v>80</v>
      </c>
      <c r="B82" s="208">
        <f>D82+F82+H82+J82+L82+N82+P82</f>
        <v>206</v>
      </c>
      <c r="C82" s="210">
        <f>E82+G82+I82+K82+M82+O82+Q82</f>
        <v>170</v>
      </c>
      <c r="D82" s="727">
        <v>106</v>
      </c>
      <c r="E82" s="726">
        <v>64</v>
      </c>
      <c r="F82" s="727">
        <v>51</v>
      </c>
      <c r="G82" s="726">
        <v>53</v>
      </c>
      <c r="H82" s="211">
        <v>0</v>
      </c>
      <c r="I82" s="209">
        <v>0</v>
      </c>
      <c r="J82" s="727">
        <v>0</v>
      </c>
      <c r="K82" s="726">
        <v>0</v>
      </c>
      <c r="L82" s="727">
        <v>25</v>
      </c>
      <c r="M82" s="726">
        <v>28</v>
      </c>
      <c r="N82" s="727">
        <v>11</v>
      </c>
      <c r="O82" s="726">
        <v>10</v>
      </c>
      <c r="P82" s="727">
        <v>13</v>
      </c>
      <c r="Q82" s="729">
        <v>15</v>
      </c>
    </row>
    <row r="83" spans="1:17" s="17" customFormat="1" ht="11.25" customHeight="1" x14ac:dyDescent="0.2">
      <c r="A83" s="89" t="s">
        <v>81</v>
      </c>
      <c r="B83" s="208">
        <f t="shared" ref="B83:C101" si="16">D83+F83+H83+J83+L83+N83+P83</f>
        <v>55</v>
      </c>
      <c r="C83" s="210">
        <f t="shared" si="16"/>
        <v>41</v>
      </c>
      <c r="D83" s="727">
        <v>25</v>
      </c>
      <c r="E83" s="726">
        <v>15</v>
      </c>
      <c r="F83" s="727">
        <v>15</v>
      </c>
      <c r="G83" s="726">
        <v>12</v>
      </c>
      <c r="H83" s="211">
        <v>0</v>
      </c>
      <c r="I83" s="209">
        <v>0</v>
      </c>
      <c r="J83" s="727">
        <v>0</v>
      </c>
      <c r="K83" s="726">
        <v>0</v>
      </c>
      <c r="L83" s="727">
        <v>6</v>
      </c>
      <c r="M83" s="726">
        <v>4</v>
      </c>
      <c r="N83" s="727">
        <v>0</v>
      </c>
      <c r="O83" s="726">
        <v>0</v>
      </c>
      <c r="P83" s="727">
        <v>9</v>
      </c>
      <c r="Q83" s="729">
        <v>10</v>
      </c>
    </row>
    <row r="84" spans="1:17" s="17" customFormat="1" ht="11.25" customHeight="1" x14ac:dyDescent="0.2">
      <c r="A84" s="89" t="s">
        <v>82</v>
      </c>
      <c r="B84" s="208">
        <f t="shared" si="16"/>
        <v>24</v>
      </c>
      <c r="C84" s="210">
        <f t="shared" si="16"/>
        <v>22</v>
      </c>
      <c r="D84" s="727">
        <v>10</v>
      </c>
      <c r="E84" s="726">
        <v>9</v>
      </c>
      <c r="F84" s="727">
        <v>3</v>
      </c>
      <c r="G84" s="726">
        <v>4</v>
      </c>
      <c r="H84" s="211">
        <v>0</v>
      </c>
      <c r="I84" s="209">
        <v>0</v>
      </c>
      <c r="J84" s="727">
        <v>0</v>
      </c>
      <c r="K84" s="726">
        <v>0</v>
      </c>
      <c r="L84" s="727">
        <v>6</v>
      </c>
      <c r="M84" s="726">
        <v>5</v>
      </c>
      <c r="N84" s="727">
        <v>4</v>
      </c>
      <c r="O84" s="726">
        <v>4</v>
      </c>
      <c r="P84" s="727">
        <v>1</v>
      </c>
      <c r="Q84" s="729">
        <v>0</v>
      </c>
    </row>
    <row r="85" spans="1:17" s="17" customFormat="1" ht="11.25" customHeight="1" x14ac:dyDescent="0.2">
      <c r="A85" s="88" t="s">
        <v>83</v>
      </c>
      <c r="B85" s="208">
        <f t="shared" si="16"/>
        <v>135</v>
      </c>
      <c r="C85" s="210">
        <f t="shared" si="16"/>
        <v>75</v>
      </c>
      <c r="D85" s="727">
        <v>77</v>
      </c>
      <c r="E85" s="726">
        <v>22</v>
      </c>
      <c r="F85" s="727">
        <v>25</v>
      </c>
      <c r="G85" s="726">
        <v>24</v>
      </c>
      <c r="H85" s="211">
        <v>0</v>
      </c>
      <c r="I85" s="209">
        <v>0</v>
      </c>
      <c r="J85" s="727">
        <v>0</v>
      </c>
      <c r="K85" s="726">
        <v>0</v>
      </c>
      <c r="L85" s="727">
        <v>13</v>
      </c>
      <c r="M85" s="726">
        <v>10</v>
      </c>
      <c r="N85" s="727">
        <v>13</v>
      </c>
      <c r="O85" s="726">
        <v>13</v>
      </c>
      <c r="P85" s="727">
        <v>7</v>
      </c>
      <c r="Q85" s="729">
        <v>6</v>
      </c>
    </row>
    <row r="86" spans="1:17" s="17" customFormat="1" ht="11.25" customHeight="1" x14ac:dyDescent="0.2">
      <c r="A86" s="88" t="s">
        <v>84</v>
      </c>
      <c r="B86" s="208">
        <f t="shared" si="16"/>
        <v>55</v>
      </c>
      <c r="C86" s="210">
        <f t="shared" si="16"/>
        <v>43</v>
      </c>
      <c r="D86" s="727">
        <v>17</v>
      </c>
      <c r="E86" s="726">
        <v>8</v>
      </c>
      <c r="F86" s="727">
        <v>6</v>
      </c>
      <c r="G86" s="726">
        <v>6</v>
      </c>
      <c r="H86" s="211">
        <v>0</v>
      </c>
      <c r="I86" s="209">
        <v>0</v>
      </c>
      <c r="J86" s="727">
        <v>0</v>
      </c>
      <c r="K86" s="726">
        <v>0</v>
      </c>
      <c r="L86" s="727">
        <v>3</v>
      </c>
      <c r="M86" s="726">
        <v>3</v>
      </c>
      <c r="N86" s="727">
        <v>14</v>
      </c>
      <c r="O86" s="726">
        <v>13</v>
      </c>
      <c r="P86" s="727">
        <v>15</v>
      </c>
      <c r="Q86" s="729">
        <v>13</v>
      </c>
    </row>
    <row r="87" spans="1:17" s="17" customFormat="1" ht="11.25" customHeight="1" x14ac:dyDescent="0.2">
      <c r="A87" s="88" t="s">
        <v>85</v>
      </c>
      <c r="B87" s="208">
        <f t="shared" si="16"/>
        <v>82</v>
      </c>
      <c r="C87" s="210">
        <f t="shared" si="16"/>
        <v>77</v>
      </c>
      <c r="D87" s="727">
        <v>16</v>
      </c>
      <c r="E87" s="726">
        <v>11</v>
      </c>
      <c r="F87" s="727">
        <v>18</v>
      </c>
      <c r="G87" s="726">
        <v>14</v>
      </c>
      <c r="H87" s="211">
        <v>0</v>
      </c>
      <c r="I87" s="209">
        <v>0</v>
      </c>
      <c r="J87" s="727">
        <v>0</v>
      </c>
      <c r="K87" s="726">
        <v>0</v>
      </c>
      <c r="L87" s="727">
        <v>38</v>
      </c>
      <c r="M87" s="726">
        <v>42</v>
      </c>
      <c r="N87" s="727">
        <v>9</v>
      </c>
      <c r="O87" s="726">
        <v>9</v>
      </c>
      <c r="P87" s="727">
        <v>1</v>
      </c>
      <c r="Q87" s="729">
        <v>1</v>
      </c>
    </row>
    <row r="88" spans="1:17" s="17" customFormat="1" ht="11.25" customHeight="1" x14ac:dyDescent="0.2">
      <c r="A88" s="89" t="s">
        <v>86</v>
      </c>
      <c r="B88" s="208">
        <f t="shared" si="16"/>
        <v>45</v>
      </c>
      <c r="C88" s="210">
        <f t="shared" si="16"/>
        <v>32</v>
      </c>
      <c r="D88" s="727">
        <v>23</v>
      </c>
      <c r="E88" s="726">
        <v>17</v>
      </c>
      <c r="F88" s="727">
        <v>6</v>
      </c>
      <c r="G88" s="726">
        <v>4</v>
      </c>
      <c r="H88" s="211">
        <v>0</v>
      </c>
      <c r="I88" s="209">
        <v>0</v>
      </c>
      <c r="J88" s="727">
        <v>0</v>
      </c>
      <c r="K88" s="726">
        <v>0</v>
      </c>
      <c r="L88" s="727">
        <v>8</v>
      </c>
      <c r="M88" s="726">
        <v>4</v>
      </c>
      <c r="N88" s="727">
        <v>7</v>
      </c>
      <c r="O88" s="726">
        <v>6</v>
      </c>
      <c r="P88" s="727">
        <v>1</v>
      </c>
      <c r="Q88" s="729">
        <v>1</v>
      </c>
    </row>
    <row r="89" spans="1:17" s="17" customFormat="1" ht="11.25" customHeight="1" x14ac:dyDescent="0.2">
      <c r="A89" s="88" t="s">
        <v>87</v>
      </c>
      <c r="B89" s="208">
        <f t="shared" si="16"/>
        <v>60</v>
      </c>
      <c r="C89" s="210">
        <f t="shared" si="16"/>
        <v>54</v>
      </c>
      <c r="D89" s="727">
        <v>17</v>
      </c>
      <c r="E89" s="726">
        <v>13</v>
      </c>
      <c r="F89" s="727">
        <v>6</v>
      </c>
      <c r="G89" s="726">
        <v>8</v>
      </c>
      <c r="H89" s="211">
        <v>0</v>
      </c>
      <c r="I89" s="209">
        <v>0</v>
      </c>
      <c r="J89" s="727">
        <v>0</v>
      </c>
      <c r="K89" s="726">
        <v>0</v>
      </c>
      <c r="L89" s="727">
        <v>29</v>
      </c>
      <c r="M89" s="726">
        <v>24</v>
      </c>
      <c r="N89" s="727">
        <v>8</v>
      </c>
      <c r="O89" s="726">
        <v>9</v>
      </c>
      <c r="P89" s="727">
        <v>0</v>
      </c>
      <c r="Q89" s="729">
        <v>0</v>
      </c>
    </row>
    <row r="90" spans="1:17" s="17" customFormat="1" ht="11.25" customHeight="1" x14ac:dyDescent="0.2">
      <c r="A90" s="89" t="s">
        <v>88</v>
      </c>
      <c r="B90" s="208">
        <f t="shared" si="16"/>
        <v>0</v>
      </c>
      <c r="C90" s="210">
        <f t="shared" si="16"/>
        <v>0</v>
      </c>
      <c r="D90" s="727">
        <v>0</v>
      </c>
      <c r="E90" s="726">
        <v>0</v>
      </c>
      <c r="F90" s="727">
        <v>0</v>
      </c>
      <c r="G90" s="726">
        <v>0</v>
      </c>
      <c r="H90" s="211">
        <v>0</v>
      </c>
      <c r="I90" s="209">
        <v>0</v>
      </c>
      <c r="J90" s="210">
        <v>0</v>
      </c>
      <c r="K90" s="210">
        <v>0</v>
      </c>
      <c r="L90" s="727">
        <v>0</v>
      </c>
      <c r="M90" s="726">
        <v>0</v>
      </c>
      <c r="N90" s="727">
        <v>0</v>
      </c>
      <c r="O90" s="726">
        <v>0</v>
      </c>
      <c r="P90" s="727">
        <v>0</v>
      </c>
      <c r="Q90" s="729">
        <v>0</v>
      </c>
    </row>
    <row r="91" spans="1:17" s="17" customFormat="1" ht="11.25" customHeight="1" x14ac:dyDescent="0.2">
      <c r="A91" s="88" t="s">
        <v>89</v>
      </c>
      <c r="B91" s="208">
        <f t="shared" si="16"/>
        <v>111</v>
      </c>
      <c r="C91" s="210">
        <f t="shared" si="16"/>
        <v>101</v>
      </c>
      <c r="D91" s="727">
        <v>32</v>
      </c>
      <c r="E91" s="726">
        <v>21</v>
      </c>
      <c r="F91" s="727">
        <v>37</v>
      </c>
      <c r="G91" s="726">
        <v>42</v>
      </c>
      <c r="H91" s="211">
        <v>1</v>
      </c>
      <c r="I91" s="209">
        <v>0</v>
      </c>
      <c r="J91" s="210">
        <v>0</v>
      </c>
      <c r="K91" s="210">
        <v>0</v>
      </c>
      <c r="L91" s="727">
        <v>11</v>
      </c>
      <c r="M91" s="726">
        <v>11</v>
      </c>
      <c r="N91" s="727">
        <v>21</v>
      </c>
      <c r="O91" s="726">
        <v>20</v>
      </c>
      <c r="P91" s="727">
        <v>9</v>
      </c>
      <c r="Q91" s="729">
        <v>7</v>
      </c>
    </row>
    <row r="92" spans="1:17" s="17" customFormat="1" ht="11.25" customHeight="1" x14ac:dyDescent="0.2">
      <c r="A92" s="88" t="s">
        <v>90</v>
      </c>
      <c r="B92" s="208">
        <f t="shared" si="16"/>
        <v>0</v>
      </c>
      <c r="C92" s="210">
        <f t="shared" si="16"/>
        <v>0</v>
      </c>
      <c r="D92" s="727">
        <v>0</v>
      </c>
      <c r="E92" s="726">
        <v>0</v>
      </c>
      <c r="F92" s="727">
        <v>0</v>
      </c>
      <c r="G92" s="726">
        <v>0</v>
      </c>
      <c r="H92" s="223">
        <v>0</v>
      </c>
      <c r="I92" s="224">
        <v>0</v>
      </c>
      <c r="J92" s="225">
        <v>0</v>
      </c>
      <c r="K92" s="225">
        <v>0</v>
      </c>
      <c r="L92" s="727">
        <v>0</v>
      </c>
      <c r="M92" s="726">
        <v>0</v>
      </c>
      <c r="N92" s="727">
        <v>0</v>
      </c>
      <c r="O92" s="726">
        <v>0</v>
      </c>
      <c r="P92" s="727">
        <v>0</v>
      </c>
      <c r="Q92" s="729">
        <v>0</v>
      </c>
    </row>
    <row r="93" spans="1:17" s="17" customFormat="1" ht="11.25" customHeight="1" x14ac:dyDescent="0.2">
      <c r="A93" s="88" t="s">
        <v>91</v>
      </c>
      <c r="B93" s="208">
        <f t="shared" si="16"/>
        <v>0</v>
      </c>
      <c r="C93" s="210">
        <f t="shared" si="16"/>
        <v>0</v>
      </c>
      <c r="D93" s="727">
        <v>0</v>
      </c>
      <c r="E93" s="726">
        <v>0</v>
      </c>
      <c r="F93" s="727">
        <v>0</v>
      </c>
      <c r="G93" s="726">
        <v>0</v>
      </c>
      <c r="H93" s="223">
        <v>0</v>
      </c>
      <c r="I93" s="224">
        <v>0</v>
      </c>
      <c r="J93" s="225">
        <v>0</v>
      </c>
      <c r="K93" s="225">
        <v>0</v>
      </c>
      <c r="L93" s="727">
        <v>0</v>
      </c>
      <c r="M93" s="726">
        <v>0</v>
      </c>
      <c r="N93" s="727">
        <v>0</v>
      </c>
      <c r="O93" s="726">
        <v>0</v>
      </c>
      <c r="P93" s="727">
        <v>0</v>
      </c>
      <c r="Q93" s="729">
        <v>0</v>
      </c>
    </row>
    <row r="94" spans="1:17" s="17" customFormat="1" ht="11.25" customHeight="1" x14ac:dyDescent="0.2">
      <c r="A94" s="88" t="s">
        <v>92</v>
      </c>
      <c r="B94" s="208">
        <f t="shared" si="16"/>
        <v>88</v>
      </c>
      <c r="C94" s="210">
        <f t="shared" si="16"/>
        <v>71</v>
      </c>
      <c r="D94" s="727">
        <v>43</v>
      </c>
      <c r="E94" s="726">
        <v>18</v>
      </c>
      <c r="F94" s="727">
        <v>17</v>
      </c>
      <c r="G94" s="726">
        <v>24</v>
      </c>
      <c r="H94" s="223">
        <v>0</v>
      </c>
      <c r="I94" s="224">
        <v>0</v>
      </c>
      <c r="J94" s="225">
        <v>0</v>
      </c>
      <c r="K94" s="225">
        <v>0</v>
      </c>
      <c r="L94" s="727">
        <v>11</v>
      </c>
      <c r="M94" s="726">
        <v>11</v>
      </c>
      <c r="N94" s="727">
        <v>14</v>
      </c>
      <c r="O94" s="726">
        <v>14</v>
      </c>
      <c r="P94" s="727">
        <v>3</v>
      </c>
      <c r="Q94" s="729">
        <v>4</v>
      </c>
    </row>
    <row r="95" spans="1:17" s="17" customFormat="1" ht="11.25" customHeight="1" x14ac:dyDescent="0.2">
      <c r="A95" s="89" t="s">
        <v>211</v>
      </c>
      <c r="B95" s="208">
        <f t="shared" si="16"/>
        <v>15</v>
      </c>
      <c r="C95" s="210">
        <f t="shared" si="16"/>
        <v>9</v>
      </c>
      <c r="D95" s="727">
        <v>7</v>
      </c>
      <c r="E95" s="726">
        <v>2</v>
      </c>
      <c r="F95" s="727">
        <v>1</v>
      </c>
      <c r="G95" s="726">
        <v>1</v>
      </c>
      <c r="H95" s="223">
        <v>0</v>
      </c>
      <c r="I95" s="224">
        <v>0</v>
      </c>
      <c r="J95" s="225">
        <v>0</v>
      </c>
      <c r="K95" s="225">
        <v>0</v>
      </c>
      <c r="L95" s="727">
        <v>5</v>
      </c>
      <c r="M95" s="726">
        <v>4</v>
      </c>
      <c r="N95" s="727">
        <v>2</v>
      </c>
      <c r="O95" s="726">
        <v>2</v>
      </c>
      <c r="P95" s="727">
        <v>0</v>
      </c>
      <c r="Q95" s="729">
        <v>0</v>
      </c>
    </row>
    <row r="96" spans="1:17" s="17" customFormat="1" ht="11.25" customHeight="1" x14ac:dyDescent="0.2">
      <c r="A96" s="89" t="s">
        <v>93</v>
      </c>
      <c r="B96" s="208">
        <f t="shared" si="16"/>
        <v>64</v>
      </c>
      <c r="C96" s="210">
        <f t="shared" si="16"/>
        <v>46</v>
      </c>
      <c r="D96" s="727">
        <v>41</v>
      </c>
      <c r="E96" s="726">
        <v>20</v>
      </c>
      <c r="F96" s="727">
        <v>7</v>
      </c>
      <c r="G96" s="726">
        <v>6</v>
      </c>
      <c r="H96" s="223">
        <v>0</v>
      </c>
      <c r="I96" s="224">
        <v>0</v>
      </c>
      <c r="J96" s="225">
        <v>0</v>
      </c>
      <c r="K96" s="225">
        <v>0</v>
      </c>
      <c r="L96" s="727">
        <v>7</v>
      </c>
      <c r="M96" s="726">
        <v>11</v>
      </c>
      <c r="N96" s="727">
        <v>5</v>
      </c>
      <c r="O96" s="726">
        <v>5</v>
      </c>
      <c r="P96" s="727">
        <v>4</v>
      </c>
      <c r="Q96" s="729">
        <v>4</v>
      </c>
    </row>
    <row r="97" spans="1:18" s="17" customFormat="1" ht="11.25" customHeight="1" x14ac:dyDescent="0.2">
      <c r="A97" s="88" t="s">
        <v>94</v>
      </c>
      <c r="B97" s="208">
        <f t="shared" si="16"/>
        <v>75</v>
      </c>
      <c r="C97" s="210">
        <f t="shared" si="16"/>
        <v>50</v>
      </c>
      <c r="D97" s="727">
        <v>39</v>
      </c>
      <c r="E97" s="726">
        <v>25</v>
      </c>
      <c r="F97" s="727">
        <v>2</v>
      </c>
      <c r="G97" s="726">
        <v>1</v>
      </c>
      <c r="H97" s="223">
        <v>0</v>
      </c>
      <c r="I97" s="224">
        <v>0</v>
      </c>
      <c r="J97" s="225">
        <v>2</v>
      </c>
      <c r="K97" s="225">
        <v>0</v>
      </c>
      <c r="L97" s="727">
        <v>8</v>
      </c>
      <c r="M97" s="726">
        <v>7</v>
      </c>
      <c r="N97" s="727">
        <v>22</v>
      </c>
      <c r="O97" s="726">
        <v>16</v>
      </c>
      <c r="P97" s="727">
        <v>2</v>
      </c>
      <c r="Q97" s="729">
        <v>1</v>
      </c>
    </row>
    <row r="98" spans="1:18" s="17" customFormat="1" ht="11.25" customHeight="1" x14ac:dyDescent="0.2">
      <c r="A98" s="88" t="s">
        <v>95</v>
      </c>
      <c r="B98" s="208">
        <f t="shared" si="16"/>
        <v>65</v>
      </c>
      <c r="C98" s="210">
        <f t="shared" si="16"/>
        <v>45</v>
      </c>
      <c r="D98" s="727">
        <v>41</v>
      </c>
      <c r="E98" s="726">
        <v>23</v>
      </c>
      <c r="F98" s="727">
        <v>4</v>
      </c>
      <c r="G98" s="726">
        <v>3</v>
      </c>
      <c r="H98" s="223">
        <v>0</v>
      </c>
      <c r="I98" s="224">
        <v>0</v>
      </c>
      <c r="J98" s="225">
        <v>0</v>
      </c>
      <c r="K98" s="225">
        <v>0</v>
      </c>
      <c r="L98" s="727">
        <v>6</v>
      </c>
      <c r="M98" s="726">
        <v>4</v>
      </c>
      <c r="N98" s="727">
        <v>10</v>
      </c>
      <c r="O98" s="726">
        <v>10</v>
      </c>
      <c r="P98" s="727">
        <v>4</v>
      </c>
      <c r="Q98" s="729">
        <v>5</v>
      </c>
    </row>
    <row r="99" spans="1:18" s="17" customFormat="1" ht="11.25" customHeight="1" x14ac:dyDescent="0.2">
      <c r="A99" s="89" t="s">
        <v>96</v>
      </c>
      <c r="B99" s="208">
        <f t="shared" si="16"/>
        <v>27</v>
      </c>
      <c r="C99" s="210">
        <f t="shared" si="16"/>
        <v>13</v>
      </c>
      <c r="D99" s="727">
        <v>12</v>
      </c>
      <c r="E99" s="726">
        <v>4</v>
      </c>
      <c r="F99" s="727">
        <v>7</v>
      </c>
      <c r="G99" s="726">
        <v>2</v>
      </c>
      <c r="H99" s="223">
        <v>0</v>
      </c>
      <c r="I99" s="224">
        <v>0</v>
      </c>
      <c r="J99" s="225">
        <v>0</v>
      </c>
      <c r="K99" s="225">
        <v>0</v>
      </c>
      <c r="L99" s="727">
        <v>0</v>
      </c>
      <c r="M99" s="726">
        <v>0</v>
      </c>
      <c r="N99" s="727">
        <v>6</v>
      </c>
      <c r="O99" s="726">
        <v>5</v>
      </c>
      <c r="P99" s="727">
        <v>2</v>
      </c>
      <c r="Q99" s="729">
        <v>2</v>
      </c>
    </row>
    <row r="100" spans="1:18" s="17" customFormat="1" ht="11.25" customHeight="1" x14ac:dyDescent="0.2">
      <c r="A100" s="89" t="s">
        <v>97</v>
      </c>
      <c r="B100" s="208">
        <f t="shared" si="16"/>
        <v>0</v>
      </c>
      <c r="C100" s="210">
        <f t="shared" si="16"/>
        <v>0</v>
      </c>
      <c r="D100" s="727">
        <v>0</v>
      </c>
      <c r="E100" s="726">
        <v>0</v>
      </c>
      <c r="F100" s="727">
        <v>0</v>
      </c>
      <c r="G100" s="726">
        <v>0</v>
      </c>
      <c r="H100" s="223">
        <v>0</v>
      </c>
      <c r="I100" s="224">
        <v>0</v>
      </c>
      <c r="J100" s="225">
        <v>0</v>
      </c>
      <c r="K100" s="225">
        <v>0</v>
      </c>
      <c r="L100" s="727">
        <v>0</v>
      </c>
      <c r="M100" s="726">
        <v>0</v>
      </c>
      <c r="N100" s="727">
        <v>0</v>
      </c>
      <c r="O100" s="726">
        <v>0</v>
      </c>
      <c r="P100" s="727">
        <v>0</v>
      </c>
      <c r="Q100" s="729">
        <v>0</v>
      </c>
    </row>
    <row r="101" spans="1:18" s="17" customFormat="1" ht="11.25" customHeight="1" x14ac:dyDescent="0.2">
      <c r="A101" s="91" t="s">
        <v>98</v>
      </c>
      <c r="B101" s="208">
        <f t="shared" si="16"/>
        <v>52</v>
      </c>
      <c r="C101" s="210">
        <f t="shared" si="16"/>
        <v>37</v>
      </c>
      <c r="D101" s="731">
        <v>24</v>
      </c>
      <c r="E101" s="730">
        <v>19</v>
      </c>
      <c r="F101" s="731">
        <v>2</v>
      </c>
      <c r="G101" s="730">
        <v>1</v>
      </c>
      <c r="H101" s="217">
        <v>0</v>
      </c>
      <c r="I101" s="224">
        <v>0</v>
      </c>
      <c r="J101" s="228">
        <v>0</v>
      </c>
      <c r="K101" s="228">
        <v>0</v>
      </c>
      <c r="L101" s="731">
        <v>15</v>
      </c>
      <c r="M101" s="730">
        <v>11</v>
      </c>
      <c r="N101" s="731">
        <v>4</v>
      </c>
      <c r="O101" s="730">
        <v>3</v>
      </c>
      <c r="P101" s="731">
        <v>7</v>
      </c>
      <c r="Q101" s="732">
        <v>3</v>
      </c>
    </row>
    <row r="102" spans="1:18" s="94" customFormat="1" ht="11.25" customHeight="1" x14ac:dyDescent="0.2">
      <c r="A102" s="88" t="s">
        <v>99</v>
      </c>
      <c r="B102" s="734">
        <f>D102+F102+H102+J102+L102+N102+P102</f>
        <v>997</v>
      </c>
      <c r="C102" s="733">
        <f>E102+G102+I102+K102+M102+O102+Q102</f>
        <v>626</v>
      </c>
      <c r="D102" s="483">
        <f>SUM(D103:D124)</f>
        <v>525</v>
      </c>
      <c r="E102" s="477">
        <f>SUM(E103:E124)</f>
        <v>235</v>
      </c>
      <c r="F102" s="483">
        <f t="shared" ref="F102:Q102" si="17">SUM(F103:F124)</f>
        <v>135</v>
      </c>
      <c r="G102" s="477">
        <f t="shared" si="17"/>
        <v>95</v>
      </c>
      <c r="H102" s="483">
        <f t="shared" si="17"/>
        <v>13</v>
      </c>
      <c r="I102" s="477">
        <f t="shared" si="17"/>
        <v>9</v>
      </c>
      <c r="J102" s="483">
        <f t="shared" si="17"/>
        <v>4</v>
      </c>
      <c r="K102" s="477">
        <f t="shared" si="17"/>
        <v>0</v>
      </c>
      <c r="L102" s="483">
        <f t="shared" si="17"/>
        <v>106</v>
      </c>
      <c r="M102" s="477">
        <f t="shared" si="17"/>
        <v>107</v>
      </c>
      <c r="N102" s="483">
        <f t="shared" si="17"/>
        <v>121</v>
      </c>
      <c r="O102" s="477">
        <f t="shared" si="17"/>
        <v>122</v>
      </c>
      <c r="P102" s="483">
        <f t="shared" si="17"/>
        <v>93</v>
      </c>
      <c r="Q102" s="747">
        <f t="shared" si="17"/>
        <v>58</v>
      </c>
      <c r="R102" s="188"/>
    </row>
    <row r="103" spans="1:18" s="17" customFormat="1" ht="11.25" customHeight="1" x14ac:dyDescent="0.2">
      <c r="A103" s="88" t="s">
        <v>100</v>
      </c>
      <c r="B103" s="208">
        <f>D103+F103+H103+J103+L103+N103+P103</f>
        <v>85</v>
      </c>
      <c r="C103" s="210">
        <f>E103+G103+I103+K103+M103+O103+Q103</f>
        <v>51</v>
      </c>
      <c r="D103" s="727">
        <v>38</v>
      </c>
      <c r="E103" s="726">
        <v>17</v>
      </c>
      <c r="F103" s="727">
        <v>26</v>
      </c>
      <c r="G103" s="726">
        <v>14</v>
      </c>
      <c r="H103" s="223">
        <v>0</v>
      </c>
      <c r="I103" s="224">
        <v>0</v>
      </c>
      <c r="J103" s="727">
        <v>0</v>
      </c>
      <c r="K103" s="726">
        <v>0</v>
      </c>
      <c r="L103" s="727">
        <v>3</v>
      </c>
      <c r="M103" s="726">
        <v>4</v>
      </c>
      <c r="N103" s="727">
        <v>14</v>
      </c>
      <c r="O103" s="726">
        <v>13</v>
      </c>
      <c r="P103" s="727">
        <v>4</v>
      </c>
      <c r="Q103" s="729">
        <v>3</v>
      </c>
    </row>
    <row r="104" spans="1:18" s="17" customFormat="1" ht="11.25" customHeight="1" x14ac:dyDescent="0.2">
      <c r="A104" s="89" t="s">
        <v>101</v>
      </c>
      <c r="B104" s="208">
        <f t="shared" ref="B104:C124" si="18">D104+F104+H104+J104+L104+N104+P104</f>
        <v>30</v>
      </c>
      <c r="C104" s="210">
        <f t="shared" si="18"/>
        <v>20</v>
      </c>
      <c r="D104" s="727">
        <v>4</v>
      </c>
      <c r="E104" s="726">
        <v>3</v>
      </c>
      <c r="F104" s="727">
        <v>22</v>
      </c>
      <c r="G104" s="726">
        <v>14</v>
      </c>
      <c r="H104" s="223">
        <v>0</v>
      </c>
      <c r="I104" s="224">
        <v>0</v>
      </c>
      <c r="J104" s="727">
        <v>2</v>
      </c>
      <c r="K104" s="726">
        <v>0</v>
      </c>
      <c r="L104" s="727">
        <v>1</v>
      </c>
      <c r="M104" s="726">
        <v>2</v>
      </c>
      <c r="N104" s="727">
        <v>1</v>
      </c>
      <c r="O104" s="726">
        <v>1</v>
      </c>
      <c r="P104" s="727">
        <v>0</v>
      </c>
      <c r="Q104" s="729">
        <v>0</v>
      </c>
    </row>
    <row r="105" spans="1:18" s="17" customFormat="1" ht="11.25" customHeight="1" x14ac:dyDescent="0.2">
      <c r="A105" s="89" t="s">
        <v>102</v>
      </c>
      <c r="B105" s="208">
        <f t="shared" si="18"/>
        <v>34</v>
      </c>
      <c r="C105" s="210">
        <f t="shared" si="18"/>
        <v>19</v>
      </c>
      <c r="D105" s="727">
        <v>28</v>
      </c>
      <c r="E105" s="726">
        <v>11</v>
      </c>
      <c r="F105" s="727">
        <v>0</v>
      </c>
      <c r="G105" s="726">
        <v>0</v>
      </c>
      <c r="H105" s="223">
        <v>0</v>
      </c>
      <c r="I105" s="224">
        <v>0</v>
      </c>
      <c r="J105" s="727">
        <v>0</v>
      </c>
      <c r="K105" s="726">
        <v>0</v>
      </c>
      <c r="L105" s="727">
        <v>4</v>
      </c>
      <c r="M105" s="726">
        <v>5</v>
      </c>
      <c r="N105" s="727">
        <v>1</v>
      </c>
      <c r="O105" s="726">
        <v>2</v>
      </c>
      <c r="P105" s="727">
        <v>1</v>
      </c>
      <c r="Q105" s="729">
        <v>1</v>
      </c>
    </row>
    <row r="106" spans="1:18" s="17" customFormat="1" ht="11.25" customHeight="1" x14ac:dyDescent="0.2">
      <c r="A106" s="89" t="s">
        <v>208</v>
      </c>
      <c r="B106" s="208">
        <f t="shared" si="18"/>
        <v>3</v>
      </c>
      <c r="C106" s="210">
        <f t="shared" si="18"/>
        <v>4</v>
      </c>
      <c r="D106" s="727">
        <v>0</v>
      </c>
      <c r="E106" s="726">
        <v>0</v>
      </c>
      <c r="F106" s="727">
        <v>2</v>
      </c>
      <c r="G106" s="726">
        <v>1</v>
      </c>
      <c r="H106" s="223">
        <v>0</v>
      </c>
      <c r="I106" s="224">
        <v>0</v>
      </c>
      <c r="J106" s="727">
        <v>0</v>
      </c>
      <c r="K106" s="726">
        <v>0</v>
      </c>
      <c r="L106" s="727">
        <v>1</v>
      </c>
      <c r="M106" s="726">
        <v>3</v>
      </c>
      <c r="N106" s="727">
        <v>0</v>
      </c>
      <c r="O106" s="726">
        <v>0</v>
      </c>
      <c r="P106" s="727">
        <v>0</v>
      </c>
      <c r="Q106" s="729">
        <v>0</v>
      </c>
    </row>
    <row r="107" spans="1:18" s="17" customFormat="1" ht="11.25" customHeight="1" x14ac:dyDescent="0.2">
      <c r="A107" s="89" t="s">
        <v>163</v>
      </c>
      <c r="B107" s="208">
        <f t="shared" si="18"/>
        <v>0</v>
      </c>
      <c r="C107" s="210">
        <f t="shared" si="18"/>
        <v>0</v>
      </c>
      <c r="D107" s="727">
        <v>0</v>
      </c>
      <c r="E107" s="726">
        <v>0</v>
      </c>
      <c r="F107" s="727">
        <v>0</v>
      </c>
      <c r="G107" s="726">
        <v>0</v>
      </c>
      <c r="H107" s="223">
        <v>0</v>
      </c>
      <c r="I107" s="224">
        <v>0</v>
      </c>
      <c r="J107" s="727">
        <v>0</v>
      </c>
      <c r="K107" s="726">
        <v>0</v>
      </c>
      <c r="L107" s="727">
        <v>0</v>
      </c>
      <c r="M107" s="726">
        <v>0</v>
      </c>
      <c r="N107" s="727">
        <v>0</v>
      </c>
      <c r="O107" s="726">
        <v>0</v>
      </c>
      <c r="P107" s="727">
        <v>0</v>
      </c>
      <c r="Q107" s="729">
        <v>0</v>
      </c>
    </row>
    <row r="108" spans="1:18" s="17" customFormat="1" ht="11.25" customHeight="1" x14ac:dyDescent="0.2">
      <c r="A108" s="88" t="s">
        <v>103</v>
      </c>
      <c r="B108" s="208">
        <f t="shared" si="18"/>
        <v>80</v>
      </c>
      <c r="C108" s="210">
        <f t="shared" si="18"/>
        <v>46</v>
      </c>
      <c r="D108" s="727">
        <v>46</v>
      </c>
      <c r="E108" s="726">
        <v>18</v>
      </c>
      <c r="F108" s="727">
        <v>11</v>
      </c>
      <c r="G108" s="726">
        <v>11</v>
      </c>
      <c r="H108" s="223">
        <v>0</v>
      </c>
      <c r="I108" s="224">
        <v>0</v>
      </c>
      <c r="J108" s="727">
        <v>1</v>
      </c>
      <c r="K108" s="726">
        <v>0</v>
      </c>
      <c r="L108" s="727">
        <v>8</v>
      </c>
      <c r="M108" s="726">
        <v>5</v>
      </c>
      <c r="N108" s="727">
        <v>8</v>
      </c>
      <c r="O108" s="726">
        <v>7</v>
      </c>
      <c r="P108" s="727">
        <v>6</v>
      </c>
      <c r="Q108" s="729">
        <v>5</v>
      </c>
    </row>
    <row r="109" spans="1:18" s="17" customFormat="1" ht="11.25" customHeight="1" x14ac:dyDescent="0.2">
      <c r="A109" s="88" t="s">
        <v>104</v>
      </c>
      <c r="B109" s="208">
        <f t="shared" si="18"/>
        <v>107</v>
      </c>
      <c r="C109" s="210">
        <f t="shared" si="18"/>
        <v>46</v>
      </c>
      <c r="D109" s="727">
        <v>58</v>
      </c>
      <c r="E109" s="726">
        <v>14</v>
      </c>
      <c r="F109" s="727">
        <v>23</v>
      </c>
      <c r="G109" s="726">
        <v>11</v>
      </c>
      <c r="H109" s="223">
        <v>12</v>
      </c>
      <c r="I109" s="224">
        <v>9</v>
      </c>
      <c r="J109" s="727">
        <v>0</v>
      </c>
      <c r="K109" s="726">
        <v>0</v>
      </c>
      <c r="L109" s="727">
        <v>2</v>
      </c>
      <c r="M109" s="726">
        <v>1</v>
      </c>
      <c r="N109" s="727">
        <v>9</v>
      </c>
      <c r="O109" s="726">
        <v>9</v>
      </c>
      <c r="P109" s="727">
        <v>3</v>
      </c>
      <c r="Q109" s="729">
        <v>2</v>
      </c>
    </row>
    <row r="110" spans="1:18" s="17" customFormat="1" ht="11.25" customHeight="1" x14ac:dyDescent="0.2">
      <c r="A110" s="88" t="s">
        <v>105</v>
      </c>
      <c r="B110" s="208">
        <f t="shared" si="18"/>
        <v>101</v>
      </c>
      <c r="C110" s="210">
        <f t="shared" si="18"/>
        <v>56</v>
      </c>
      <c r="D110" s="727">
        <v>79</v>
      </c>
      <c r="E110" s="726">
        <v>35</v>
      </c>
      <c r="F110" s="727">
        <v>1</v>
      </c>
      <c r="G110" s="726">
        <v>1</v>
      </c>
      <c r="H110" s="223">
        <v>0</v>
      </c>
      <c r="I110" s="224">
        <v>0</v>
      </c>
      <c r="J110" s="727">
        <v>0</v>
      </c>
      <c r="K110" s="726">
        <v>0</v>
      </c>
      <c r="L110" s="727">
        <v>6</v>
      </c>
      <c r="M110" s="726">
        <v>5</v>
      </c>
      <c r="N110" s="727">
        <v>7</v>
      </c>
      <c r="O110" s="726">
        <v>7</v>
      </c>
      <c r="P110" s="727">
        <v>8</v>
      </c>
      <c r="Q110" s="729">
        <v>8</v>
      </c>
    </row>
    <row r="111" spans="1:18" s="17" customFormat="1" ht="11.25" customHeight="1" x14ac:dyDescent="0.2">
      <c r="A111" s="88" t="s">
        <v>106</v>
      </c>
      <c r="B111" s="208">
        <f t="shared" si="18"/>
        <v>92</v>
      </c>
      <c r="C111" s="210">
        <f t="shared" si="18"/>
        <v>53</v>
      </c>
      <c r="D111" s="727">
        <v>59</v>
      </c>
      <c r="E111" s="726">
        <v>27</v>
      </c>
      <c r="F111" s="727">
        <v>8</v>
      </c>
      <c r="G111" s="726">
        <v>7</v>
      </c>
      <c r="H111" s="223">
        <v>0</v>
      </c>
      <c r="I111" s="224">
        <v>0</v>
      </c>
      <c r="J111" s="727">
        <v>0</v>
      </c>
      <c r="K111" s="726">
        <v>0</v>
      </c>
      <c r="L111" s="727">
        <v>8</v>
      </c>
      <c r="M111" s="726">
        <v>6</v>
      </c>
      <c r="N111" s="727">
        <v>6</v>
      </c>
      <c r="O111" s="726">
        <v>7</v>
      </c>
      <c r="P111" s="727">
        <v>11</v>
      </c>
      <c r="Q111" s="729">
        <v>6</v>
      </c>
    </row>
    <row r="112" spans="1:18" s="17" customFormat="1" ht="11.25" customHeight="1" x14ac:dyDescent="0.2">
      <c r="A112" s="89" t="s">
        <v>108</v>
      </c>
      <c r="B112" s="208">
        <f t="shared" si="18"/>
        <v>23</v>
      </c>
      <c r="C112" s="210">
        <f t="shared" si="18"/>
        <v>21</v>
      </c>
      <c r="D112" s="727">
        <v>13</v>
      </c>
      <c r="E112" s="726">
        <v>9</v>
      </c>
      <c r="F112" s="727">
        <v>0</v>
      </c>
      <c r="G112" s="726">
        <v>0</v>
      </c>
      <c r="H112" s="223">
        <v>0</v>
      </c>
      <c r="I112" s="224">
        <v>0</v>
      </c>
      <c r="J112" s="727">
        <v>0</v>
      </c>
      <c r="K112" s="726">
        <v>0</v>
      </c>
      <c r="L112" s="727">
        <v>8</v>
      </c>
      <c r="M112" s="726">
        <v>12</v>
      </c>
      <c r="N112" s="727">
        <v>0</v>
      </c>
      <c r="O112" s="726">
        <v>0</v>
      </c>
      <c r="P112" s="727">
        <v>2</v>
      </c>
      <c r="Q112" s="729">
        <v>0</v>
      </c>
    </row>
    <row r="113" spans="1:18" s="17" customFormat="1" ht="11.25" customHeight="1" x14ac:dyDescent="0.2">
      <c r="A113" s="89" t="s">
        <v>107</v>
      </c>
      <c r="B113" s="208">
        <f t="shared" si="18"/>
        <v>28</v>
      </c>
      <c r="C113" s="210">
        <f t="shared" si="18"/>
        <v>17</v>
      </c>
      <c r="D113" s="727">
        <v>14</v>
      </c>
      <c r="E113" s="726">
        <v>5</v>
      </c>
      <c r="F113" s="727">
        <v>2</v>
      </c>
      <c r="G113" s="726">
        <v>1</v>
      </c>
      <c r="H113" s="223">
        <v>0</v>
      </c>
      <c r="I113" s="224">
        <v>0</v>
      </c>
      <c r="J113" s="727">
        <v>0</v>
      </c>
      <c r="K113" s="726">
        <v>0</v>
      </c>
      <c r="L113" s="727">
        <v>6</v>
      </c>
      <c r="M113" s="726">
        <v>5</v>
      </c>
      <c r="N113" s="727">
        <v>6</v>
      </c>
      <c r="O113" s="726">
        <v>6</v>
      </c>
      <c r="P113" s="727">
        <v>0</v>
      </c>
      <c r="Q113" s="729">
        <v>0</v>
      </c>
    </row>
    <row r="114" spans="1:18" s="17" customFormat="1" ht="11.25" customHeight="1" x14ac:dyDescent="0.2">
      <c r="A114" s="88" t="s">
        <v>109</v>
      </c>
      <c r="B114" s="208">
        <f t="shared" si="18"/>
        <v>59</v>
      </c>
      <c r="C114" s="210">
        <f t="shared" si="18"/>
        <v>40</v>
      </c>
      <c r="D114" s="727">
        <v>26</v>
      </c>
      <c r="E114" s="726">
        <v>9</v>
      </c>
      <c r="F114" s="727">
        <v>0</v>
      </c>
      <c r="G114" s="726">
        <v>0</v>
      </c>
      <c r="H114" s="223">
        <v>0</v>
      </c>
      <c r="I114" s="224">
        <v>0</v>
      </c>
      <c r="J114" s="727">
        <v>0</v>
      </c>
      <c r="K114" s="726">
        <v>0</v>
      </c>
      <c r="L114" s="727">
        <v>3</v>
      </c>
      <c r="M114" s="726">
        <v>4</v>
      </c>
      <c r="N114" s="727">
        <v>19</v>
      </c>
      <c r="O114" s="726">
        <v>21</v>
      </c>
      <c r="P114" s="727">
        <v>11</v>
      </c>
      <c r="Q114" s="729">
        <v>6</v>
      </c>
    </row>
    <row r="115" spans="1:18" s="17" customFormat="1" ht="11.25" customHeight="1" x14ac:dyDescent="0.2">
      <c r="A115" s="89" t="s">
        <v>164</v>
      </c>
      <c r="B115" s="208">
        <f t="shared" si="18"/>
        <v>21</v>
      </c>
      <c r="C115" s="210">
        <f t="shared" si="18"/>
        <v>10</v>
      </c>
      <c r="D115" s="727">
        <v>13</v>
      </c>
      <c r="E115" s="726">
        <v>4</v>
      </c>
      <c r="F115" s="727">
        <v>1</v>
      </c>
      <c r="G115" s="726">
        <v>1</v>
      </c>
      <c r="H115" s="223">
        <v>0</v>
      </c>
      <c r="I115" s="224">
        <v>0</v>
      </c>
      <c r="J115" s="727">
        <v>0</v>
      </c>
      <c r="K115" s="726">
        <v>0</v>
      </c>
      <c r="L115" s="727">
        <v>4</v>
      </c>
      <c r="M115" s="726">
        <v>3</v>
      </c>
      <c r="N115" s="727">
        <v>2</v>
      </c>
      <c r="O115" s="726">
        <v>2</v>
      </c>
      <c r="P115" s="727">
        <v>1</v>
      </c>
      <c r="Q115" s="729">
        <v>0</v>
      </c>
    </row>
    <row r="116" spans="1:18" s="17" customFormat="1" ht="11.25" customHeight="1" x14ac:dyDescent="0.2">
      <c r="A116" s="88" t="s">
        <v>110</v>
      </c>
      <c r="B116" s="208">
        <f t="shared" si="18"/>
        <v>76</v>
      </c>
      <c r="C116" s="210">
        <f t="shared" si="18"/>
        <v>57</v>
      </c>
      <c r="D116" s="727">
        <v>38</v>
      </c>
      <c r="E116" s="726">
        <v>24</v>
      </c>
      <c r="F116" s="727">
        <v>6</v>
      </c>
      <c r="G116" s="726">
        <v>7</v>
      </c>
      <c r="H116" s="223">
        <v>0</v>
      </c>
      <c r="I116" s="224">
        <v>0</v>
      </c>
      <c r="J116" s="727">
        <v>0</v>
      </c>
      <c r="K116" s="726">
        <v>0</v>
      </c>
      <c r="L116" s="727">
        <v>19</v>
      </c>
      <c r="M116" s="726">
        <v>17</v>
      </c>
      <c r="N116" s="727">
        <v>6</v>
      </c>
      <c r="O116" s="726">
        <v>6</v>
      </c>
      <c r="P116" s="727">
        <v>7</v>
      </c>
      <c r="Q116" s="729">
        <v>3</v>
      </c>
    </row>
    <row r="117" spans="1:18" s="17" customFormat="1" ht="11.25" customHeight="1" x14ac:dyDescent="0.2">
      <c r="A117" s="89" t="s">
        <v>111</v>
      </c>
      <c r="B117" s="208">
        <f t="shared" si="18"/>
        <v>21</v>
      </c>
      <c r="C117" s="210">
        <f t="shared" si="18"/>
        <v>18</v>
      </c>
      <c r="D117" s="727">
        <v>14</v>
      </c>
      <c r="E117" s="726">
        <v>11</v>
      </c>
      <c r="F117" s="727">
        <v>1</v>
      </c>
      <c r="G117" s="726">
        <v>1</v>
      </c>
      <c r="H117" s="223">
        <v>0</v>
      </c>
      <c r="I117" s="224">
        <v>0</v>
      </c>
      <c r="J117" s="727">
        <v>0</v>
      </c>
      <c r="K117" s="726">
        <v>0</v>
      </c>
      <c r="L117" s="727">
        <v>0</v>
      </c>
      <c r="M117" s="726">
        <v>0</v>
      </c>
      <c r="N117" s="727">
        <v>5</v>
      </c>
      <c r="O117" s="726">
        <v>5</v>
      </c>
      <c r="P117" s="727">
        <v>1</v>
      </c>
      <c r="Q117" s="729">
        <v>1</v>
      </c>
    </row>
    <row r="118" spans="1:18" s="17" customFormat="1" ht="11.25" customHeight="1" x14ac:dyDescent="0.2">
      <c r="A118" s="88" t="s">
        <v>165</v>
      </c>
      <c r="B118" s="208">
        <f t="shared" si="18"/>
        <v>14</v>
      </c>
      <c r="C118" s="210">
        <f t="shared" si="18"/>
        <v>11</v>
      </c>
      <c r="D118" s="727">
        <v>7</v>
      </c>
      <c r="E118" s="726">
        <v>3</v>
      </c>
      <c r="F118" s="727">
        <v>0</v>
      </c>
      <c r="G118" s="726">
        <v>0</v>
      </c>
      <c r="H118" s="223">
        <v>0</v>
      </c>
      <c r="I118" s="224">
        <v>0</v>
      </c>
      <c r="J118" s="727">
        <v>0</v>
      </c>
      <c r="K118" s="726">
        <v>0</v>
      </c>
      <c r="L118" s="727">
        <v>5</v>
      </c>
      <c r="M118" s="726">
        <v>6</v>
      </c>
      <c r="N118" s="727">
        <v>2</v>
      </c>
      <c r="O118" s="726">
        <v>2</v>
      </c>
      <c r="P118" s="727">
        <v>0</v>
      </c>
      <c r="Q118" s="729">
        <v>0</v>
      </c>
    </row>
    <row r="119" spans="1:18" s="17" customFormat="1" ht="11.25" customHeight="1" x14ac:dyDescent="0.2">
      <c r="A119" s="89" t="s">
        <v>112</v>
      </c>
      <c r="B119" s="208">
        <f t="shared" si="18"/>
        <v>13</v>
      </c>
      <c r="C119" s="210">
        <f t="shared" si="18"/>
        <v>9</v>
      </c>
      <c r="D119" s="727">
        <v>4</v>
      </c>
      <c r="E119" s="726">
        <v>0</v>
      </c>
      <c r="F119" s="727">
        <v>0</v>
      </c>
      <c r="G119" s="726">
        <v>0</v>
      </c>
      <c r="H119" s="223">
        <v>0</v>
      </c>
      <c r="I119" s="224">
        <v>0</v>
      </c>
      <c r="J119" s="727">
        <v>0</v>
      </c>
      <c r="K119" s="726">
        <v>0</v>
      </c>
      <c r="L119" s="727">
        <v>8</v>
      </c>
      <c r="M119" s="726">
        <v>8</v>
      </c>
      <c r="N119" s="727">
        <v>1</v>
      </c>
      <c r="O119" s="726">
        <v>1</v>
      </c>
      <c r="P119" s="727">
        <v>0</v>
      </c>
      <c r="Q119" s="729">
        <v>0</v>
      </c>
    </row>
    <row r="120" spans="1:18" s="17" customFormat="1" ht="11.25" customHeight="1" x14ac:dyDescent="0.2">
      <c r="A120" s="88" t="s">
        <v>113</v>
      </c>
      <c r="B120" s="208">
        <f t="shared" si="18"/>
        <v>76</v>
      </c>
      <c r="C120" s="210">
        <f t="shared" si="18"/>
        <v>57</v>
      </c>
      <c r="D120" s="727">
        <v>23</v>
      </c>
      <c r="E120" s="726">
        <v>14</v>
      </c>
      <c r="F120" s="727">
        <v>15</v>
      </c>
      <c r="G120" s="726">
        <v>10</v>
      </c>
      <c r="H120" s="223">
        <v>1</v>
      </c>
      <c r="I120" s="224">
        <v>0</v>
      </c>
      <c r="J120" s="727">
        <v>0</v>
      </c>
      <c r="K120" s="726">
        <v>0</v>
      </c>
      <c r="L120" s="727">
        <v>10</v>
      </c>
      <c r="M120" s="726">
        <v>11</v>
      </c>
      <c r="N120" s="727">
        <v>21</v>
      </c>
      <c r="O120" s="726">
        <v>20</v>
      </c>
      <c r="P120" s="727">
        <v>6</v>
      </c>
      <c r="Q120" s="729">
        <v>2</v>
      </c>
    </row>
    <row r="121" spans="1:18" s="17" customFormat="1" ht="11.25" customHeight="1" x14ac:dyDescent="0.2">
      <c r="A121" s="89" t="s">
        <v>114</v>
      </c>
      <c r="B121" s="208">
        <f t="shared" si="18"/>
        <v>54</v>
      </c>
      <c r="C121" s="210">
        <f t="shared" si="18"/>
        <v>32</v>
      </c>
      <c r="D121" s="727">
        <v>21</v>
      </c>
      <c r="E121" s="726">
        <v>7</v>
      </c>
      <c r="F121" s="727">
        <v>4</v>
      </c>
      <c r="G121" s="726">
        <v>4</v>
      </c>
      <c r="H121" s="223">
        <v>0</v>
      </c>
      <c r="I121" s="224">
        <v>0</v>
      </c>
      <c r="J121" s="727">
        <v>0</v>
      </c>
      <c r="K121" s="726">
        <v>0</v>
      </c>
      <c r="L121" s="727">
        <v>4</v>
      </c>
      <c r="M121" s="726">
        <v>4</v>
      </c>
      <c r="N121" s="727">
        <v>4</v>
      </c>
      <c r="O121" s="726">
        <v>4</v>
      </c>
      <c r="P121" s="727">
        <v>21</v>
      </c>
      <c r="Q121" s="729">
        <v>13</v>
      </c>
    </row>
    <row r="122" spans="1:18" s="17" customFormat="1" ht="11.25" customHeight="1" x14ac:dyDescent="0.2">
      <c r="A122" s="89" t="s">
        <v>115</v>
      </c>
      <c r="B122" s="208">
        <f t="shared" si="18"/>
        <v>16</v>
      </c>
      <c r="C122" s="210">
        <f t="shared" si="18"/>
        <v>18</v>
      </c>
      <c r="D122" s="727">
        <v>3</v>
      </c>
      <c r="E122" s="726">
        <v>4</v>
      </c>
      <c r="F122" s="727">
        <v>2</v>
      </c>
      <c r="G122" s="726">
        <v>3</v>
      </c>
      <c r="H122" s="223">
        <v>0</v>
      </c>
      <c r="I122" s="224">
        <v>0</v>
      </c>
      <c r="J122" s="727">
        <v>0</v>
      </c>
      <c r="K122" s="726">
        <v>0</v>
      </c>
      <c r="L122" s="727">
        <v>3</v>
      </c>
      <c r="M122" s="726">
        <v>3</v>
      </c>
      <c r="N122" s="727">
        <v>3</v>
      </c>
      <c r="O122" s="726">
        <v>3</v>
      </c>
      <c r="P122" s="727">
        <v>5</v>
      </c>
      <c r="Q122" s="729">
        <v>5</v>
      </c>
    </row>
    <row r="123" spans="1:18" s="17" customFormat="1" ht="11.25" customHeight="1" x14ac:dyDescent="0.2">
      <c r="A123" s="88" t="s">
        <v>116</v>
      </c>
      <c r="B123" s="208">
        <f t="shared" si="18"/>
        <v>38</v>
      </c>
      <c r="C123" s="210">
        <f t="shared" si="18"/>
        <v>26</v>
      </c>
      <c r="D123" s="727">
        <v>31</v>
      </c>
      <c r="E123" s="726">
        <v>18</v>
      </c>
      <c r="F123" s="727">
        <v>2</v>
      </c>
      <c r="G123" s="726">
        <v>2</v>
      </c>
      <c r="H123" s="223">
        <v>0</v>
      </c>
      <c r="I123" s="224">
        <v>0</v>
      </c>
      <c r="J123" s="727">
        <v>0</v>
      </c>
      <c r="K123" s="726">
        <v>0</v>
      </c>
      <c r="L123" s="727">
        <v>1</v>
      </c>
      <c r="M123" s="726">
        <v>2</v>
      </c>
      <c r="N123" s="727">
        <v>4</v>
      </c>
      <c r="O123" s="726">
        <v>4</v>
      </c>
      <c r="P123" s="727">
        <v>0</v>
      </c>
      <c r="Q123" s="729">
        <v>0</v>
      </c>
    </row>
    <row r="124" spans="1:18" s="17" customFormat="1" ht="11.25" customHeight="1" x14ac:dyDescent="0.2">
      <c r="A124" s="90" t="s">
        <v>472</v>
      </c>
      <c r="B124" s="208">
        <f t="shared" si="18"/>
        <v>26</v>
      </c>
      <c r="C124" s="210">
        <f t="shared" si="18"/>
        <v>15</v>
      </c>
      <c r="D124" s="731">
        <v>6</v>
      </c>
      <c r="E124" s="730">
        <v>2</v>
      </c>
      <c r="F124" s="731">
        <v>9</v>
      </c>
      <c r="G124" s="730">
        <v>7</v>
      </c>
      <c r="H124" s="217">
        <v>0</v>
      </c>
      <c r="I124" s="224">
        <v>0</v>
      </c>
      <c r="J124" s="731">
        <v>1</v>
      </c>
      <c r="K124" s="730">
        <v>0</v>
      </c>
      <c r="L124" s="731">
        <v>2</v>
      </c>
      <c r="M124" s="730">
        <v>1</v>
      </c>
      <c r="N124" s="731">
        <v>2</v>
      </c>
      <c r="O124" s="730">
        <v>2</v>
      </c>
      <c r="P124" s="731">
        <v>6</v>
      </c>
      <c r="Q124" s="732">
        <v>3</v>
      </c>
      <c r="R124" s="189"/>
    </row>
    <row r="125" spans="1:18" s="94" customFormat="1" ht="11.25" customHeight="1" x14ac:dyDescent="0.2">
      <c r="A125" s="88" t="s">
        <v>117</v>
      </c>
      <c r="B125" s="734">
        <f>D125+F125+H125+J125+L125+N125+P125</f>
        <v>472</v>
      </c>
      <c r="C125" s="733">
        <f>E125+G125+I125+K125+M125+O125+Q125</f>
        <v>317</v>
      </c>
      <c r="D125" s="483">
        <f>SUM(D126:D135)</f>
        <v>91</v>
      </c>
      <c r="E125" s="477">
        <f>SUM(E126:E135)</f>
        <v>51</v>
      </c>
      <c r="F125" s="483">
        <f t="shared" ref="F125:Q125" si="19">SUM(F126:F135)</f>
        <v>297</v>
      </c>
      <c r="G125" s="477">
        <f t="shared" si="19"/>
        <v>185</v>
      </c>
      <c r="H125" s="483">
        <f t="shared" si="19"/>
        <v>0</v>
      </c>
      <c r="I125" s="477">
        <f t="shared" si="19"/>
        <v>0</v>
      </c>
      <c r="J125" s="483">
        <f t="shared" si="19"/>
        <v>6</v>
      </c>
      <c r="K125" s="477">
        <f t="shared" si="19"/>
        <v>0</v>
      </c>
      <c r="L125" s="483">
        <f t="shared" si="19"/>
        <v>30</v>
      </c>
      <c r="M125" s="477">
        <f t="shared" si="19"/>
        <v>39</v>
      </c>
      <c r="N125" s="483">
        <f t="shared" si="19"/>
        <v>38</v>
      </c>
      <c r="O125" s="477">
        <f t="shared" si="19"/>
        <v>37</v>
      </c>
      <c r="P125" s="483">
        <f t="shared" si="19"/>
        <v>10</v>
      </c>
      <c r="Q125" s="747">
        <f t="shared" si="19"/>
        <v>5</v>
      </c>
    </row>
    <row r="126" spans="1:18" s="17" customFormat="1" ht="11.25" customHeight="1" x14ac:dyDescent="0.2">
      <c r="A126" s="88" t="s">
        <v>118</v>
      </c>
      <c r="B126" s="208">
        <f>D126+F126+H126+J126+L126+N126+P126</f>
        <v>42</v>
      </c>
      <c r="C126" s="210">
        <f>E126+G126+I126+K126+M126+O126+Q126</f>
        <v>30</v>
      </c>
      <c r="D126" s="727">
        <v>18</v>
      </c>
      <c r="E126" s="726">
        <v>10</v>
      </c>
      <c r="F126" s="727">
        <v>20</v>
      </c>
      <c r="G126" s="726">
        <v>16</v>
      </c>
      <c r="H126" s="223">
        <v>0</v>
      </c>
      <c r="I126" s="209">
        <v>0</v>
      </c>
      <c r="J126" s="727">
        <v>1</v>
      </c>
      <c r="K126" s="726">
        <v>0</v>
      </c>
      <c r="L126" s="727">
        <v>1</v>
      </c>
      <c r="M126" s="726">
        <v>2</v>
      </c>
      <c r="N126" s="727">
        <v>2</v>
      </c>
      <c r="O126" s="726">
        <v>2</v>
      </c>
      <c r="P126" s="727">
        <v>0</v>
      </c>
      <c r="Q126" s="729">
        <v>0</v>
      </c>
    </row>
    <row r="127" spans="1:18" s="17" customFormat="1" ht="11.25" customHeight="1" x14ac:dyDescent="0.2">
      <c r="A127" s="89" t="s">
        <v>119</v>
      </c>
      <c r="B127" s="208">
        <f t="shared" ref="B127:C135" si="20">D127+F127+H127+J127+L127+N127+P127</f>
        <v>30</v>
      </c>
      <c r="C127" s="210">
        <f t="shared" si="20"/>
        <v>18</v>
      </c>
      <c r="D127" s="727">
        <v>9</v>
      </c>
      <c r="E127" s="726">
        <v>6</v>
      </c>
      <c r="F127" s="727">
        <v>19</v>
      </c>
      <c r="G127" s="726">
        <v>11</v>
      </c>
      <c r="H127" s="223">
        <v>0</v>
      </c>
      <c r="I127" s="209">
        <v>0</v>
      </c>
      <c r="J127" s="727">
        <v>0</v>
      </c>
      <c r="K127" s="726">
        <v>0</v>
      </c>
      <c r="L127" s="727">
        <v>1</v>
      </c>
      <c r="M127" s="726">
        <v>1</v>
      </c>
      <c r="N127" s="727">
        <v>1</v>
      </c>
      <c r="O127" s="726">
        <v>0</v>
      </c>
      <c r="P127" s="727">
        <v>0</v>
      </c>
      <c r="Q127" s="729">
        <v>0</v>
      </c>
    </row>
    <row r="128" spans="1:18" s="17" customFormat="1" ht="11.25" customHeight="1" x14ac:dyDescent="0.2">
      <c r="A128" s="89" t="s">
        <v>120</v>
      </c>
      <c r="B128" s="208">
        <f>D128+F128+H128+J128+L128+N128+P128</f>
        <v>50</v>
      </c>
      <c r="C128" s="210">
        <f t="shared" si="20"/>
        <v>22</v>
      </c>
      <c r="D128" s="727">
        <v>4</v>
      </c>
      <c r="E128" s="726">
        <v>1</v>
      </c>
      <c r="F128" s="727">
        <v>40</v>
      </c>
      <c r="G128" s="726">
        <v>19</v>
      </c>
      <c r="H128" s="223">
        <v>0</v>
      </c>
      <c r="I128" s="209">
        <v>0</v>
      </c>
      <c r="J128" s="727">
        <v>2</v>
      </c>
      <c r="K128" s="726">
        <v>0</v>
      </c>
      <c r="L128" s="727">
        <v>0</v>
      </c>
      <c r="M128" s="726">
        <v>0</v>
      </c>
      <c r="N128" s="727">
        <v>1</v>
      </c>
      <c r="O128" s="726">
        <v>1</v>
      </c>
      <c r="P128" s="727">
        <v>3</v>
      </c>
      <c r="Q128" s="729">
        <v>1</v>
      </c>
    </row>
    <row r="129" spans="1:20" s="17" customFormat="1" ht="11.25" customHeight="1" x14ac:dyDescent="0.2">
      <c r="A129" s="88" t="s">
        <v>121</v>
      </c>
      <c r="B129" s="208">
        <f t="shared" si="20"/>
        <v>98</v>
      </c>
      <c r="C129" s="210">
        <f t="shared" si="20"/>
        <v>55</v>
      </c>
      <c r="D129" s="727">
        <v>16</v>
      </c>
      <c r="E129" s="726">
        <v>7</v>
      </c>
      <c r="F129" s="727">
        <v>75</v>
      </c>
      <c r="G129" s="726">
        <v>40</v>
      </c>
      <c r="H129" s="223">
        <v>0</v>
      </c>
      <c r="I129" s="209">
        <v>0</v>
      </c>
      <c r="J129" s="727">
        <v>0</v>
      </c>
      <c r="K129" s="726">
        <v>0</v>
      </c>
      <c r="L129" s="727">
        <v>1</v>
      </c>
      <c r="M129" s="726">
        <v>1</v>
      </c>
      <c r="N129" s="727">
        <v>6</v>
      </c>
      <c r="O129" s="726">
        <v>7</v>
      </c>
      <c r="P129" s="727">
        <v>0</v>
      </c>
      <c r="Q129" s="729">
        <v>0</v>
      </c>
      <c r="T129" s="189"/>
    </row>
    <row r="130" spans="1:20" s="17" customFormat="1" ht="11.25" customHeight="1" x14ac:dyDescent="0.2">
      <c r="A130" s="89" t="s">
        <v>212</v>
      </c>
      <c r="B130" s="208">
        <f t="shared" si="20"/>
        <v>56</v>
      </c>
      <c r="C130" s="210">
        <f t="shared" si="20"/>
        <v>30</v>
      </c>
      <c r="D130" s="727">
        <v>3</v>
      </c>
      <c r="E130" s="726">
        <v>1</v>
      </c>
      <c r="F130" s="727">
        <v>46</v>
      </c>
      <c r="G130" s="726">
        <v>22</v>
      </c>
      <c r="H130" s="223">
        <v>0</v>
      </c>
      <c r="I130" s="209">
        <v>0</v>
      </c>
      <c r="J130" s="727">
        <v>0</v>
      </c>
      <c r="K130" s="726">
        <v>0</v>
      </c>
      <c r="L130" s="727">
        <v>4</v>
      </c>
      <c r="M130" s="726">
        <v>6</v>
      </c>
      <c r="N130" s="727">
        <v>2</v>
      </c>
      <c r="O130" s="726">
        <v>1</v>
      </c>
      <c r="P130" s="727">
        <v>1</v>
      </c>
      <c r="Q130" s="729">
        <v>0</v>
      </c>
    </row>
    <row r="131" spans="1:20" s="17" customFormat="1" ht="11.25" customHeight="1" x14ac:dyDescent="0.2">
      <c r="A131" s="89" t="s">
        <v>122</v>
      </c>
      <c r="B131" s="208">
        <f t="shared" si="20"/>
        <v>85</v>
      </c>
      <c r="C131" s="210">
        <f t="shared" si="20"/>
        <v>56</v>
      </c>
      <c r="D131" s="727">
        <v>15</v>
      </c>
      <c r="E131" s="726">
        <v>9</v>
      </c>
      <c r="F131" s="727">
        <v>56</v>
      </c>
      <c r="G131" s="726">
        <v>35</v>
      </c>
      <c r="H131" s="223">
        <v>0</v>
      </c>
      <c r="I131" s="209">
        <v>0</v>
      </c>
      <c r="J131" s="727">
        <v>0</v>
      </c>
      <c r="K131" s="726">
        <v>0</v>
      </c>
      <c r="L131" s="727">
        <v>6</v>
      </c>
      <c r="M131" s="726">
        <v>6</v>
      </c>
      <c r="N131" s="727">
        <v>5</v>
      </c>
      <c r="O131" s="726">
        <v>5</v>
      </c>
      <c r="P131" s="727">
        <v>3</v>
      </c>
      <c r="Q131" s="729">
        <v>1</v>
      </c>
    </row>
    <row r="132" spans="1:20" s="17" customFormat="1" ht="11.25" customHeight="1" x14ac:dyDescent="0.2">
      <c r="A132" s="88" t="s">
        <v>123</v>
      </c>
      <c r="B132" s="208">
        <f t="shared" si="20"/>
        <v>46</v>
      </c>
      <c r="C132" s="210">
        <f t="shared" si="20"/>
        <v>40</v>
      </c>
      <c r="D132" s="727">
        <v>14</v>
      </c>
      <c r="E132" s="726">
        <v>9</v>
      </c>
      <c r="F132" s="727">
        <v>7</v>
      </c>
      <c r="G132" s="726">
        <v>7</v>
      </c>
      <c r="H132" s="223">
        <v>0</v>
      </c>
      <c r="I132" s="209">
        <v>0</v>
      </c>
      <c r="J132" s="727">
        <v>1</v>
      </c>
      <c r="K132" s="726">
        <v>0</v>
      </c>
      <c r="L132" s="727">
        <v>7</v>
      </c>
      <c r="M132" s="726">
        <v>6</v>
      </c>
      <c r="N132" s="727">
        <v>14</v>
      </c>
      <c r="O132" s="726">
        <v>15</v>
      </c>
      <c r="P132" s="727">
        <v>3</v>
      </c>
      <c r="Q132" s="729">
        <v>3</v>
      </c>
    </row>
    <row r="133" spans="1:20" s="17" customFormat="1" ht="11.25" customHeight="1" x14ac:dyDescent="0.2">
      <c r="A133" s="89" t="s">
        <v>156</v>
      </c>
      <c r="B133" s="208">
        <f t="shared" si="20"/>
        <v>44</v>
      </c>
      <c r="C133" s="210">
        <f t="shared" si="20"/>
        <v>42</v>
      </c>
      <c r="D133" s="727">
        <v>8</v>
      </c>
      <c r="E133" s="726">
        <v>3</v>
      </c>
      <c r="F133" s="727">
        <v>26</v>
      </c>
      <c r="G133" s="726">
        <v>24</v>
      </c>
      <c r="H133" s="223">
        <v>0</v>
      </c>
      <c r="I133" s="209">
        <v>0</v>
      </c>
      <c r="J133" s="727">
        <v>1</v>
      </c>
      <c r="K133" s="726">
        <v>0</v>
      </c>
      <c r="L133" s="727">
        <v>7</v>
      </c>
      <c r="M133" s="726">
        <v>13</v>
      </c>
      <c r="N133" s="727">
        <v>2</v>
      </c>
      <c r="O133" s="726">
        <v>2</v>
      </c>
      <c r="P133" s="727">
        <v>0</v>
      </c>
      <c r="Q133" s="729">
        <v>0</v>
      </c>
    </row>
    <row r="134" spans="1:20" s="17" customFormat="1" ht="11.25" customHeight="1" x14ac:dyDescent="0.2">
      <c r="A134" s="89" t="s">
        <v>195</v>
      </c>
      <c r="B134" s="208">
        <f t="shared" si="20"/>
        <v>3</v>
      </c>
      <c r="C134" s="210">
        <f t="shared" si="20"/>
        <v>4</v>
      </c>
      <c r="D134" s="727">
        <v>1</v>
      </c>
      <c r="E134" s="726">
        <v>2</v>
      </c>
      <c r="F134" s="727">
        <v>0</v>
      </c>
      <c r="G134" s="726">
        <v>0</v>
      </c>
      <c r="H134" s="223">
        <v>0</v>
      </c>
      <c r="I134" s="209">
        <v>0</v>
      </c>
      <c r="J134" s="727">
        <v>0</v>
      </c>
      <c r="K134" s="726">
        <v>0</v>
      </c>
      <c r="L134" s="727">
        <v>0</v>
      </c>
      <c r="M134" s="726">
        <v>0</v>
      </c>
      <c r="N134" s="727">
        <v>2</v>
      </c>
      <c r="O134" s="726">
        <v>2</v>
      </c>
      <c r="P134" s="727">
        <v>0</v>
      </c>
      <c r="Q134" s="729">
        <v>0</v>
      </c>
    </row>
    <row r="135" spans="1:20" s="17" customFormat="1" ht="11.25" customHeight="1" x14ac:dyDescent="0.2">
      <c r="A135" s="91" t="s">
        <v>124</v>
      </c>
      <c r="B135" s="208">
        <f t="shared" si="20"/>
        <v>18</v>
      </c>
      <c r="C135" s="210">
        <f t="shared" si="20"/>
        <v>20</v>
      </c>
      <c r="D135" s="731">
        <v>3</v>
      </c>
      <c r="E135" s="730">
        <v>3</v>
      </c>
      <c r="F135" s="731">
        <v>8</v>
      </c>
      <c r="G135" s="730">
        <v>11</v>
      </c>
      <c r="H135" s="217">
        <v>0</v>
      </c>
      <c r="I135" s="213">
        <v>0</v>
      </c>
      <c r="J135" s="731">
        <v>1</v>
      </c>
      <c r="K135" s="730">
        <v>0</v>
      </c>
      <c r="L135" s="731">
        <v>3</v>
      </c>
      <c r="M135" s="730">
        <v>4</v>
      </c>
      <c r="N135" s="731">
        <v>3</v>
      </c>
      <c r="O135" s="730">
        <v>2</v>
      </c>
      <c r="P135" s="731">
        <v>0</v>
      </c>
      <c r="Q135" s="732">
        <v>0</v>
      </c>
    </row>
    <row r="136" spans="1:20" s="94" customFormat="1" ht="11.25" customHeight="1" x14ac:dyDescent="0.2">
      <c r="A136" s="88" t="s">
        <v>125</v>
      </c>
      <c r="B136" s="734">
        <f>D136+F136+H136+J136+L136+N136+P136</f>
        <v>328</v>
      </c>
      <c r="C136" s="733">
        <f>E136+G136+I136+K136+M136+O136+Q136</f>
        <v>213</v>
      </c>
      <c r="D136" s="483">
        <f>SUM(D137:D144)</f>
        <v>149</v>
      </c>
      <c r="E136" s="477">
        <f>SUM(E137:E144)</f>
        <v>77</v>
      </c>
      <c r="F136" s="483">
        <f t="shared" ref="F136:Q136" si="21">SUM(F137:F144)</f>
        <v>118</v>
      </c>
      <c r="G136" s="477">
        <f t="shared" si="21"/>
        <v>97</v>
      </c>
      <c r="H136" s="483">
        <f t="shared" si="21"/>
        <v>3</v>
      </c>
      <c r="I136" s="477">
        <f t="shared" si="21"/>
        <v>2</v>
      </c>
      <c r="J136" s="483">
        <f t="shared" si="21"/>
        <v>12</v>
      </c>
      <c r="K136" s="477">
        <f t="shared" si="21"/>
        <v>1</v>
      </c>
      <c r="L136" s="483">
        <f t="shared" si="21"/>
        <v>8</v>
      </c>
      <c r="M136" s="477">
        <f t="shared" si="21"/>
        <v>7</v>
      </c>
      <c r="N136" s="483">
        <f t="shared" si="21"/>
        <v>22</v>
      </c>
      <c r="O136" s="477">
        <f t="shared" si="21"/>
        <v>19</v>
      </c>
      <c r="P136" s="483">
        <f t="shared" si="21"/>
        <v>16</v>
      </c>
      <c r="Q136" s="747">
        <f t="shared" si="21"/>
        <v>10</v>
      </c>
    </row>
    <row r="137" spans="1:20" s="17" customFormat="1" ht="11.25" customHeight="1" x14ac:dyDescent="0.2">
      <c r="A137" s="88" t="s">
        <v>126</v>
      </c>
      <c r="B137" s="208">
        <f>D137+F137+H137+J137+L137+N137+P137</f>
        <v>58</v>
      </c>
      <c r="C137" s="210">
        <f>E137+G137+I137+K137+M137+O137+Q137</f>
        <v>42</v>
      </c>
      <c r="D137" s="727">
        <v>25</v>
      </c>
      <c r="E137" s="726">
        <v>15</v>
      </c>
      <c r="F137" s="727">
        <v>28</v>
      </c>
      <c r="G137" s="726">
        <v>24</v>
      </c>
      <c r="H137" s="727">
        <v>0</v>
      </c>
      <c r="I137" s="726">
        <v>0</v>
      </c>
      <c r="J137" s="727">
        <v>1</v>
      </c>
      <c r="K137" s="726">
        <v>1</v>
      </c>
      <c r="L137" s="727">
        <v>1</v>
      </c>
      <c r="M137" s="726">
        <v>1</v>
      </c>
      <c r="N137" s="727">
        <v>2</v>
      </c>
      <c r="O137" s="726">
        <v>0</v>
      </c>
      <c r="P137" s="727">
        <v>1</v>
      </c>
      <c r="Q137" s="729">
        <v>1</v>
      </c>
    </row>
    <row r="138" spans="1:20" s="17" customFormat="1" ht="11.25" customHeight="1" x14ac:dyDescent="0.2">
      <c r="A138" s="89" t="s">
        <v>209</v>
      </c>
      <c r="B138" s="208">
        <f t="shared" ref="B138:C153" si="22">D138+F138+H138+J138+L138+N138+P138</f>
        <v>40</v>
      </c>
      <c r="C138" s="210">
        <f t="shared" si="22"/>
        <v>25</v>
      </c>
      <c r="D138" s="727">
        <v>28</v>
      </c>
      <c r="E138" s="726">
        <v>17</v>
      </c>
      <c r="F138" s="727">
        <v>10</v>
      </c>
      <c r="G138" s="726">
        <v>5</v>
      </c>
      <c r="H138" s="727">
        <v>0</v>
      </c>
      <c r="I138" s="726">
        <v>0</v>
      </c>
      <c r="J138" s="727">
        <v>0</v>
      </c>
      <c r="K138" s="726">
        <v>0</v>
      </c>
      <c r="L138" s="727">
        <v>0</v>
      </c>
      <c r="M138" s="726">
        <v>0</v>
      </c>
      <c r="N138" s="727">
        <v>0</v>
      </c>
      <c r="O138" s="726">
        <v>0</v>
      </c>
      <c r="P138" s="727">
        <v>2</v>
      </c>
      <c r="Q138" s="729">
        <v>3</v>
      </c>
    </row>
    <row r="139" spans="1:20" s="17" customFormat="1" ht="11.25" customHeight="1" x14ac:dyDescent="0.2">
      <c r="A139" s="89" t="s">
        <v>196</v>
      </c>
      <c r="B139" s="208">
        <f t="shared" si="22"/>
        <v>59</v>
      </c>
      <c r="C139" s="210">
        <f t="shared" si="22"/>
        <v>36</v>
      </c>
      <c r="D139" s="727">
        <v>26</v>
      </c>
      <c r="E139" s="726">
        <v>10</v>
      </c>
      <c r="F139" s="727">
        <v>29</v>
      </c>
      <c r="G139" s="726">
        <v>24</v>
      </c>
      <c r="H139" s="727">
        <v>0</v>
      </c>
      <c r="I139" s="726">
        <v>0</v>
      </c>
      <c r="J139" s="727">
        <v>2</v>
      </c>
      <c r="K139" s="726">
        <v>0</v>
      </c>
      <c r="L139" s="727">
        <v>0</v>
      </c>
      <c r="M139" s="726">
        <v>0</v>
      </c>
      <c r="N139" s="727">
        <v>1</v>
      </c>
      <c r="O139" s="726">
        <v>1</v>
      </c>
      <c r="P139" s="727">
        <v>1</v>
      </c>
      <c r="Q139" s="729">
        <v>1</v>
      </c>
    </row>
    <row r="140" spans="1:20" s="17" customFormat="1" ht="11.25" customHeight="1" x14ac:dyDescent="0.2">
      <c r="A140" s="88" t="s">
        <v>127</v>
      </c>
      <c r="B140" s="208">
        <f t="shared" si="22"/>
        <v>54</v>
      </c>
      <c r="C140" s="210">
        <f t="shared" si="22"/>
        <v>34</v>
      </c>
      <c r="D140" s="727">
        <v>10</v>
      </c>
      <c r="E140" s="726">
        <v>4</v>
      </c>
      <c r="F140" s="727">
        <v>25</v>
      </c>
      <c r="G140" s="726">
        <v>17</v>
      </c>
      <c r="H140" s="727">
        <v>0</v>
      </c>
      <c r="I140" s="726">
        <v>0</v>
      </c>
      <c r="J140" s="727">
        <v>1</v>
      </c>
      <c r="K140" s="726">
        <v>0</v>
      </c>
      <c r="L140" s="727">
        <v>1</v>
      </c>
      <c r="M140" s="726">
        <v>1</v>
      </c>
      <c r="N140" s="727">
        <v>10</v>
      </c>
      <c r="O140" s="726">
        <v>10</v>
      </c>
      <c r="P140" s="727">
        <v>7</v>
      </c>
      <c r="Q140" s="729">
        <v>2</v>
      </c>
    </row>
    <row r="141" spans="1:20" s="17" customFormat="1" ht="11.25" customHeight="1" x14ac:dyDescent="0.2">
      <c r="A141" s="89" t="s">
        <v>128</v>
      </c>
      <c r="B141" s="208">
        <f t="shared" si="22"/>
        <v>6</v>
      </c>
      <c r="C141" s="210">
        <f t="shared" si="22"/>
        <v>3</v>
      </c>
      <c r="D141" s="727">
        <v>5</v>
      </c>
      <c r="E141" s="726">
        <v>2</v>
      </c>
      <c r="F141" s="727">
        <v>0</v>
      </c>
      <c r="G141" s="726">
        <v>0</v>
      </c>
      <c r="H141" s="727">
        <v>0</v>
      </c>
      <c r="I141" s="726">
        <v>0</v>
      </c>
      <c r="J141" s="727">
        <v>0</v>
      </c>
      <c r="K141" s="726">
        <v>0</v>
      </c>
      <c r="L141" s="727">
        <v>1</v>
      </c>
      <c r="M141" s="726">
        <v>1</v>
      </c>
      <c r="N141" s="727">
        <v>0</v>
      </c>
      <c r="O141" s="726">
        <v>0</v>
      </c>
      <c r="P141" s="727">
        <v>0</v>
      </c>
      <c r="Q141" s="729">
        <v>0</v>
      </c>
    </row>
    <row r="142" spans="1:20" s="17" customFormat="1" ht="11.25" customHeight="1" x14ac:dyDescent="0.2">
      <c r="A142" s="88" t="s">
        <v>159</v>
      </c>
      <c r="B142" s="208">
        <f t="shared" si="22"/>
        <v>31</v>
      </c>
      <c r="C142" s="210">
        <f t="shared" si="22"/>
        <v>22</v>
      </c>
      <c r="D142" s="727">
        <v>19</v>
      </c>
      <c r="E142" s="726">
        <v>10</v>
      </c>
      <c r="F142" s="727">
        <v>7</v>
      </c>
      <c r="G142" s="726">
        <v>8</v>
      </c>
      <c r="H142" s="727">
        <v>0</v>
      </c>
      <c r="I142" s="726">
        <v>0</v>
      </c>
      <c r="J142" s="727">
        <v>0</v>
      </c>
      <c r="K142" s="726">
        <v>0</v>
      </c>
      <c r="L142" s="727">
        <v>0</v>
      </c>
      <c r="M142" s="726">
        <v>0</v>
      </c>
      <c r="N142" s="727">
        <v>3</v>
      </c>
      <c r="O142" s="726">
        <v>3</v>
      </c>
      <c r="P142" s="727">
        <v>2</v>
      </c>
      <c r="Q142" s="729">
        <v>1</v>
      </c>
    </row>
    <row r="143" spans="1:20" s="17" customFormat="1" ht="11.25" customHeight="1" x14ac:dyDescent="0.2">
      <c r="A143" s="89" t="s">
        <v>213</v>
      </c>
      <c r="B143" s="208">
        <f t="shared" si="22"/>
        <v>31</v>
      </c>
      <c r="C143" s="210">
        <f t="shared" si="22"/>
        <v>19</v>
      </c>
      <c r="D143" s="727">
        <v>13</v>
      </c>
      <c r="E143" s="726">
        <v>4</v>
      </c>
      <c r="F143" s="727">
        <v>7</v>
      </c>
      <c r="G143" s="726">
        <v>5</v>
      </c>
      <c r="H143" s="727">
        <v>0</v>
      </c>
      <c r="I143" s="726">
        <v>0</v>
      </c>
      <c r="J143" s="727">
        <v>0</v>
      </c>
      <c r="K143" s="726">
        <v>0</v>
      </c>
      <c r="L143" s="727">
        <v>5</v>
      </c>
      <c r="M143" s="726">
        <v>4</v>
      </c>
      <c r="N143" s="727">
        <v>4</v>
      </c>
      <c r="O143" s="726">
        <v>4</v>
      </c>
      <c r="P143" s="727">
        <v>2</v>
      </c>
      <c r="Q143" s="729">
        <v>2</v>
      </c>
    </row>
    <row r="144" spans="1:20" s="17" customFormat="1" ht="11.25" customHeight="1" x14ac:dyDescent="0.2">
      <c r="A144" s="91" t="s">
        <v>160</v>
      </c>
      <c r="B144" s="208">
        <f t="shared" si="22"/>
        <v>49</v>
      </c>
      <c r="C144" s="210">
        <f t="shared" si="22"/>
        <v>32</v>
      </c>
      <c r="D144" s="731">
        <v>23</v>
      </c>
      <c r="E144" s="730">
        <v>15</v>
      </c>
      <c r="F144" s="731">
        <v>12</v>
      </c>
      <c r="G144" s="730">
        <v>14</v>
      </c>
      <c r="H144" s="731">
        <v>3</v>
      </c>
      <c r="I144" s="730">
        <v>2</v>
      </c>
      <c r="J144" s="731">
        <v>8</v>
      </c>
      <c r="K144" s="730">
        <v>0</v>
      </c>
      <c r="L144" s="731">
        <v>0</v>
      </c>
      <c r="M144" s="730">
        <v>0</v>
      </c>
      <c r="N144" s="731">
        <v>2</v>
      </c>
      <c r="O144" s="730">
        <v>1</v>
      </c>
      <c r="P144" s="731">
        <v>1</v>
      </c>
      <c r="Q144" s="732">
        <v>0</v>
      </c>
    </row>
    <row r="145" spans="1:18" s="94" customFormat="1" ht="11.25" customHeight="1" x14ac:dyDescent="0.2">
      <c r="A145" s="88" t="s">
        <v>129</v>
      </c>
      <c r="B145" s="734">
        <f t="shared" si="22"/>
        <v>550</v>
      </c>
      <c r="C145" s="733">
        <f t="shared" si="22"/>
        <v>320</v>
      </c>
      <c r="D145" s="483">
        <f>SUM(D146:D158)</f>
        <v>273</v>
      </c>
      <c r="E145" s="477">
        <f>SUM(E146:E158)</f>
        <v>120</v>
      </c>
      <c r="F145" s="483">
        <f t="shared" ref="F145:Q145" si="23">SUM(F146:F158)</f>
        <v>115</v>
      </c>
      <c r="G145" s="477">
        <f t="shared" si="23"/>
        <v>96</v>
      </c>
      <c r="H145" s="483">
        <f t="shared" si="23"/>
        <v>0</v>
      </c>
      <c r="I145" s="477">
        <f t="shared" si="23"/>
        <v>0</v>
      </c>
      <c r="J145" s="483">
        <f t="shared" si="23"/>
        <v>0</v>
      </c>
      <c r="K145" s="477">
        <f t="shared" si="23"/>
        <v>0</v>
      </c>
      <c r="L145" s="483">
        <f>SUM(L146:L158)</f>
        <v>42</v>
      </c>
      <c r="M145" s="477">
        <f>SUM(M146:M158)</f>
        <v>40</v>
      </c>
      <c r="N145" s="483">
        <f t="shared" si="23"/>
        <v>45</v>
      </c>
      <c r="O145" s="477">
        <f t="shared" si="23"/>
        <v>47</v>
      </c>
      <c r="P145" s="483">
        <f t="shared" si="23"/>
        <v>75</v>
      </c>
      <c r="Q145" s="747">
        <f t="shared" si="23"/>
        <v>17</v>
      </c>
      <c r="R145" s="188"/>
    </row>
    <row r="146" spans="1:18" s="17" customFormat="1" ht="11.25" customHeight="1" x14ac:dyDescent="0.2">
      <c r="A146" s="88" t="s">
        <v>130</v>
      </c>
      <c r="B146" s="208">
        <f t="shared" si="22"/>
        <v>32</v>
      </c>
      <c r="C146" s="210">
        <f t="shared" si="22"/>
        <v>22</v>
      </c>
      <c r="D146" s="727">
        <v>15</v>
      </c>
      <c r="E146" s="726">
        <v>3</v>
      </c>
      <c r="F146" s="727">
        <v>3</v>
      </c>
      <c r="G146" s="726">
        <v>3</v>
      </c>
      <c r="H146" s="223">
        <v>0</v>
      </c>
      <c r="I146" s="224">
        <v>0</v>
      </c>
      <c r="J146" s="210">
        <v>0</v>
      </c>
      <c r="K146" s="210">
        <v>0</v>
      </c>
      <c r="L146" s="727">
        <v>9</v>
      </c>
      <c r="M146" s="726">
        <v>11</v>
      </c>
      <c r="N146" s="727">
        <v>5</v>
      </c>
      <c r="O146" s="726">
        <v>5</v>
      </c>
      <c r="P146" s="727">
        <v>0</v>
      </c>
      <c r="Q146" s="729">
        <v>0</v>
      </c>
    </row>
    <row r="147" spans="1:18" s="17" customFormat="1" ht="11.25" customHeight="1" x14ac:dyDescent="0.2">
      <c r="A147" s="89" t="s">
        <v>215</v>
      </c>
      <c r="B147" s="208">
        <f t="shared" si="22"/>
        <v>25</v>
      </c>
      <c r="C147" s="210">
        <f t="shared" si="22"/>
        <v>12</v>
      </c>
      <c r="D147" s="727">
        <v>5</v>
      </c>
      <c r="E147" s="726">
        <v>3</v>
      </c>
      <c r="F147" s="727">
        <v>8</v>
      </c>
      <c r="G147" s="726">
        <v>5</v>
      </c>
      <c r="H147" s="223">
        <v>0</v>
      </c>
      <c r="I147" s="224">
        <v>0</v>
      </c>
      <c r="J147" s="210">
        <v>0</v>
      </c>
      <c r="K147" s="210">
        <v>0</v>
      </c>
      <c r="L147" s="727">
        <v>0</v>
      </c>
      <c r="M147" s="726">
        <v>0</v>
      </c>
      <c r="N147" s="727">
        <v>4</v>
      </c>
      <c r="O147" s="726">
        <v>4</v>
      </c>
      <c r="P147" s="727">
        <v>8</v>
      </c>
      <c r="Q147" s="729">
        <v>0</v>
      </c>
    </row>
    <row r="148" spans="1:18" s="17" customFormat="1" ht="11.25" customHeight="1" x14ac:dyDescent="0.2">
      <c r="A148" s="89" t="s">
        <v>210</v>
      </c>
      <c r="B148" s="208">
        <f t="shared" si="22"/>
        <v>27</v>
      </c>
      <c r="C148" s="210">
        <f t="shared" si="22"/>
        <v>18</v>
      </c>
      <c r="D148" s="727">
        <v>14</v>
      </c>
      <c r="E148" s="726">
        <v>8</v>
      </c>
      <c r="F148" s="727">
        <v>4</v>
      </c>
      <c r="G148" s="726">
        <v>3</v>
      </c>
      <c r="H148" s="223">
        <v>0</v>
      </c>
      <c r="I148" s="224">
        <v>0</v>
      </c>
      <c r="J148" s="210">
        <v>0</v>
      </c>
      <c r="K148" s="210">
        <v>0</v>
      </c>
      <c r="L148" s="727">
        <v>3</v>
      </c>
      <c r="M148" s="726">
        <v>3</v>
      </c>
      <c r="N148" s="727">
        <v>3</v>
      </c>
      <c r="O148" s="726">
        <v>4</v>
      </c>
      <c r="P148" s="727">
        <v>3</v>
      </c>
      <c r="Q148" s="729">
        <v>0</v>
      </c>
    </row>
    <row r="149" spans="1:18" s="17" customFormat="1" ht="11.25" customHeight="1" x14ac:dyDescent="0.2">
      <c r="A149" s="89" t="s">
        <v>166</v>
      </c>
      <c r="B149" s="208">
        <f t="shared" si="22"/>
        <v>28</v>
      </c>
      <c r="C149" s="210">
        <f t="shared" si="22"/>
        <v>14</v>
      </c>
      <c r="D149" s="727">
        <v>20</v>
      </c>
      <c r="E149" s="726">
        <v>8</v>
      </c>
      <c r="F149" s="727">
        <v>5</v>
      </c>
      <c r="G149" s="726">
        <v>3</v>
      </c>
      <c r="H149" s="223">
        <v>0</v>
      </c>
      <c r="I149" s="224">
        <v>0</v>
      </c>
      <c r="J149" s="210">
        <v>0</v>
      </c>
      <c r="K149" s="210">
        <v>0</v>
      </c>
      <c r="L149" s="727">
        <v>1</v>
      </c>
      <c r="M149" s="726">
        <v>2</v>
      </c>
      <c r="N149" s="727">
        <v>1</v>
      </c>
      <c r="O149" s="726">
        <v>1</v>
      </c>
      <c r="P149" s="727">
        <v>1</v>
      </c>
      <c r="Q149" s="729">
        <v>0</v>
      </c>
    </row>
    <row r="150" spans="1:18" s="17" customFormat="1" ht="11.25" customHeight="1" x14ac:dyDescent="0.2">
      <c r="A150" s="89" t="s">
        <v>657</v>
      </c>
      <c r="B150" s="208">
        <f t="shared" ref="B150" si="24">D150+F150+H150+J150+L150+N150+P150</f>
        <v>19</v>
      </c>
      <c r="C150" s="210">
        <f t="shared" ref="C150" si="25">E150+G150+I150+K150+M150+O150+Q150</f>
        <v>10</v>
      </c>
      <c r="D150" s="727">
        <v>15</v>
      </c>
      <c r="E150" s="726">
        <v>7</v>
      </c>
      <c r="F150" s="727">
        <v>0</v>
      </c>
      <c r="G150" s="726">
        <v>0</v>
      </c>
      <c r="H150" s="223">
        <v>0</v>
      </c>
      <c r="I150" s="224">
        <v>0</v>
      </c>
      <c r="J150" s="210">
        <v>0</v>
      </c>
      <c r="K150" s="210">
        <v>0</v>
      </c>
      <c r="L150" s="727">
        <v>0</v>
      </c>
      <c r="M150" s="726">
        <v>0</v>
      </c>
      <c r="N150" s="727">
        <v>2</v>
      </c>
      <c r="O150" s="726">
        <v>2</v>
      </c>
      <c r="P150" s="727">
        <v>2</v>
      </c>
      <c r="Q150" s="729">
        <v>1</v>
      </c>
    </row>
    <row r="151" spans="1:18" s="17" customFormat="1" ht="11.25" customHeight="1" x14ac:dyDescent="0.2">
      <c r="A151" s="88" t="s">
        <v>214</v>
      </c>
      <c r="B151" s="208">
        <f t="shared" si="22"/>
        <v>81</v>
      </c>
      <c r="C151" s="210">
        <f t="shared" si="22"/>
        <v>50</v>
      </c>
      <c r="D151" s="727">
        <v>52</v>
      </c>
      <c r="E151" s="728">
        <v>24</v>
      </c>
      <c r="F151" s="727">
        <v>1</v>
      </c>
      <c r="G151" s="726">
        <v>2</v>
      </c>
      <c r="H151" s="223">
        <v>0</v>
      </c>
      <c r="I151" s="224">
        <v>0</v>
      </c>
      <c r="J151" s="210">
        <v>0</v>
      </c>
      <c r="K151" s="210">
        <v>0</v>
      </c>
      <c r="L151" s="727">
        <v>12</v>
      </c>
      <c r="M151" s="726">
        <v>12</v>
      </c>
      <c r="N151" s="727">
        <v>12</v>
      </c>
      <c r="O151" s="726">
        <v>12</v>
      </c>
      <c r="P151" s="727">
        <v>4</v>
      </c>
      <c r="Q151" s="729">
        <v>0</v>
      </c>
    </row>
    <row r="152" spans="1:18" s="17" customFormat="1" ht="11.25" customHeight="1" x14ac:dyDescent="0.2">
      <c r="A152" s="89" t="s">
        <v>216</v>
      </c>
      <c r="B152" s="208">
        <f t="shared" si="22"/>
        <v>36</v>
      </c>
      <c r="C152" s="210">
        <f t="shared" si="22"/>
        <v>21</v>
      </c>
      <c r="D152" s="727">
        <v>16</v>
      </c>
      <c r="E152" s="728">
        <v>8</v>
      </c>
      <c r="F152" s="727">
        <v>1</v>
      </c>
      <c r="G152" s="726">
        <v>1</v>
      </c>
      <c r="H152" s="223">
        <v>0</v>
      </c>
      <c r="I152" s="224">
        <v>0</v>
      </c>
      <c r="J152" s="210">
        <v>0</v>
      </c>
      <c r="K152" s="210">
        <v>0</v>
      </c>
      <c r="L152" s="727">
        <v>4</v>
      </c>
      <c r="M152" s="726">
        <v>3</v>
      </c>
      <c r="N152" s="727">
        <v>7</v>
      </c>
      <c r="O152" s="726">
        <v>7</v>
      </c>
      <c r="P152" s="727">
        <v>8</v>
      </c>
      <c r="Q152" s="729">
        <v>2</v>
      </c>
    </row>
    <row r="153" spans="1:18" s="17" customFormat="1" ht="11.25" customHeight="1" x14ac:dyDescent="0.2">
      <c r="A153" s="89" t="s">
        <v>167</v>
      </c>
      <c r="B153" s="208">
        <f t="shared" si="22"/>
        <v>45</v>
      </c>
      <c r="C153" s="210">
        <f t="shared" si="22"/>
        <v>28</v>
      </c>
      <c r="D153" s="727">
        <v>35</v>
      </c>
      <c r="E153" s="728">
        <v>19</v>
      </c>
      <c r="F153" s="727">
        <v>3</v>
      </c>
      <c r="G153" s="726">
        <v>2</v>
      </c>
      <c r="H153" s="223">
        <v>0</v>
      </c>
      <c r="I153" s="224">
        <v>0</v>
      </c>
      <c r="J153" s="210">
        <v>0</v>
      </c>
      <c r="K153" s="210">
        <v>0</v>
      </c>
      <c r="L153" s="727">
        <v>4</v>
      </c>
      <c r="M153" s="726">
        <v>4</v>
      </c>
      <c r="N153" s="727">
        <v>2</v>
      </c>
      <c r="O153" s="726">
        <v>2</v>
      </c>
      <c r="P153" s="727">
        <v>1</v>
      </c>
      <c r="Q153" s="729">
        <v>1</v>
      </c>
    </row>
    <row r="154" spans="1:18" s="17" customFormat="1" ht="11.25" customHeight="1" x14ac:dyDescent="0.2">
      <c r="A154" s="88" t="s">
        <v>217</v>
      </c>
      <c r="B154" s="208">
        <f t="shared" ref="B154:C158" si="26">D154+F154+H154+J154+L154+N154+P154</f>
        <v>56</v>
      </c>
      <c r="C154" s="210">
        <f t="shared" si="26"/>
        <v>22</v>
      </c>
      <c r="D154" s="727">
        <v>22</v>
      </c>
      <c r="E154" s="726">
        <v>6</v>
      </c>
      <c r="F154" s="727">
        <v>18</v>
      </c>
      <c r="G154" s="726">
        <v>13</v>
      </c>
      <c r="H154" s="223">
        <v>0</v>
      </c>
      <c r="I154" s="224">
        <v>0</v>
      </c>
      <c r="J154" s="210">
        <v>0</v>
      </c>
      <c r="K154" s="210">
        <v>0</v>
      </c>
      <c r="L154" s="727">
        <v>0</v>
      </c>
      <c r="M154" s="726">
        <v>0</v>
      </c>
      <c r="N154" s="727">
        <v>3</v>
      </c>
      <c r="O154" s="726">
        <v>3</v>
      </c>
      <c r="P154" s="727">
        <v>13</v>
      </c>
      <c r="Q154" s="729">
        <v>0</v>
      </c>
    </row>
    <row r="155" spans="1:18" s="17" customFormat="1" ht="11.25" customHeight="1" x14ac:dyDescent="0.2">
      <c r="A155" s="89" t="s">
        <v>468</v>
      </c>
      <c r="B155" s="208">
        <f t="shared" si="26"/>
        <v>121</v>
      </c>
      <c r="C155" s="210">
        <f t="shared" si="26"/>
        <v>84</v>
      </c>
      <c r="D155" s="727">
        <v>22</v>
      </c>
      <c r="E155" s="726">
        <v>14</v>
      </c>
      <c r="F155" s="727">
        <v>68</v>
      </c>
      <c r="G155" s="726">
        <v>61</v>
      </c>
      <c r="H155" s="223">
        <v>0</v>
      </c>
      <c r="I155" s="224">
        <v>0</v>
      </c>
      <c r="J155" s="210">
        <v>0</v>
      </c>
      <c r="K155" s="210">
        <v>0</v>
      </c>
      <c r="L155" s="727">
        <v>2</v>
      </c>
      <c r="M155" s="726">
        <v>1</v>
      </c>
      <c r="N155" s="727">
        <v>2</v>
      </c>
      <c r="O155" s="726">
        <v>2</v>
      </c>
      <c r="P155" s="727">
        <v>27</v>
      </c>
      <c r="Q155" s="729">
        <v>6</v>
      </c>
    </row>
    <row r="156" spans="1:18" s="17" customFormat="1" ht="11.25" customHeight="1" x14ac:dyDescent="0.2">
      <c r="A156" s="88" t="s">
        <v>133</v>
      </c>
      <c r="B156" s="208">
        <f t="shared" si="26"/>
        <v>42</v>
      </c>
      <c r="C156" s="210">
        <f t="shared" si="26"/>
        <v>21</v>
      </c>
      <c r="D156" s="727">
        <v>29</v>
      </c>
      <c r="E156" s="726">
        <v>12</v>
      </c>
      <c r="F156" s="727">
        <v>3</v>
      </c>
      <c r="G156" s="726">
        <v>2</v>
      </c>
      <c r="H156" s="223">
        <v>0</v>
      </c>
      <c r="I156" s="224">
        <v>0</v>
      </c>
      <c r="J156" s="210">
        <v>0</v>
      </c>
      <c r="K156" s="210">
        <v>0</v>
      </c>
      <c r="L156" s="727">
        <v>3</v>
      </c>
      <c r="M156" s="726">
        <v>0</v>
      </c>
      <c r="N156" s="727">
        <v>1</v>
      </c>
      <c r="O156" s="726">
        <v>1</v>
      </c>
      <c r="P156" s="727">
        <v>6</v>
      </c>
      <c r="Q156" s="729">
        <v>6</v>
      </c>
    </row>
    <row r="157" spans="1:18" s="17" customFormat="1" ht="11.25" customHeight="1" x14ac:dyDescent="0.2">
      <c r="A157" s="88" t="s">
        <v>218</v>
      </c>
      <c r="B157" s="208">
        <f t="shared" si="26"/>
        <v>22</v>
      </c>
      <c r="C157" s="210">
        <f t="shared" si="26"/>
        <v>9</v>
      </c>
      <c r="D157" s="727">
        <v>15</v>
      </c>
      <c r="E157" s="726">
        <v>2</v>
      </c>
      <c r="F157" s="727">
        <v>1</v>
      </c>
      <c r="G157" s="726">
        <v>1</v>
      </c>
      <c r="H157" s="223">
        <v>0</v>
      </c>
      <c r="I157" s="224">
        <v>0</v>
      </c>
      <c r="J157" s="210">
        <v>0</v>
      </c>
      <c r="K157" s="210">
        <v>0</v>
      </c>
      <c r="L157" s="727">
        <v>2</v>
      </c>
      <c r="M157" s="726">
        <v>2</v>
      </c>
      <c r="N157" s="727">
        <v>2</v>
      </c>
      <c r="O157" s="726">
        <v>3</v>
      </c>
      <c r="P157" s="727">
        <v>2</v>
      </c>
      <c r="Q157" s="729">
        <v>1</v>
      </c>
    </row>
    <row r="158" spans="1:18" s="17" customFormat="1" ht="11.25" customHeight="1" x14ac:dyDescent="0.2">
      <c r="A158" s="90" t="s">
        <v>134</v>
      </c>
      <c r="B158" s="208">
        <f t="shared" si="26"/>
        <v>16</v>
      </c>
      <c r="C158" s="210">
        <f t="shared" si="26"/>
        <v>9</v>
      </c>
      <c r="D158" s="731">
        <v>13</v>
      </c>
      <c r="E158" s="730">
        <v>6</v>
      </c>
      <c r="F158" s="731">
        <v>0</v>
      </c>
      <c r="G158" s="730">
        <v>0</v>
      </c>
      <c r="H158" s="223">
        <v>0</v>
      </c>
      <c r="I158" s="224">
        <v>0</v>
      </c>
      <c r="J158" s="225">
        <v>0</v>
      </c>
      <c r="K158" s="225">
        <v>0</v>
      </c>
      <c r="L158" s="731">
        <v>2</v>
      </c>
      <c r="M158" s="730">
        <v>2</v>
      </c>
      <c r="N158" s="731">
        <v>1</v>
      </c>
      <c r="O158" s="730">
        <v>1</v>
      </c>
      <c r="P158" s="731">
        <v>0</v>
      </c>
      <c r="Q158" s="732">
        <v>0</v>
      </c>
    </row>
    <row r="159" spans="1:18" s="94" customFormat="1" ht="11.25" customHeight="1" x14ac:dyDescent="0.2">
      <c r="A159" s="88" t="s">
        <v>135</v>
      </c>
      <c r="B159" s="734">
        <f>D159+F159+H159+J159+L159+N159+P159</f>
        <v>235</v>
      </c>
      <c r="C159" s="733">
        <f>E159+G159+I159+K159+M159+O159+Q159</f>
        <v>135</v>
      </c>
      <c r="D159" s="483">
        <f>SUM(D160:D164)</f>
        <v>81</v>
      </c>
      <c r="E159" s="477">
        <f>SUM(E160:E164)</f>
        <v>36</v>
      </c>
      <c r="F159" s="483">
        <f t="shared" ref="F159:Q159" si="27">SUM(F160:F164)</f>
        <v>92</v>
      </c>
      <c r="G159" s="477">
        <f t="shared" si="27"/>
        <v>56</v>
      </c>
      <c r="H159" s="483">
        <f t="shared" si="27"/>
        <v>1</v>
      </c>
      <c r="I159" s="477">
        <f t="shared" si="27"/>
        <v>0</v>
      </c>
      <c r="J159" s="483">
        <f t="shared" si="27"/>
        <v>4</v>
      </c>
      <c r="K159" s="477">
        <f>SUM(K160:K163)</f>
        <v>3</v>
      </c>
      <c r="L159" s="483">
        <f t="shared" si="27"/>
        <v>23</v>
      </c>
      <c r="M159" s="477">
        <f t="shared" si="27"/>
        <v>14</v>
      </c>
      <c r="N159" s="483">
        <f t="shared" si="27"/>
        <v>23</v>
      </c>
      <c r="O159" s="477">
        <f t="shared" si="27"/>
        <v>22</v>
      </c>
      <c r="P159" s="483">
        <f t="shared" si="27"/>
        <v>11</v>
      </c>
      <c r="Q159" s="747">
        <f t="shared" si="27"/>
        <v>4</v>
      </c>
    </row>
    <row r="160" spans="1:18" s="17" customFormat="1" ht="11.25" customHeight="1" x14ac:dyDescent="0.2">
      <c r="A160" s="88" t="s">
        <v>654</v>
      </c>
      <c r="B160" s="208">
        <f>D160+F160+H160+J160+L160+N160+P160</f>
        <v>56</v>
      </c>
      <c r="C160" s="210">
        <f>E160+G160+I160+K160+M160+O160+Q160</f>
        <v>39</v>
      </c>
      <c r="D160" s="211">
        <v>16</v>
      </c>
      <c r="E160" s="209">
        <v>8</v>
      </c>
      <c r="F160" s="211">
        <v>25</v>
      </c>
      <c r="G160" s="209">
        <v>17</v>
      </c>
      <c r="H160" s="211">
        <v>0</v>
      </c>
      <c r="I160" s="209">
        <v>0</v>
      </c>
      <c r="J160" s="211">
        <v>0</v>
      </c>
      <c r="K160" s="209">
        <v>0</v>
      </c>
      <c r="L160" s="211">
        <v>8</v>
      </c>
      <c r="M160" s="209">
        <v>7</v>
      </c>
      <c r="N160" s="211">
        <v>7</v>
      </c>
      <c r="O160" s="209">
        <v>7</v>
      </c>
      <c r="P160" s="727">
        <v>0</v>
      </c>
      <c r="Q160" s="729">
        <v>0</v>
      </c>
    </row>
    <row r="161" spans="1:18" s="17" customFormat="1" ht="11.25" customHeight="1" x14ac:dyDescent="0.2">
      <c r="A161" s="89" t="s">
        <v>169</v>
      </c>
      <c r="B161" s="208">
        <f t="shared" ref="B161:C164" si="28">D161+F161+H161+J161+L161+N161+P161</f>
        <v>15</v>
      </c>
      <c r="C161" s="210">
        <f t="shared" si="28"/>
        <v>12</v>
      </c>
      <c r="D161" s="211">
        <v>2</v>
      </c>
      <c r="E161" s="209">
        <v>1</v>
      </c>
      <c r="F161" s="211">
        <v>11</v>
      </c>
      <c r="G161" s="209">
        <v>9</v>
      </c>
      <c r="H161" s="211">
        <v>0</v>
      </c>
      <c r="I161" s="209">
        <v>0</v>
      </c>
      <c r="J161" s="211">
        <v>0</v>
      </c>
      <c r="K161" s="209">
        <v>0</v>
      </c>
      <c r="L161" s="211">
        <v>0</v>
      </c>
      <c r="M161" s="209">
        <v>0</v>
      </c>
      <c r="N161" s="211">
        <v>2</v>
      </c>
      <c r="O161" s="209">
        <v>2</v>
      </c>
      <c r="P161" s="727">
        <v>0</v>
      </c>
      <c r="Q161" s="729">
        <v>0</v>
      </c>
    </row>
    <row r="162" spans="1:18" s="17" customFormat="1" ht="11.25" customHeight="1" x14ac:dyDescent="0.2">
      <c r="A162" s="88" t="s">
        <v>168</v>
      </c>
      <c r="B162" s="208">
        <f t="shared" si="28"/>
        <v>79</v>
      </c>
      <c r="C162" s="210">
        <f t="shared" si="28"/>
        <v>36</v>
      </c>
      <c r="D162" s="211">
        <v>39</v>
      </c>
      <c r="E162" s="209">
        <v>15</v>
      </c>
      <c r="F162" s="211">
        <v>11</v>
      </c>
      <c r="G162" s="209">
        <v>6</v>
      </c>
      <c r="H162" s="211">
        <v>0</v>
      </c>
      <c r="I162" s="209">
        <v>0</v>
      </c>
      <c r="J162" s="211">
        <v>4</v>
      </c>
      <c r="K162" s="209">
        <v>3</v>
      </c>
      <c r="L162" s="211">
        <v>12</v>
      </c>
      <c r="M162" s="209">
        <v>4</v>
      </c>
      <c r="N162" s="211">
        <v>7</v>
      </c>
      <c r="O162" s="209">
        <v>6</v>
      </c>
      <c r="P162" s="727">
        <v>6</v>
      </c>
      <c r="Q162" s="729">
        <v>2</v>
      </c>
    </row>
    <row r="163" spans="1:18" s="17" customFormat="1" ht="11.25" customHeight="1" x14ac:dyDescent="0.2">
      <c r="A163" s="88" t="s">
        <v>136</v>
      </c>
      <c r="B163" s="208">
        <f t="shared" si="28"/>
        <v>34</v>
      </c>
      <c r="C163" s="210">
        <f t="shared" si="28"/>
        <v>19</v>
      </c>
      <c r="D163" s="211">
        <v>10</v>
      </c>
      <c r="E163" s="209">
        <v>6</v>
      </c>
      <c r="F163" s="211">
        <v>18</v>
      </c>
      <c r="G163" s="209">
        <v>9</v>
      </c>
      <c r="H163" s="211">
        <v>0</v>
      </c>
      <c r="I163" s="209">
        <v>0</v>
      </c>
      <c r="J163" s="211">
        <v>0</v>
      </c>
      <c r="K163" s="209">
        <v>0</v>
      </c>
      <c r="L163" s="211">
        <v>1</v>
      </c>
      <c r="M163" s="209">
        <v>1</v>
      </c>
      <c r="N163" s="211">
        <v>2</v>
      </c>
      <c r="O163" s="209">
        <v>2</v>
      </c>
      <c r="P163" s="727">
        <v>3</v>
      </c>
      <c r="Q163" s="729">
        <v>1</v>
      </c>
    </row>
    <row r="164" spans="1:18" s="17" customFormat="1" ht="11.25" customHeight="1" thickBot="1" x14ac:dyDescent="0.25">
      <c r="A164" s="503" t="s">
        <v>220</v>
      </c>
      <c r="B164" s="748">
        <f t="shared" si="28"/>
        <v>51</v>
      </c>
      <c r="C164" s="749">
        <f>E164+G164+I164+K163+M164+O164+Q164</f>
        <v>29</v>
      </c>
      <c r="D164" s="506">
        <v>14</v>
      </c>
      <c r="E164" s="507">
        <v>6</v>
      </c>
      <c r="F164" s="506">
        <v>27</v>
      </c>
      <c r="G164" s="507">
        <v>15</v>
      </c>
      <c r="H164" s="506">
        <v>1</v>
      </c>
      <c r="I164" s="507">
        <v>0</v>
      </c>
      <c r="J164" s="506">
        <v>0</v>
      </c>
      <c r="K164" s="814">
        <v>0</v>
      </c>
      <c r="L164" s="506">
        <v>2</v>
      </c>
      <c r="M164" s="507">
        <v>2</v>
      </c>
      <c r="N164" s="506">
        <v>5</v>
      </c>
      <c r="O164" s="507">
        <v>5</v>
      </c>
      <c r="P164" s="735">
        <v>2</v>
      </c>
      <c r="Q164" s="736">
        <v>1</v>
      </c>
    </row>
    <row r="165" spans="1:18" x14ac:dyDescent="0.2">
      <c r="A165" s="472"/>
      <c r="B165" s="473"/>
      <c r="C165" s="473"/>
      <c r="D165" s="473"/>
      <c r="E165" s="473"/>
      <c r="F165" s="210"/>
      <c r="G165" s="210"/>
      <c r="H165" s="210"/>
      <c r="I165" s="210"/>
      <c r="J165" s="210"/>
      <c r="K165" s="210"/>
      <c r="L165" s="210"/>
      <c r="M165" s="473"/>
      <c r="N165" s="473"/>
      <c r="O165" s="473"/>
      <c r="P165" s="473"/>
      <c r="Q165" s="473"/>
    </row>
    <row r="166" spans="1:18" x14ac:dyDescent="0.2">
      <c r="A166" s="290"/>
      <c r="B166" s="737"/>
      <c r="C166" s="737"/>
      <c r="D166" s="737"/>
      <c r="E166" s="737"/>
      <c r="F166" s="737"/>
      <c r="G166" s="737"/>
      <c r="H166" s="737"/>
      <c r="I166" s="737"/>
      <c r="J166" s="737"/>
      <c r="K166" s="737"/>
      <c r="L166" s="737"/>
      <c r="M166" s="737"/>
      <c r="N166" s="737"/>
      <c r="O166" s="737"/>
      <c r="P166" s="737"/>
      <c r="Q166" s="737"/>
      <c r="R166" s="737"/>
    </row>
    <row r="167" spans="1:18" x14ac:dyDescent="0.2">
      <c r="A167" s="290"/>
      <c r="B167" s="210"/>
      <c r="C167" s="210"/>
      <c r="D167" s="210"/>
      <c r="E167" s="210"/>
      <c r="F167" s="210"/>
      <c r="G167" s="210"/>
      <c r="H167" s="210"/>
      <c r="I167" s="210"/>
      <c r="J167" s="210"/>
      <c r="K167" s="210"/>
      <c r="L167" s="210"/>
      <c r="M167" s="210"/>
      <c r="N167" s="210"/>
      <c r="O167" s="210"/>
      <c r="P167" s="210"/>
      <c r="Q167" s="210"/>
      <c r="R167" s="737"/>
    </row>
    <row r="168" spans="1:18" x14ac:dyDescent="0.2">
      <c r="I168" s="737"/>
    </row>
    <row r="169" spans="1:18" x14ac:dyDescent="0.2">
      <c r="I169" s="737"/>
    </row>
    <row r="170" spans="1:18" x14ac:dyDescent="0.2">
      <c r="I170" s="737"/>
    </row>
    <row r="171" spans="1:18" x14ac:dyDescent="0.2">
      <c r="I171" s="737"/>
    </row>
    <row r="172" spans="1:18" x14ac:dyDescent="0.2">
      <c r="I172" s="737"/>
    </row>
    <row r="173" spans="1:18" x14ac:dyDescent="0.2">
      <c r="I173" s="737"/>
    </row>
    <row r="174" spans="1:18" x14ac:dyDescent="0.2">
      <c r="I174" s="737"/>
    </row>
    <row r="175" spans="1:18" x14ac:dyDescent="0.2">
      <c r="I175" s="737"/>
    </row>
    <row r="176" spans="1:18" x14ac:dyDescent="0.2">
      <c r="I176" s="737"/>
    </row>
    <row r="177" spans="9:9" x14ac:dyDescent="0.2">
      <c r="I177" s="737"/>
    </row>
    <row r="178" spans="9:9" x14ac:dyDescent="0.2">
      <c r="I178" s="737"/>
    </row>
    <row r="179" spans="9:9" x14ac:dyDescent="0.2">
      <c r="I179" s="737"/>
    </row>
    <row r="180" spans="9:9" x14ac:dyDescent="0.2">
      <c r="I180" s="737"/>
    </row>
    <row r="181" spans="9:9" x14ac:dyDescent="0.2">
      <c r="I181" s="737"/>
    </row>
    <row r="182" spans="9:9" x14ac:dyDescent="0.2">
      <c r="I182" s="737"/>
    </row>
    <row r="183" spans="9:9" x14ac:dyDescent="0.2">
      <c r="I183" s="737"/>
    </row>
    <row r="184" spans="9:9" x14ac:dyDescent="0.2">
      <c r="I184" s="737"/>
    </row>
    <row r="185" spans="9:9" x14ac:dyDescent="0.2">
      <c r="I185" s="737"/>
    </row>
    <row r="186" spans="9:9" x14ac:dyDescent="0.2">
      <c r="I186" s="737"/>
    </row>
    <row r="187" spans="9:9" x14ac:dyDescent="0.2">
      <c r="I187" s="737"/>
    </row>
    <row r="188" spans="9:9" x14ac:dyDescent="0.2">
      <c r="I188" s="737"/>
    </row>
    <row r="189" spans="9:9" x14ac:dyDescent="0.2">
      <c r="I189" s="737"/>
    </row>
    <row r="190" spans="9:9" x14ac:dyDescent="0.2">
      <c r="I190" s="737"/>
    </row>
    <row r="191" spans="9:9" x14ac:dyDescent="0.2">
      <c r="I191" s="737"/>
    </row>
    <row r="192" spans="9:9" x14ac:dyDescent="0.2">
      <c r="I192" s="737"/>
    </row>
    <row r="193" spans="9:9" x14ac:dyDescent="0.2">
      <c r="I193" s="737"/>
    </row>
    <row r="194" spans="9:9" x14ac:dyDescent="0.2">
      <c r="I194" s="737"/>
    </row>
    <row r="195" spans="9:9" x14ac:dyDescent="0.2">
      <c r="I195" s="737"/>
    </row>
    <row r="196" spans="9:9" x14ac:dyDescent="0.2">
      <c r="I196" s="737"/>
    </row>
    <row r="197" spans="9:9" x14ac:dyDescent="0.2">
      <c r="I197" s="737"/>
    </row>
    <row r="198" spans="9:9" x14ac:dyDescent="0.2">
      <c r="I198" s="737"/>
    </row>
    <row r="199" spans="9:9" x14ac:dyDescent="0.2">
      <c r="I199" s="737"/>
    </row>
    <row r="200" spans="9:9" x14ac:dyDescent="0.2">
      <c r="I200" s="737"/>
    </row>
    <row r="201" spans="9:9" x14ac:dyDescent="0.2">
      <c r="I201" s="737"/>
    </row>
    <row r="202" spans="9:9" x14ac:dyDescent="0.2">
      <c r="I202" s="737"/>
    </row>
    <row r="203" spans="9:9" x14ac:dyDescent="0.2">
      <c r="I203" s="737"/>
    </row>
    <row r="204" spans="9:9" x14ac:dyDescent="0.2">
      <c r="I204" s="737"/>
    </row>
    <row r="205" spans="9:9" x14ac:dyDescent="0.2">
      <c r="I205" s="737"/>
    </row>
    <row r="206" spans="9:9" x14ac:dyDescent="0.2">
      <c r="I206" s="737"/>
    </row>
    <row r="207" spans="9:9" x14ac:dyDescent="0.2">
      <c r="I207" s="737"/>
    </row>
    <row r="208" spans="9:9" x14ac:dyDescent="0.2">
      <c r="I208" s="737"/>
    </row>
    <row r="209" spans="9:9" x14ac:dyDescent="0.2">
      <c r="I209" s="737"/>
    </row>
    <row r="210" spans="9:9" x14ac:dyDescent="0.2">
      <c r="I210" s="737"/>
    </row>
    <row r="211" spans="9:9" x14ac:dyDescent="0.2">
      <c r="I211" s="737"/>
    </row>
    <row r="212" spans="9:9" x14ac:dyDescent="0.2">
      <c r="I212" s="737"/>
    </row>
    <row r="213" spans="9:9" x14ac:dyDescent="0.2">
      <c r="I213" s="737"/>
    </row>
    <row r="214" spans="9:9" x14ac:dyDescent="0.2">
      <c r="I214" s="737"/>
    </row>
    <row r="215" spans="9:9" x14ac:dyDescent="0.2">
      <c r="I215" s="737"/>
    </row>
    <row r="216" spans="9:9" x14ac:dyDescent="0.2">
      <c r="I216" s="737"/>
    </row>
    <row r="217" spans="9:9" x14ac:dyDescent="0.2">
      <c r="I217" s="737"/>
    </row>
    <row r="218" spans="9:9" x14ac:dyDescent="0.2">
      <c r="I218" s="737"/>
    </row>
    <row r="219" spans="9:9" x14ac:dyDescent="0.2">
      <c r="I219" s="737"/>
    </row>
    <row r="220" spans="9:9" x14ac:dyDescent="0.2">
      <c r="I220" s="737"/>
    </row>
    <row r="221" spans="9:9" x14ac:dyDescent="0.2">
      <c r="I221" s="737"/>
    </row>
    <row r="222" spans="9:9" x14ac:dyDescent="0.2">
      <c r="I222" s="737"/>
    </row>
    <row r="223" spans="9:9" x14ac:dyDescent="0.2">
      <c r="I223" s="737"/>
    </row>
    <row r="224" spans="9:9" x14ac:dyDescent="0.2">
      <c r="I224" s="737"/>
    </row>
    <row r="225" spans="9:9" x14ac:dyDescent="0.2">
      <c r="I225" s="737"/>
    </row>
    <row r="226" spans="9:9" x14ac:dyDescent="0.2">
      <c r="I226" s="737"/>
    </row>
    <row r="227" spans="9:9" x14ac:dyDescent="0.2">
      <c r="I227" s="737"/>
    </row>
    <row r="228" spans="9:9" x14ac:dyDescent="0.2">
      <c r="I228" s="737"/>
    </row>
    <row r="229" spans="9:9" x14ac:dyDescent="0.2">
      <c r="I229" s="737"/>
    </row>
    <row r="230" spans="9:9" x14ac:dyDescent="0.2">
      <c r="I230" s="737"/>
    </row>
    <row r="231" spans="9:9" x14ac:dyDescent="0.2">
      <c r="I231" s="737"/>
    </row>
    <row r="232" spans="9:9" x14ac:dyDescent="0.2">
      <c r="I232" s="737"/>
    </row>
    <row r="233" spans="9:9" x14ac:dyDescent="0.2">
      <c r="I233" s="737"/>
    </row>
    <row r="234" spans="9:9" x14ac:dyDescent="0.2">
      <c r="I234" s="737"/>
    </row>
    <row r="235" spans="9:9" x14ac:dyDescent="0.2">
      <c r="I235" s="737"/>
    </row>
    <row r="236" spans="9:9" x14ac:dyDescent="0.2">
      <c r="I236" s="737"/>
    </row>
    <row r="237" spans="9:9" x14ac:dyDescent="0.2">
      <c r="I237" s="737"/>
    </row>
    <row r="238" spans="9:9" x14ac:dyDescent="0.2">
      <c r="I238" s="737"/>
    </row>
    <row r="239" spans="9:9" x14ac:dyDescent="0.2">
      <c r="I239" s="737"/>
    </row>
    <row r="240" spans="9:9" x14ac:dyDescent="0.2">
      <c r="I240" s="737"/>
    </row>
    <row r="241" spans="9:9" x14ac:dyDescent="0.2">
      <c r="I241" s="737"/>
    </row>
    <row r="242" spans="9:9" x14ac:dyDescent="0.2">
      <c r="I242" s="737"/>
    </row>
    <row r="243" spans="9:9" x14ac:dyDescent="0.2">
      <c r="I243" s="737"/>
    </row>
    <row r="244" spans="9:9" x14ac:dyDescent="0.2">
      <c r="I244" s="737"/>
    </row>
    <row r="245" spans="9:9" x14ac:dyDescent="0.2">
      <c r="I245" s="737"/>
    </row>
    <row r="246" spans="9:9" x14ac:dyDescent="0.2">
      <c r="I246" s="737"/>
    </row>
    <row r="247" spans="9:9" x14ac:dyDescent="0.2">
      <c r="I247" s="737"/>
    </row>
    <row r="248" spans="9:9" x14ac:dyDescent="0.2">
      <c r="I248" s="737"/>
    </row>
    <row r="249" spans="9:9" x14ac:dyDescent="0.2">
      <c r="I249" s="737"/>
    </row>
    <row r="250" spans="9:9" x14ac:dyDescent="0.2">
      <c r="I250" s="737"/>
    </row>
    <row r="251" spans="9:9" x14ac:dyDescent="0.2">
      <c r="I251" s="737"/>
    </row>
    <row r="252" spans="9:9" x14ac:dyDescent="0.2">
      <c r="I252" s="737"/>
    </row>
    <row r="253" spans="9:9" x14ac:dyDescent="0.2">
      <c r="I253" s="737"/>
    </row>
    <row r="254" spans="9:9" x14ac:dyDescent="0.2">
      <c r="I254" s="737"/>
    </row>
    <row r="255" spans="9:9" x14ac:dyDescent="0.2">
      <c r="I255" s="737"/>
    </row>
    <row r="256" spans="9:9" x14ac:dyDescent="0.2">
      <c r="I256" s="737"/>
    </row>
    <row r="257" spans="9:9" x14ac:dyDescent="0.2">
      <c r="I257" s="737"/>
    </row>
    <row r="258" spans="9:9" x14ac:dyDescent="0.2">
      <c r="I258" s="737"/>
    </row>
    <row r="259" spans="9:9" x14ac:dyDescent="0.2">
      <c r="I259" s="737"/>
    </row>
    <row r="260" spans="9:9" x14ac:dyDescent="0.2">
      <c r="I260" s="737"/>
    </row>
    <row r="261" spans="9:9" x14ac:dyDescent="0.2">
      <c r="I261" s="737"/>
    </row>
    <row r="262" spans="9:9" x14ac:dyDescent="0.2">
      <c r="I262" s="737"/>
    </row>
    <row r="263" spans="9:9" x14ac:dyDescent="0.2">
      <c r="I263" s="737"/>
    </row>
    <row r="264" spans="9:9" x14ac:dyDescent="0.2">
      <c r="I264" s="737"/>
    </row>
    <row r="265" spans="9:9" x14ac:dyDescent="0.2">
      <c r="I265" s="737"/>
    </row>
    <row r="266" spans="9:9" x14ac:dyDescent="0.2">
      <c r="I266" s="737"/>
    </row>
    <row r="267" spans="9:9" x14ac:dyDescent="0.2">
      <c r="I267" s="737"/>
    </row>
    <row r="268" spans="9:9" x14ac:dyDescent="0.2">
      <c r="I268" s="737"/>
    </row>
    <row r="269" spans="9:9" x14ac:dyDescent="0.2">
      <c r="I269" s="737"/>
    </row>
    <row r="270" spans="9:9" x14ac:dyDescent="0.2">
      <c r="I270" s="737"/>
    </row>
    <row r="271" spans="9:9" x14ac:dyDescent="0.2">
      <c r="I271" s="737"/>
    </row>
    <row r="272" spans="9:9" x14ac:dyDescent="0.2">
      <c r="I272" s="737"/>
    </row>
    <row r="273" spans="9:9" x14ac:dyDescent="0.2">
      <c r="I273" s="737"/>
    </row>
    <row r="274" spans="9:9" x14ac:dyDescent="0.2">
      <c r="I274" s="737"/>
    </row>
    <row r="275" spans="9:9" x14ac:dyDescent="0.2">
      <c r="I275" s="737"/>
    </row>
    <row r="276" spans="9:9" x14ac:dyDescent="0.2">
      <c r="I276" s="737"/>
    </row>
    <row r="277" spans="9:9" x14ac:dyDescent="0.2">
      <c r="I277" s="737"/>
    </row>
    <row r="278" spans="9:9" x14ac:dyDescent="0.2">
      <c r="I278" s="737"/>
    </row>
  </sheetData>
  <mergeCells count="10">
    <mergeCell ref="L1:Q1"/>
    <mergeCell ref="A2:A3"/>
    <mergeCell ref="P2:Q2"/>
    <mergeCell ref="B2:C2"/>
    <mergeCell ref="D2:E2"/>
    <mergeCell ref="F2:G2"/>
    <mergeCell ref="H2:I2"/>
    <mergeCell ref="J2:K2"/>
    <mergeCell ref="L2:M2"/>
    <mergeCell ref="N2:O2"/>
  </mergeCells>
  <phoneticPr fontId="2"/>
  <conditionalFormatting sqref="B55:C62 B64:C80 B146:C158">
    <cfRule type="cellIs" dxfId="13" priority="10" stopIfTrue="1" operator="equal">
      <formula>"対象外"</formula>
    </cfRule>
  </conditionalFormatting>
  <conditionalFormatting sqref="B82:C101">
    <cfRule type="cellIs" dxfId="12" priority="5" stopIfTrue="1" operator="equal">
      <formula>"対象外"</formula>
    </cfRule>
  </conditionalFormatting>
  <conditionalFormatting sqref="B103:C124">
    <cfRule type="cellIs" dxfId="11" priority="4" stopIfTrue="1" operator="equal">
      <formula>"対象外"</formula>
    </cfRule>
  </conditionalFormatting>
  <conditionalFormatting sqref="B126:C135">
    <cfRule type="cellIs" dxfId="10" priority="3" stopIfTrue="1" operator="equal">
      <formula>"対象外"</formula>
    </cfRule>
  </conditionalFormatting>
  <conditionalFormatting sqref="B137:C144">
    <cfRule type="cellIs" dxfId="9" priority="2" stopIfTrue="1" operator="equal">
      <formula>"対象外"</formula>
    </cfRule>
  </conditionalFormatting>
  <conditionalFormatting sqref="B160:C164">
    <cfRule type="cellIs" dxfId="8" priority="1" stopIfTrue="1" operator="equal">
      <formula>"対象外"</formula>
    </cfRule>
  </conditionalFormatting>
  <printOptions horizontalCentered="1"/>
  <pageMargins left="0.94488188976377963" right="0.78740157480314965" top="1.4566929133858268" bottom="0.98425196850393704" header="0.9055118110236221" footer="0.51181102362204722"/>
  <pageSetup paperSize="9" scale="70" firstPageNumber="2" orientation="portrait" r:id="rId1"/>
  <headerFooter differentFirst="1" scaleWithDoc="0" alignWithMargins="0">
    <firstHeader>&amp;C第一部　警 備 統 計</firstHeader>
  </headerFooter>
  <rowBreaks count="1" manualBreakCount="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5"/>
  <sheetViews>
    <sheetView view="pageBreakPreview" zoomScaleNormal="80" zoomScaleSheetLayoutView="100" workbookViewId="0">
      <pane xSplit="1" ySplit="5" topLeftCell="B60" activePane="bottomRight" state="frozen"/>
      <selection activeCell="E17" sqref="E17"/>
      <selection pane="topRight" activeCell="E17" sqref="E17"/>
      <selection pane="bottomLeft" activeCell="E17" sqref="E17"/>
      <selection pane="bottomRight" activeCell="I77" sqref="I77"/>
    </sheetView>
  </sheetViews>
  <sheetFormatPr defaultColWidth="9" defaultRowHeight="21" customHeight="1" x14ac:dyDescent="0.2"/>
  <cols>
    <col min="1" max="1" width="10.77734375" style="134" customWidth="1"/>
    <col min="2" max="2" width="6" style="134" customWidth="1"/>
    <col min="3" max="3" width="7.21875" style="134" bestFit="1" customWidth="1"/>
    <col min="4" max="17" width="6" style="134" customWidth="1"/>
    <col min="18" max="16384" width="9" style="134"/>
  </cols>
  <sheetData>
    <row r="1" spans="1:17" ht="21" customHeight="1" x14ac:dyDescent="0.2">
      <c r="A1" s="334" t="s">
        <v>10</v>
      </c>
      <c r="B1" s="11"/>
      <c r="C1" s="11"/>
      <c r="D1" s="11"/>
      <c r="E1" s="11"/>
      <c r="F1" s="11"/>
      <c r="G1" s="11"/>
      <c r="H1" s="11"/>
      <c r="I1" s="11"/>
      <c r="J1" s="11"/>
      <c r="K1" s="11"/>
      <c r="L1" s="11"/>
      <c r="M1" s="11"/>
      <c r="N1" s="11"/>
      <c r="O1" s="11"/>
      <c r="P1" s="11"/>
      <c r="Q1" s="11"/>
    </row>
    <row r="2" spans="1:17" ht="21" customHeight="1" thickBot="1" x14ac:dyDescent="0.25">
      <c r="A2" s="11" t="s">
        <v>470</v>
      </c>
      <c r="B2" s="11"/>
      <c r="C2" s="11"/>
      <c r="D2" s="11"/>
      <c r="E2" s="11"/>
      <c r="F2" s="11"/>
      <c r="G2" s="11"/>
      <c r="H2" s="11"/>
      <c r="I2" s="11"/>
      <c r="J2" s="11"/>
      <c r="K2" s="11"/>
      <c r="L2" s="933"/>
      <c r="M2" s="933"/>
      <c r="N2" s="933"/>
      <c r="O2" s="933"/>
      <c r="P2" s="933"/>
      <c r="Q2" s="933"/>
    </row>
    <row r="3" spans="1:17" ht="42" customHeight="1" x14ac:dyDescent="0.2">
      <c r="A3" s="952" t="s">
        <v>617</v>
      </c>
      <c r="B3" s="948" t="s">
        <v>11</v>
      </c>
      <c r="C3" s="949"/>
      <c r="D3" s="950" t="s">
        <v>12</v>
      </c>
      <c r="E3" s="950"/>
      <c r="F3" s="950" t="s">
        <v>13</v>
      </c>
      <c r="G3" s="950"/>
      <c r="H3" s="950" t="s">
        <v>14</v>
      </c>
      <c r="I3" s="950"/>
      <c r="J3" s="950" t="s">
        <v>157</v>
      </c>
      <c r="K3" s="950"/>
      <c r="L3" s="950" t="s">
        <v>726</v>
      </c>
      <c r="M3" s="950"/>
      <c r="N3" s="950" t="s">
        <v>15</v>
      </c>
      <c r="O3" s="951"/>
      <c r="P3" s="950" t="s">
        <v>16</v>
      </c>
      <c r="Q3" s="954"/>
    </row>
    <row r="4" spans="1:17" ht="13.5" customHeight="1" thickBot="1" x14ac:dyDescent="0.25">
      <c r="A4" s="953"/>
      <c r="B4" s="218" t="s">
        <v>17</v>
      </c>
      <c r="C4" s="219" t="s">
        <v>18</v>
      </c>
      <c r="D4" s="220" t="s">
        <v>17</v>
      </c>
      <c r="E4" s="219" t="s">
        <v>18</v>
      </c>
      <c r="F4" s="220" t="s">
        <v>17</v>
      </c>
      <c r="G4" s="219" t="s">
        <v>18</v>
      </c>
      <c r="H4" s="220" t="s">
        <v>17</v>
      </c>
      <c r="I4" s="219" t="s">
        <v>18</v>
      </c>
      <c r="J4" s="220" t="s">
        <v>17</v>
      </c>
      <c r="K4" s="219" t="s">
        <v>149</v>
      </c>
      <c r="L4" s="220" t="s">
        <v>17</v>
      </c>
      <c r="M4" s="219" t="s">
        <v>18</v>
      </c>
      <c r="N4" s="220" t="s">
        <v>17</v>
      </c>
      <c r="O4" s="219" t="s">
        <v>18</v>
      </c>
      <c r="P4" s="220" t="s">
        <v>17</v>
      </c>
      <c r="Q4" s="221" t="s">
        <v>18</v>
      </c>
    </row>
    <row r="5" spans="1:17" ht="17.25" customHeight="1" thickBot="1" x14ac:dyDescent="0.25">
      <c r="A5" s="335" t="s">
        <v>11</v>
      </c>
      <c r="B5" s="549">
        <f>B6+B23+B34+B54+B63+B81+B102+B125+B136+B145+B159</f>
        <v>2390</v>
      </c>
      <c r="C5" s="550">
        <f>C6+C23+C34+C54+C63+C81+C102+C125+C136+C145+C159</f>
        <v>1233</v>
      </c>
      <c r="D5" s="551">
        <f>D6+D23+D34+D54+D63+D81+D102+D125+D136+D145+D159</f>
        <v>361</v>
      </c>
      <c r="E5" s="550">
        <f>E6+E23+E34+E54+E63+E81+E102+E125+E136+E145+E159</f>
        <v>85</v>
      </c>
      <c r="F5" s="549">
        <f>F6+F23+F34+F54+F63+F81+F102+F125+F136+F145+F159</f>
        <v>1051</v>
      </c>
      <c r="G5" s="550">
        <f t="shared" ref="G5:Q5" si="0">G6+G23+G34+G54+G63+G81+G102+G125+G136+G145+G159</f>
        <v>759</v>
      </c>
      <c r="H5" s="549">
        <f t="shared" si="0"/>
        <v>559</v>
      </c>
      <c r="I5" s="550">
        <f t="shared" si="0"/>
        <v>186</v>
      </c>
      <c r="J5" s="549">
        <f t="shared" si="0"/>
        <v>269</v>
      </c>
      <c r="K5" s="550">
        <f t="shared" si="0"/>
        <v>140</v>
      </c>
      <c r="L5" s="549">
        <f t="shared" si="0"/>
        <v>126</v>
      </c>
      <c r="M5" s="550">
        <f t="shared" si="0"/>
        <v>46</v>
      </c>
      <c r="N5" s="549">
        <f t="shared" si="0"/>
        <v>5</v>
      </c>
      <c r="O5" s="550">
        <f t="shared" si="0"/>
        <v>4</v>
      </c>
      <c r="P5" s="549">
        <f t="shared" si="0"/>
        <v>19</v>
      </c>
      <c r="Q5" s="552">
        <f t="shared" si="0"/>
        <v>13</v>
      </c>
    </row>
    <row r="6" spans="1:17" s="488" customFormat="1" ht="10.8" x14ac:dyDescent="0.2">
      <c r="A6" s="487" t="s">
        <v>19</v>
      </c>
      <c r="B6" s="476">
        <f>D6+F6+H6+J6+L6+N6+P6</f>
        <v>42</v>
      </c>
      <c r="C6" s="746">
        <f>E6+G6+I6+K6+M6+O6+Q6</f>
        <v>18</v>
      </c>
      <c r="D6" s="483">
        <f t="shared" ref="D6:M6" si="1">SUM(D7:D22)</f>
        <v>15</v>
      </c>
      <c r="E6" s="746">
        <f t="shared" si="1"/>
        <v>3</v>
      </c>
      <c r="F6" s="483">
        <f t="shared" si="1"/>
        <v>15</v>
      </c>
      <c r="G6" s="746">
        <f t="shared" si="1"/>
        <v>9</v>
      </c>
      <c r="H6" s="483">
        <f t="shared" si="1"/>
        <v>2</v>
      </c>
      <c r="I6" s="746">
        <f t="shared" si="1"/>
        <v>2</v>
      </c>
      <c r="J6" s="483">
        <f t="shared" si="1"/>
        <v>6</v>
      </c>
      <c r="K6" s="746">
        <f t="shared" si="1"/>
        <v>0</v>
      </c>
      <c r="L6" s="483">
        <f t="shared" si="1"/>
        <v>3</v>
      </c>
      <c r="M6" s="746">
        <f t="shared" si="1"/>
        <v>2</v>
      </c>
      <c r="N6" s="483">
        <f t="shared" ref="N6:Q6" si="2">SUM(N7:N22)</f>
        <v>0</v>
      </c>
      <c r="O6" s="746">
        <f t="shared" si="2"/>
        <v>0</v>
      </c>
      <c r="P6" s="483">
        <f>SUM(P7:P22)</f>
        <v>1</v>
      </c>
      <c r="Q6" s="784">
        <f t="shared" si="2"/>
        <v>2</v>
      </c>
    </row>
    <row r="7" spans="1:17" s="488" customFormat="1" ht="11.25" customHeight="1" x14ac:dyDescent="0.2">
      <c r="A7" s="489" t="s">
        <v>20</v>
      </c>
      <c r="B7" s="208">
        <f>D7+F7+H7+J7+L7+N7+P7</f>
        <v>2</v>
      </c>
      <c r="C7" s="209">
        <f>E7+G7+I7+K7+M7+O7+Q7</f>
        <v>1</v>
      </c>
      <c r="D7" s="727">
        <v>1</v>
      </c>
      <c r="E7" s="728">
        <v>0</v>
      </c>
      <c r="F7" s="225">
        <v>1</v>
      </c>
      <c r="G7" s="726">
        <v>1</v>
      </c>
      <c r="H7" s="223">
        <v>0</v>
      </c>
      <c r="I7" s="224">
        <v>0</v>
      </c>
      <c r="J7" s="727">
        <v>0</v>
      </c>
      <c r="K7" s="225">
        <v>0</v>
      </c>
      <c r="L7" s="727">
        <v>0</v>
      </c>
      <c r="M7" s="209">
        <v>0</v>
      </c>
      <c r="N7" s="727">
        <v>0</v>
      </c>
      <c r="O7" s="726">
        <v>0</v>
      </c>
      <c r="P7" s="727">
        <v>0</v>
      </c>
      <c r="Q7" s="729">
        <v>0</v>
      </c>
    </row>
    <row r="8" spans="1:17" s="488" customFormat="1" ht="11.25" customHeight="1" x14ac:dyDescent="0.2">
      <c r="A8" s="489" t="s">
        <v>21</v>
      </c>
      <c r="B8" s="208">
        <f t="shared" ref="B8:C22" si="3">D8+F8+H8+J8+L8+N8+P8</f>
        <v>9</v>
      </c>
      <c r="C8" s="210">
        <f t="shared" si="3"/>
        <v>4</v>
      </c>
      <c r="D8" s="727">
        <v>2</v>
      </c>
      <c r="E8" s="728">
        <v>0</v>
      </c>
      <c r="F8" s="225">
        <v>4</v>
      </c>
      <c r="G8" s="726">
        <v>2</v>
      </c>
      <c r="H8" s="223">
        <v>0</v>
      </c>
      <c r="I8" s="224">
        <v>0</v>
      </c>
      <c r="J8" s="727">
        <v>2</v>
      </c>
      <c r="K8" s="225">
        <v>0</v>
      </c>
      <c r="L8" s="727">
        <v>0</v>
      </c>
      <c r="M8" s="209">
        <v>0</v>
      </c>
      <c r="N8" s="727">
        <v>0</v>
      </c>
      <c r="O8" s="726">
        <v>0</v>
      </c>
      <c r="P8" s="727">
        <v>1</v>
      </c>
      <c r="Q8" s="729">
        <v>2</v>
      </c>
    </row>
    <row r="9" spans="1:17" s="488" customFormat="1" ht="11.25" customHeight="1" x14ac:dyDescent="0.2">
      <c r="A9" s="489" t="s">
        <v>22</v>
      </c>
      <c r="B9" s="208">
        <f t="shared" si="3"/>
        <v>3</v>
      </c>
      <c r="C9" s="210">
        <f t="shared" si="3"/>
        <v>2</v>
      </c>
      <c r="D9" s="727">
        <v>0</v>
      </c>
      <c r="E9" s="728">
        <v>0</v>
      </c>
      <c r="F9" s="225">
        <v>1</v>
      </c>
      <c r="G9" s="726">
        <v>0</v>
      </c>
      <c r="H9" s="223">
        <v>2</v>
      </c>
      <c r="I9" s="224">
        <v>2</v>
      </c>
      <c r="J9" s="727">
        <v>0</v>
      </c>
      <c r="K9" s="225">
        <v>0</v>
      </c>
      <c r="L9" s="727">
        <v>0</v>
      </c>
      <c r="M9" s="209">
        <v>0</v>
      </c>
      <c r="N9" s="727">
        <v>0</v>
      </c>
      <c r="O9" s="726">
        <v>0</v>
      </c>
      <c r="P9" s="727">
        <v>0</v>
      </c>
      <c r="Q9" s="729">
        <v>0</v>
      </c>
    </row>
    <row r="10" spans="1:17" s="488" customFormat="1" ht="11.25" customHeight="1" x14ac:dyDescent="0.2">
      <c r="A10" s="489" t="s">
        <v>23</v>
      </c>
      <c r="B10" s="208">
        <f t="shared" si="3"/>
        <v>4</v>
      </c>
      <c r="C10" s="210">
        <f t="shared" si="3"/>
        <v>1</v>
      </c>
      <c r="D10" s="727">
        <v>1</v>
      </c>
      <c r="E10" s="728">
        <v>0</v>
      </c>
      <c r="F10" s="225">
        <v>1</v>
      </c>
      <c r="G10" s="726">
        <v>1</v>
      </c>
      <c r="H10" s="223">
        <v>0</v>
      </c>
      <c r="I10" s="224">
        <v>0</v>
      </c>
      <c r="J10" s="727">
        <v>2</v>
      </c>
      <c r="K10" s="225">
        <v>0</v>
      </c>
      <c r="L10" s="727">
        <v>0</v>
      </c>
      <c r="M10" s="209">
        <v>0</v>
      </c>
      <c r="N10" s="727">
        <v>0</v>
      </c>
      <c r="O10" s="726">
        <v>0</v>
      </c>
      <c r="P10" s="727">
        <v>0</v>
      </c>
      <c r="Q10" s="729">
        <v>0</v>
      </c>
    </row>
    <row r="11" spans="1:17" s="488" customFormat="1" ht="11.25" customHeight="1" x14ac:dyDescent="0.2">
      <c r="A11" s="490" t="s">
        <v>24</v>
      </c>
      <c r="B11" s="208">
        <f t="shared" si="3"/>
        <v>3</v>
      </c>
      <c r="C11" s="210">
        <f t="shared" si="3"/>
        <v>1</v>
      </c>
      <c r="D11" s="727">
        <v>0</v>
      </c>
      <c r="E11" s="728">
        <v>0</v>
      </c>
      <c r="F11" s="225">
        <v>3</v>
      </c>
      <c r="G11" s="726">
        <v>1</v>
      </c>
      <c r="H11" s="223">
        <v>0</v>
      </c>
      <c r="I11" s="224">
        <v>0</v>
      </c>
      <c r="J11" s="727">
        <v>0</v>
      </c>
      <c r="K11" s="225">
        <v>0</v>
      </c>
      <c r="L11" s="727">
        <v>0</v>
      </c>
      <c r="M11" s="209">
        <v>0</v>
      </c>
      <c r="N11" s="727">
        <v>0</v>
      </c>
      <c r="O11" s="726">
        <v>0</v>
      </c>
      <c r="P11" s="727">
        <v>0</v>
      </c>
      <c r="Q11" s="729">
        <v>0</v>
      </c>
    </row>
    <row r="12" spans="1:17" s="488" customFormat="1" ht="11.25" customHeight="1" x14ac:dyDescent="0.2">
      <c r="A12" s="490" t="s">
        <v>25</v>
      </c>
      <c r="B12" s="208">
        <f t="shared" si="3"/>
        <v>0</v>
      </c>
      <c r="C12" s="210">
        <f t="shared" si="3"/>
        <v>0</v>
      </c>
      <c r="D12" s="727">
        <v>0</v>
      </c>
      <c r="E12" s="728">
        <v>0</v>
      </c>
      <c r="F12" s="225">
        <v>0</v>
      </c>
      <c r="G12" s="726">
        <v>0</v>
      </c>
      <c r="H12" s="223">
        <v>0</v>
      </c>
      <c r="I12" s="224">
        <v>0</v>
      </c>
      <c r="J12" s="727">
        <v>0</v>
      </c>
      <c r="K12" s="225">
        <v>0</v>
      </c>
      <c r="L12" s="727">
        <v>0</v>
      </c>
      <c r="M12" s="209">
        <v>0</v>
      </c>
      <c r="N12" s="727">
        <v>0</v>
      </c>
      <c r="O12" s="726">
        <v>0</v>
      </c>
      <c r="P12" s="727">
        <v>0</v>
      </c>
      <c r="Q12" s="729">
        <v>0</v>
      </c>
    </row>
    <row r="13" spans="1:17" s="488" customFormat="1" ht="11.25" customHeight="1" x14ac:dyDescent="0.2">
      <c r="A13" s="489" t="s">
        <v>26</v>
      </c>
      <c r="B13" s="208">
        <f t="shared" si="3"/>
        <v>4</v>
      </c>
      <c r="C13" s="210">
        <f t="shared" si="3"/>
        <v>2</v>
      </c>
      <c r="D13" s="727">
        <v>3</v>
      </c>
      <c r="E13" s="728">
        <v>1</v>
      </c>
      <c r="F13" s="225">
        <v>0</v>
      </c>
      <c r="G13" s="726">
        <v>0</v>
      </c>
      <c r="H13" s="223">
        <v>0</v>
      </c>
      <c r="I13" s="224">
        <v>0</v>
      </c>
      <c r="J13" s="727">
        <v>0</v>
      </c>
      <c r="K13" s="225">
        <v>0</v>
      </c>
      <c r="L13" s="727">
        <v>1</v>
      </c>
      <c r="M13" s="209">
        <v>1</v>
      </c>
      <c r="N13" s="727">
        <v>0</v>
      </c>
      <c r="O13" s="726">
        <v>0</v>
      </c>
      <c r="P13" s="727">
        <v>0</v>
      </c>
      <c r="Q13" s="729">
        <v>0</v>
      </c>
    </row>
    <row r="14" spans="1:17" s="488" customFormat="1" ht="11.25" customHeight="1" x14ac:dyDescent="0.2">
      <c r="A14" s="490" t="s">
        <v>27</v>
      </c>
      <c r="B14" s="208">
        <f t="shared" si="3"/>
        <v>0</v>
      </c>
      <c r="C14" s="210">
        <f t="shared" si="3"/>
        <v>0</v>
      </c>
      <c r="D14" s="727">
        <v>0</v>
      </c>
      <c r="E14" s="728">
        <v>0</v>
      </c>
      <c r="F14" s="225">
        <v>0</v>
      </c>
      <c r="G14" s="726">
        <v>0</v>
      </c>
      <c r="H14" s="223">
        <v>0</v>
      </c>
      <c r="I14" s="224">
        <v>0</v>
      </c>
      <c r="J14" s="727">
        <v>0</v>
      </c>
      <c r="K14" s="225">
        <v>0</v>
      </c>
      <c r="L14" s="727">
        <v>0</v>
      </c>
      <c r="M14" s="209">
        <v>0</v>
      </c>
      <c r="N14" s="727">
        <v>0</v>
      </c>
      <c r="O14" s="726">
        <v>0</v>
      </c>
      <c r="P14" s="727">
        <v>0</v>
      </c>
      <c r="Q14" s="729">
        <v>0</v>
      </c>
    </row>
    <row r="15" spans="1:17" s="488" customFormat="1" ht="11.25" customHeight="1" x14ac:dyDescent="0.2">
      <c r="A15" s="490" t="s">
        <v>28</v>
      </c>
      <c r="B15" s="208">
        <f t="shared" si="3"/>
        <v>3</v>
      </c>
      <c r="C15" s="210">
        <f t="shared" si="3"/>
        <v>1</v>
      </c>
      <c r="D15" s="727">
        <v>0</v>
      </c>
      <c r="E15" s="728">
        <v>0</v>
      </c>
      <c r="F15" s="225">
        <v>1</v>
      </c>
      <c r="G15" s="726">
        <v>1</v>
      </c>
      <c r="H15" s="223">
        <v>0</v>
      </c>
      <c r="I15" s="224">
        <v>0</v>
      </c>
      <c r="J15" s="727">
        <v>2</v>
      </c>
      <c r="K15" s="225">
        <v>0</v>
      </c>
      <c r="L15" s="727">
        <v>0</v>
      </c>
      <c r="M15" s="209">
        <v>0</v>
      </c>
      <c r="N15" s="727">
        <v>0</v>
      </c>
      <c r="O15" s="726">
        <v>0</v>
      </c>
      <c r="P15" s="727">
        <v>0</v>
      </c>
      <c r="Q15" s="729">
        <v>0</v>
      </c>
    </row>
    <row r="16" spans="1:17" s="488" customFormat="1" ht="11.25" customHeight="1" x14ac:dyDescent="0.2">
      <c r="A16" s="489" t="s">
        <v>29</v>
      </c>
      <c r="B16" s="208">
        <f t="shared" si="3"/>
        <v>1</v>
      </c>
      <c r="C16" s="210">
        <f t="shared" si="3"/>
        <v>0</v>
      </c>
      <c r="D16" s="727">
        <v>1</v>
      </c>
      <c r="E16" s="728">
        <v>0</v>
      </c>
      <c r="F16" s="225">
        <v>0</v>
      </c>
      <c r="G16" s="726">
        <v>0</v>
      </c>
      <c r="H16" s="223">
        <v>0</v>
      </c>
      <c r="I16" s="224">
        <v>0</v>
      </c>
      <c r="J16" s="727">
        <v>0</v>
      </c>
      <c r="K16" s="225">
        <v>0</v>
      </c>
      <c r="L16" s="727">
        <v>0</v>
      </c>
      <c r="M16" s="209">
        <v>0</v>
      </c>
      <c r="N16" s="727">
        <v>0</v>
      </c>
      <c r="O16" s="726">
        <v>0</v>
      </c>
      <c r="P16" s="727">
        <v>0</v>
      </c>
      <c r="Q16" s="729">
        <v>0</v>
      </c>
    </row>
    <row r="17" spans="1:17" s="488" customFormat="1" ht="11.25" customHeight="1" x14ac:dyDescent="0.2">
      <c r="A17" s="490" t="s">
        <v>30</v>
      </c>
      <c r="B17" s="208">
        <f t="shared" si="3"/>
        <v>3</v>
      </c>
      <c r="C17" s="210">
        <f t="shared" si="3"/>
        <v>2</v>
      </c>
      <c r="D17" s="727">
        <v>0</v>
      </c>
      <c r="E17" s="728">
        <v>0</v>
      </c>
      <c r="F17" s="225">
        <v>3</v>
      </c>
      <c r="G17" s="726">
        <v>2</v>
      </c>
      <c r="H17" s="223">
        <v>0</v>
      </c>
      <c r="I17" s="224">
        <v>0</v>
      </c>
      <c r="J17" s="727">
        <v>0</v>
      </c>
      <c r="K17" s="225">
        <v>0</v>
      </c>
      <c r="L17" s="727">
        <v>0</v>
      </c>
      <c r="M17" s="209">
        <v>0</v>
      </c>
      <c r="N17" s="727">
        <v>0</v>
      </c>
      <c r="O17" s="726">
        <v>0</v>
      </c>
      <c r="P17" s="727">
        <v>0</v>
      </c>
      <c r="Q17" s="729">
        <v>0</v>
      </c>
    </row>
    <row r="18" spans="1:17" s="488" customFormat="1" ht="11.25" customHeight="1" x14ac:dyDescent="0.2">
      <c r="A18" s="489" t="s">
        <v>31</v>
      </c>
      <c r="B18" s="208">
        <f t="shared" si="3"/>
        <v>3</v>
      </c>
      <c r="C18" s="210">
        <f t="shared" si="3"/>
        <v>2</v>
      </c>
      <c r="D18" s="727">
        <v>2</v>
      </c>
      <c r="E18" s="728">
        <v>1</v>
      </c>
      <c r="F18" s="225">
        <v>0</v>
      </c>
      <c r="G18" s="726">
        <v>0</v>
      </c>
      <c r="H18" s="223">
        <v>0</v>
      </c>
      <c r="I18" s="224">
        <v>0</v>
      </c>
      <c r="J18" s="727">
        <v>0</v>
      </c>
      <c r="K18" s="225">
        <v>0</v>
      </c>
      <c r="L18" s="727">
        <v>1</v>
      </c>
      <c r="M18" s="209">
        <v>1</v>
      </c>
      <c r="N18" s="727">
        <v>0</v>
      </c>
      <c r="O18" s="726">
        <v>0</v>
      </c>
      <c r="P18" s="727">
        <v>0</v>
      </c>
      <c r="Q18" s="729">
        <v>0</v>
      </c>
    </row>
    <row r="19" spans="1:17" s="488" customFormat="1" ht="11.25" customHeight="1" x14ac:dyDescent="0.2">
      <c r="A19" s="490" t="s">
        <v>32</v>
      </c>
      <c r="B19" s="208">
        <f t="shared" si="3"/>
        <v>3</v>
      </c>
      <c r="C19" s="210">
        <f t="shared" si="3"/>
        <v>1</v>
      </c>
      <c r="D19" s="727">
        <v>2</v>
      </c>
      <c r="E19" s="728">
        <v>0</v>
      </c>
      <c r="F19" s="225">
        <v>1</v>
      </c>
      <c r="G19" s="726">
        <v>1</v>
      </c>
      <c r="H19" s="223">
        <v>0</v>
      </c>
      <c r="I19" s="224">
        <v>0</v>
      </c>
      <c r="J19" s="727">
        <v>0</v>
      </c>
      <c r="K19" s="225">
        <v>0</v>
      </c>
      <c r="L19" s="727">
        <v>0</v>
      </c>
      <c r="M19" s="209">
        <v>0</v>
      </c>
      <c r="N19" s="727">
        <v>0</v>
      </c>
      <c r="O19" s="726">
        <v>0</v>
      </c>
      <c r="P19" s="727">
        <v>0</v>
      </c>
      <c r="Q19" s="729">
        <v>0</v>
      </c>
    </row>
    <row r="20" spans="1:17" s="488" customFormat="1" ht="11.25" customHeight="1" x14ac:dyDescent="0.2">
      <c r="A20" s="490" t="s">
        <v>138</v>
      </c>
      <c r="B20" s="208">
        <f t="shared" si="3"/>
        <v>2</v>
      </c>
      <c r="C20" s="210">
        <f t="shared" si="3"/>
        <v>1</v>
      </c>
      <c r="D20" s="727">
        <v>1</v>
      </c>
      <c r="E20" s="728">
        <v>1</v>
      </c>
      <c r="F20" s="210">
        <v>0</v>
      </c>
      <c r="G20" s="726">
        <v>0</v>
      </c>
      <c r="H20" s="223">
        <v>0</v>
      </c>
      <c r="I20" s="224">
        <v>0</v>
      </c>
      <c r="J20" s="727">
        <v>0</v>
      </c>
      <c r="K20" s="225">
        <v>0</v>
      </c>
      <c r="L20" s="727">
        <v>1</v>
      </c>
      <c r="M20" s="209">
        <v>0</v>
      </c>
      <c r="N20" s="727">
        <v>0</v>
      </c>
      <c r="O20" s="726">
        <v>0</v>
      </c>
      <c r="P20" s="727">
        <v>0</v>
      </c>
      <c r="Q20" s="729">
        <v>0</v>
      </c>
    </row>
    <row r="21" spans="1:17" s="488" customFormat="1" ht="11.25" customHeight="1" x14ac:dyDescent="0.2">
      <c r="A21" s="489" t="s">
        <v>33</v>
      </c>
      <c r="B21" s="208">
        <f t="shared" si="3"/>
        <v>0</v>
      </c>
      <c r="C21" s="210">
        <f t="shared" si="3"/>
        <v>0</v>
      </c>
      <c r="D21" s="727">
        <v>0</v>
      </c>
      <c r="E21" s="728">
        <v>0</v>
      </c>
      <c r="F21" s="210">
        <v>0</v>
      </c>
      <c r="G21" s="726">
        <v>0</v>
      </c>
      <c r="H21" s="223">
        <v>0</v>
      </c>
      <c r="I21" s="224">
        <v>0</v>
      </c>
      <c r="J21" s="727">
        <v>0</v>
      </c>
      <c r="K21" s="225">
        <v>0</v>
      </c>
      <c r="L21" s="727">
        <v>0</v>
      </c>
      <c r="M21" s="209">
        <v>0</v>
      </c>
      <c r="N21" s="727">
        <v>0</v>
      </c>
      <c r="O21" s="726">
        <v>0</v>
      </c>
      <c r="P21" s="727">
        <v>0</v>
      </c>
      <c r="Q21" s="729">
        <v>0</v>
      </c>
    </row>
    <row r="22" spans="1:17" s="488" customFormat="1" ht="11.25" customHeight="1" x14ac:dyDescent="0.2">
      <c r="A22" s="491" t="s">
        <v>34</v>
      </c>
      <c r="B22" s="333">
        <f t="shared" si="3"/>
        <v>2</v>
      </c>
      <c r="C22" s="213">
        <f t="shared" si="3"/>
        <v>0</v>
      </c>
      <c r="D22" s="214">
        <v>2</v>
      </c>
      <c r="E22" s="213">
        <v>0</v>
      </c>
      <c r="F22" s="225">
        <v>0</v>
      </c>
      <c r="G22" s="730">
        <v>0</v>
      </c>
      <c r="H22" s="223">
        <v>0</v>
      </c>
      <c r="I22" s="224">
        <v>0</v>
      </c>
      <c r="J22" s="731">
        <v>0</v>
      </c>
      <c r="K22" s="225">
        <v>0</v>
      </c>
      <c r="L22" s="731">
        <v>0</v>
      </c>
      <c r="M22" s="224">
        <v>0</v>
      </c>
      <c r="N22" s="731">
        <v>0</v>
      </c>
      <c r="O22" s="730">
        <v>0</v>
      </c>
      <c r="P22" s="731">
        <v>0</v>
      </c>
      <c r="Q22" s="732">
        <v>0</v>
      </c>
    </row>
    <row r="23" spans="1:17" s="488" customFormat="1" ht="11.25" customHeight="1" x14ac:dyDescent="0.2">
      <c r="A23" s="492" t="s">
        <v>35</v>
      </c>
      <c r="B23" s="482">
        <f>D23+F23+H23+J23+L23+N23+P23</f>
        <v>279</v>
      </c>
      <c r="C23" s="477">
        <f>E23+G23+I23+K23+M23+O23+Q23</f>
        <v>112</v>
      </c>
      <c r="D23" s="483">
        <f>SUM(D24:D33)</f>
        <v>49</v>
      </c>
      <c r="E23" s="477">
        <f>SUM(E24:E33)</f>
        <v>13</v>
      </c>
      <c r="F23" s="483">
        <f t="shared" ref="F23:P23" si="4">SUM(F24:F33)</f>
        <v>129</v>
      </c>
      <c r="G23" s="477">
        <f t="shared" si="4"/>
        <v>61</v>
      </c>
      <c r="H23" s="483">
        <f t="shared" si="4"/>
        <v>69</v>
      </c>
      <c r="I23" s="477">
        <f t="shared" si="4"/>
        <v>16</v>
      </c>
      <c r="J23" s="483">
        <f t="shared" si="4"/>
        <v>30</v>
      </c>
      <c r="K23" s="477">
        <f t="shared" si="4"/>
        <v>20</v>
      </c>
      <c r="L23" s="483">
        <f t="shared" si="4"/>
        <v>2</v>
      </c>
      <c r="M23" s="477">
        <f t="shared" si="4"/>
        <v>2</v>
      </c>
      <c r="N23" s="483">
        <f t="shared" si="4"/>
        <v>0</v>
      </c>
      <c r="O23" s="477">
        <f t="shared" si="4"/>
        <v>0</v>
      </c>
      <c r="P23" s="483">
        <f t="shared" si="4"/>
        <v>0</v>
      </c>
      <c r="Q23" s="747">
        <f>SUM(Q24:Q33)</f>
        <v>0</v>
      </c>
    </row>
    <row r="24" spans="1:17" s="488" customFormat="1" ht="11.25" customHeight="1" x14ac:dyDescent="0.2">
      <c r="A24" s="489" t="s">
        <v>219</v>
      </c>
      <c r="B24" s="208">
        <f t="shared" ref="B24:C33" si="5">D24+F24+H24+J24+L24+N24+P24</f>
        <v>17</v>
      </c>
      <c r="C24" s="209">
        <f t="shared" si="5"/>
        <v>6</v>
      </c>
      <c r="D24" s="210">
        <v>1</v>
      </c>
      <c r="E24" s="209">
        <v>1</v>
      </c>
      <c r="F24" s="210">
        <v>6</v>
      </c>
      <c r="G24" s="210">
        <v>1</v>
      </c>
      <c r="H24" s="223">
        <v>7</v>
      </c>
      <c r="I24" s="224">
        <v>2</v>
      </c>
      <c r="J24" s="225">
        <v>3</v>
      </c>
      <c r="K24" s="726">
        <v>2</v>
      </c>
      <c r="L24" s="211">
        <v>0</v>
      </c>
      <c r="M24" s="209">
        <v>0</v>
      </c>
      <c r="N24" s="210">
        <v>0</v>
      </c>
      <c r="O24" s="209">
        <v>0</v>
      </c>
      <c r="P24" s="211">
        <v>0</v>
      </c>
      <c r="Q24" s="212">
        <v>0</v>
      </c>
    </row>
    <row r="25" spans="1:17" s="488" customFormat="1" ht="11.25" customHeight="1" x14ac:dyDescent="0.2">
      <c r="A25" s="490" t="s">
        <v>36</v>
      </c>
      <c r="B25" s="208">
        <f t="shared" si="5"/>
        <v>50</v>
      </c>
      <c r="C25" s="209">
        <f t="shared" si="5"/>
        <v>26</v>
      </c>
      <c r="D25" s="210">
        <v>17</v>
      </c>
      <c r="E25" s="209">
        <v>8</v>
      </c>
      <c r="F25" s="210">
        <v>19</v>
      </c>
      <c r="G25" s="210">
        <v>9</v>
      </c>
      <c r="H25" s="223">
        <v>0</v>
      </c>
      <c r="I25" s="224">
        <v>0</v>
      </c>
      <c r="J25" s="225">
        <v>13</v>
      </c>
      <c r="K25" s="726">
        <v>8</v>
      </c>
      <c r="L25" s="211">
        <v>1</v>
      </c>
      <c r="M25" s="209">
        <v>1</v>
      </c>
      <c r="N25" s="210">
        <v>0</v>
      </c>
      <c r="O25" s="209">
        <v>0</v>
      </c>
      <c r="P25" s="211">
        <v>0</v>
      </c>
      <c r="Q25" s="226">
        <v>0</v>
      </c>
    </row>
    <row r="26" spans="1:17" s="488" customFormat="1" ht="11.25" customHeight="1" x14ac:dyDescent="0.2">
      <c r="A26" s="490" t="s">
        <v>37</v>
      </c>
      <c r="B26" s="208">
        <f t="shared" si="5"/>
        <v>25</v>
      </c>
      <c r="C26" s="209">
        <f t="shared" si="5"/>
        <v>9</v>
      </c>
      <c r="D26" s="210">
        <v>7</v>
      </c>
      <c r="E26" s="224">
        <v>0</v>
      </c>
      <c r="F26" s="225">
        <v>18</v>
      </c>
      <c r="G26" s="225">
        <v>9</v>
      </c>
      <c r="H26" s="223">
        <v>0</v>
      </c>
      <c r="I26" s="224">
        <v>0</v>
      </c>
      <c r="J26" s="225">
        <v>0</v>
      </c>
      <c r="K26" s="726">
        <v>0</v>
      </c>
      <c r="L26" s="223">
        <v>0</v>
      </c>
      <c r="M26" s="224">
        <v>0</v>
      </c>
      <c r="N26" s="210">
        <v>0</v>
      </c>
      <c r="O26" s="209">
        <v>0</v>
      </c>
      <c r="P26" s="211">
        <v>0</v>
      </c>
      <c r="Q26" s="212">
        <v>0</v>
      </c>
    </row>
    <row r="27" spans="1:17" s="488" customFormat="1" ht="11.25" customHeight="1" x14ac:dyDescent="0.2">
      <c r="A27" s="489" t="s">
        <v>38</v>
      </c>
      <c r="B27" s="208">
        <f t="shared" si="5"/>
        <v>23</v>
      </c>
      <c r="C27" s="209">
        <f t="shared" si="5"/>
        <v>7</v>
      </c>
      <c r="D27" s="210">
        <v>5</v>
      </c>
      <c r="E27" s="209">
        <v>1</v>
      </c>
      <c r="F27" s="210">
        <v>10</v>
      </c>
      <c r="G27" s="210">
        <v>3</v>
      </c>
      <c r="H27" s="223">
        <v>3</v>
      </c>
      <c r="I27" s="224">
        <v>0</v>
      </c>
      <c r="J27" s="225">
        <v>5</v>
      </c>
      <c r="K27" s="726">
        <v>3</v>
      </c>
      <c r="L27" s="211">
        <v>0</v>
      </c>
      <c r="M27" s="209">
        <v>0</v>
      </c>
      <c r="N27" s="210">
        <v>0</v>
      </c>
      <c r="O27" s="209">
        <v>0</v>
      </c>
      <c r="P27" s="211">
        <v>0</v>
      </c>
      <c r="Q27" s="212">
        <v>0</v>
      </c>
    </row>
    <row r="28" spans="1:17" s="488" customFormat="1" ht="11.25" customHeight="1" x14ac:dyDescent="0.2">
      <c r="A28" s="489" t="s">
        <v>39</v>
      </c>
      <c r="B28" s="208">
        <f t="shared" si="5"/>
        <v>34</v>
      </c>
      <c r="C28" s="209">
        <f t="shared" si="5"/>
        <v>9</v>
      </c>
      <c r="D28" s="210">
        <v>3</v>
      </c>
      <c r="E28" s="209">
        <v>0</v>
      </c>
      <c r="F28" s="225">
        <v>11</v>
      </c>
      <c r="G28" s="225">
        <v>4</v>
      </c>
      <c r="H28" s="223">
        <v>18</v>
      </c>
      <c r="I28" s="224">
        <v>3</v>
      </c>
      <c r="J28" s="225">
        <v>2</v>
      </c>
      <c r="K28" s="726">
        <v>2</v>
      </c>
      <c r="L28" s="211">
        <v>0</v>
      </c>
      <c r="M28" s="209">
        <v>0</v>
      </c>
      <c r="N28" s="210">
        <v>0</v>
      </c>
      <c r="O28" s="209">
        <v>0</v>
      </c>
      <c r="P28" s="211">
        <v>0</v>
      </c>
      <c r="Q28" s="212">
        <v>0</v>
      </c>
    </row>
    <row r="29" spans="1:17" s="488" customFormat="1" ht="11.25" customHeight="1" x14ac:dyDescent="0.2">
      <c r="A29" s="489" t="s">
        <v>40</v>
      </c>
      <c r="B29" s="208">
        <f t="shared" si="5"/>
        <v>47</v>
      </c>
      <c r="C29" s="209">
        <f t="shared" si="5"/>
        <v>16</v>
      </c>
      <c r="D29" s="210">
        <v>6</v>
      </c>
      <c r="E29" s="209">
        <v>0</v>
      </c>
      <c r="F29" s="210">
        <v>9</v>
      </c>
      <c r="G29" s="210">
        <v>7</v>
      </c>
      <c r="H29" s="223">
        <v>26</v>
      </c>
      <c r="I29" s="224">
        <v>6</v>
      </c>
      <c r="J29" s="225">
        <v>6</v>
      </c>
      <c r="K29" s="726">
        <v>3</v>
      </c>
      <c r="L29" s="211">
        <v>0</v>
      </c>
      <c r="M29" s="209">
        <v>0</v>
      </c>
      <c r="N29" s="210">
        <v>0</v>
      </c>
      <c r="O29" s="209">
        <v>0</v>
      </c>
      <c r="P29" s="211">
        <v>0</v>
      </c>
      <c r="Q29" s="226">
        <v>0</v>
      </c>
    </row>
    <row r="30" spans="1:17" s="488" customFormat="1" ht="11.25" customHeight="1" x14ac:dyDescent="0.2">
      <c r="A30" s="490" t="s">
        <v>41</v>
      </c>
      <c r="B30" s="208">
        <f t="shared" si="5"/>
        <v>23</v>
      </c>
      <c r="C30" s="209">
        <f t="shared" si="5"/>
        <v>10</v>
      </c>
      <c r="D30" s="210">
        <v>3</v>
      </c>
      <c r="E30" s="224">
        <v>1</v>
      </c>
      <c r="F30" s="210">
        <v>16</v>
      </c>
      <c r="G30" s="210">
        <v>8</v>
      </c>
      <c r="H30" s="223">
        <v>4</v>
      </c>
      <c r="I30" s="224">
        <v>1</v>
      </c>
      <c r="J30" s="225">
        <v>0</v>
      </c>
      <c r="K30" s="726">
        <v>0</v>
      </c>
      <c r="L30" s="211">
        <v>0</v>
      </c>
      <c r="M30" s="209">
        <v>0</v>
      </c>
      <c r="N30" s="210">
        <v>0</v>
      </c>
      <c r="O30" s="209">
        <v>0</v>
      </c>
      <c r="P30" s="211">
        <v>0</v>
      </c>
      <c r="Q30" s="226">
        <v>0</v>
      </c>
    </row>
    <row r="31" spans="1:17" s="488" customFormat="1" ht="11.25" customHeight="1" x14ac:dyDescent="0.2">
      <c r="A31" s="489" t="s">
        <v>42</v>
      </c>
      <c r="B31" s="208">
        <f t="shared" si="5"/>
        <v>36</v>
      </c>
      <c r="C31" s="209">
        <f t="shared" si="5"/>
        <v>19</v>
      </c>
      <c r="D31" s="210">
        <v>4</v>
      </c>
      <c r="E31" s="209">
        <v>1</v>
      </c>
      <c r="F31" s="210">
        <v>25</v>
      </c>
      <c r="G31" s="210">
        <v>14</v>
      </c>
      <c r="H31" s="223">
        <v>6</v>
      </c>
      <c r="I31" s="224">
        <v>2</v>
      </c>
      <c r="J31" s="210">
        <v>1</v>
      </c>
      <c r="K31" s="726">
        <v>2</v>
      </c>
      <c r="L31" s="211">
        <v>0</v>
      </c>
      <c r="M31" s="209">
        <v>0</v>
      </c>
      <c r="N31" s="210">
        <v>0</v>
      </c>
      <c r="O31" s="209">
        <v>0</v>
      </c>
      <c r="P31" s="211">
        <v>0</v>
      </c>
      <c r="Q31" s="212">
        <v>0</v>
      </c>
    </row>
    <row r="32" spans="1:17" s="488" customFormat="1" ht="11.25" customHeight="1" x14ac:dyDescent="0.2">
      <c r="A32" s="489" t="s">
        <v>43</v>
      </c>
      <c r="B32" s="208">
        <f t="shared" si="5"/>
        <v>15</v>
      </c>
      <c r="C32" s="209">
        <f t="shared" si="5"/>
        <v>7</v>
      </c>
      <c r="D32" s="210">
        <v>2</v>
      </c>
      <c r="E32" s="209">
        <v>1</v>
      </c>
      <c r="F32" s="210">
        <v>9</v>
      </c>
      <c r="G32" s="210">
        <v>4</v>
      </c>
      <c r="H32" s="223">
        <v>4</v>
      </c>
      <c r="I32" s="224">
        <v>2</v>
      </c>
      <c r="J32" s="210">
        <v>0</v>
      </c>
      <c r="K32" s="726">
        <v>0</v>
      </c>
      <c r="L32" s="223">
        <v>0</v>
      </c>
      <c r="M32" s="224">
        <v>0</v>
      </c>
      <c r="N32" s="210">
        <v>0</v>
      </c>
      <c r="O32" s="209">
        <v>0</v>
      </c>
      <c r="P32" s="211">
        <v>0</v>
      </c>
      <c r="Q32" s="226">
        <v>0</v>
      </c>
    </row>
    <row r="33" spans="1:20" s="488" customFormat="1" ht="11.25" customHeight="1" x14ac:dyDescent="0.2">
      <c r="A33" s="493" t="s">
        <v>170</v>
      </c>
      <c r="B33" s="208">
        <f>D33+F33+H33+J33+L33+N33+P33</f>
        <v>9</v>
      </c>
      <c r="C33" s="213">
        <f t="shared" si="5"/>
        <v>3</v>
      </c>
      <c r="D33" s="214">
        <v>1</v>
      </c>
      <c r="E33" s="213">
        <v>0</v>
      </c>
      <c r="F33" s="214">
        <v>6</v>
      </c>
      <c r="G33" s="214">
        <v>2</v>
      </c>
      <c r="H33" s="217">
        <v>1</v>
      </c>
      <c r="I33" s="227">
        <v>0</v>
      </c>
      <c r="J33" s="228">
        <v>0</v>
      </c>
      <c r="K33" s="730">
        <v>0</v>
      </c>
      <c r="L33" s="215">
        <v>1</v>
      </c>
      <c r="M33" s="213">
        <v>1</v>
      </c>
      <c r="N33" s="214">
        <v>0</v>
      </c>
      <c r="O33" s="213">
        <v>0</v>
      </c>
      <c r="P33" s="217">
        <v>0</v>
      </c>
      <c r="Q33" s="229">
        <v>0</v>
      </c>
    </row>
    <row r="34" spans="1:20" s="488" customFormat="1" ht="11.25" customHeight="1" x14ac:dyDescent="0.2">
      <c r="A34" s="492" t="s">
        <v>676</v>
      </c>
      <c r="B34" s="482">
        <f>D34+F34+H34+J34+L34+N34+P34</f>
        <v>151</v>
      </c>
      <c r="C34" s="477">
        <f>E34+G34+I34+K34+M34+O34+Q34</f>
        <v>98</v>
      </c>
      <c r="D34" s="483">
        <f>SUM(D35:D53)</f>
        <v>12</v>
      </c>
      <c r="E34" s="477">
        <f>SUM(E35:E53)</f>
        <v>6</v>
      </c>
      <c r="F34" s="483">
        <f t="shared" ref="F34:Q34" si="6">SUM(F35:F53)</f>
        <v>88</v>
      </c>
      <c r="G34" s="477">
        <f t="shared" si="6"/>
        <v>54</v>
      </c>
      <c r="H34" s="483">
        <f t="shared" si="6"/>
        <v>16</v>
      </c>
      <c r="I34" s="477">
        <f t="shared" si="6"/>
        <v>7</v>
      </c>
      <c r="J34" s="483">
        <f t="shared" si="6"/>
        <v>27</v>
      </c>
      <c r="K34" s="477">
        <f t="shared" si="6"/>
        <v>22</v>
      </c>
      <c r="L34" s="483">
        <f t="shared" si="6"/>
        <v>5</v>
      </c>
      <c r="M34" s="477">
        <f t="shared" si="6"/>
        <v>6</v>
      </c>
      <c r="N34" s="483">
        <f t="shared" si="6"/>
        <v>1</v>
      </c>
      <c r="O34" s="477">
        <f t="shared" si="6"/>
        <v>0</v>
      </c>
      <c r="P34" s="483">
        <f t="shared" si="6"/>
        <v>2</v>
      </c>
      <c r="Q34" s="747">
        <f t="shared" si="6"/>
        <v>3</v>
      </c>
    </row>
    <row r="35" spans="1:20" s="488" customFormat="1" ht="10.8" x14ac:dyDescent="0.2">
      <c r="A35" s="489" t="s">
        <v>44</v>
      </c>
      <c r="B35" s="208">
        <f>D35+F35+H35+J35+L35+N35+P35</f>
        <v>8</v>
      </c>
      <c r="C35" s="209">
        <f>E35+G35+I35+K35+M35+O35+Q35</f>
        <v>8</v>
      </c>
      <c r="D35" s="211">
        <v>0</v>
      </c>
      <c r="E35" s="209">
        <v>0</v>
      </c>
      <c r="F35" s="210">
        <v>5</v>
      </c>
      <c r="G35" s="210">
        <v>6</v>
      </c>
      <c r="H35" s="211">
        <v>3</v>
      </c>
      <c r="I35" s="209">
        <v>2</v>
      </c>
      <c r="J35" s="225">
        <v>0</v>
      </c>
      <c r="K35" s="225">
        <v>0</v>
      </c>
      <c r="L35" s="211">
        <v>0</v>
      </c>
      <c r="M35" s="209">
        <v>0</v>
      </c>
      <c r="N35" s="210">
        <v>0</v>
      </c>
      <c r="O35" s="209">
        <v>0</v>
      </c>
      <c r="P35" s="211">
        <v>0</v>
      </c>
      <c r="Q35" s="212">
        <v>0</v>
      </c>
    </row>
    <row r="36" spans="1:20" s="488" customFormat="1" ht="10.8" x14ac:dyDescent="0.2">
      <c r="A36" s="490" t="s">
        <v>45</v>
      </c>
      <c r="B36" s="208">
        <f t="shared" ref="B36:C53" si="7">D36+F36+H36+J36+L36+N36+P36</f>
        <v>2</v>
      </c>
      <c r="C36" s="209">
        <f t="shared" si="7"/>
        <v>2</v>
      </c>
      <c r="D36" s="211">
        <v>0</v>
      </c>
      <c r="E36" s="209">
        <v>0</v>
      </c>
      <c r="F36" s="225">
        <v>0</v>
      </c>
      <c r="G36" s="225">
        <v>0</v>
      </c>
      <c r="H36" s="223">
        <v>0</v>
      </c>
      <c r="I36" s="224">
        <v>0</v>
      </c>
      <c r="J36" s="225">
        <v>0</v>
      </c>
      <c r="K36" s="225">
        <v>0</v>
      </c>
      <c r="L36" s="211">
        <v>2</v>
      </c>
      <c r="M36" s="209">
        <v>2</v>
      </c>
      <c r="N36" s="210">
        <v>0</v>
      </c>
      <c r="O36" s="209">
        <v>0</v>
      </c>
      <c r="P36" s="211">
        <v>0</v>
      </c>
      <c r="Q36" s="212">
        <v>0</v>
      </c>
    </row>
    <row r="37" spans="1:20" s="488" customFormat="1" ht="10.8" x14ac:dyDescent="0.2">
      <c r="A37" s="490" t="s">
        <v>46</v>
      </c>
      <c r="B37" s="208">
        <f t="shared" si="7"/>
        <v>0</v>
      </c>
      <c r="C37" s="209">
        <f t="shared" si="7"/>
        <v>0</v>
      </c>
      <c r="D37" s="223">
        <v>0</v>
      </c>
      <c r="E37" s="224">
        <v>0</v>
      </c>
      <c r="F37" s="225">
        <v>0</v>
      </c>
      <c r="G37" s="225">
        <v>0</v>
      </c>
      <c r="H37" s="223">
        <v>0</v>
      </c>
      <c r="I37" s="224">
        <v>0</v>
      </c>
      <c r="J37" s="225">
        <v>0</v>
      </c>
      <c r="K37" s="225">
        <v>0</v>
      </c>
      <c r="L37" s="223">
        <v>0</v>
      </c>
      <c r="M37" s="224">
        <v>0</v>
      </c>
      <c r="N37" s="225">
        <v>0</v>
      </c>
      <c r="O37" s="209">
        <v>0</v>
      </c>
      <c r="P37" s="223">
        <v>0</v>
      </c>
      <c r="Q37" s="226">
        <v>0</v>
      </c>
    </row>
    <row r="38" spans="1:20" s="488" customFormat="1" ht="10.8" x14ac:dyDescent="0.2">
      <c r="A38" s="489" t="s">
        <v>47</v>
      </c>
      <c r="B38" s="208">
        <f t="shared" si="7"/>
        <v>19</v>
      </c>
      <c r="C38" s="209">
        <f t="shared" si="7"/>
        <v>14</v>
      </c>
      <c r="D38" s="211">
        <v>2</v>
      </c>
      <c r="E38" s="209">
        <v>0</v>
      </c>
      <c r="F38" s="210">
        <v>16</v>
      </c>
      <c r="G38" s="210">
        <v>12</v>
      </c>
      <c r="H38" s="223">
        <v>0</v>
      </c>
      <c r="I38" s="224">
        <v>0</v>
      </c>
      <c r="J38" s="225">
        <v>0</v>
      </c>
      <c r="K38" s="225">
        <v>0</v>
      </c>
      <c r="L38" s="211">
        <v>1</v>
      </c>
      <c r="M38" s="209">
        <v>2</v>
      </c>
      <c r="N38" s="210">
        <v>0</v>
      </c>
      <c r="O38" s="209">
        <v>0</v>
      </c>
      <c r="P38" s="223">
        <v>0</v>
      </c>
      <c r="Q38" s="226">
        <v>0</v>
      </c>
    </row>
    <row r="39" spans="1:20" s="488" customFormat="1" ht="10.8" x14ac:dyDescent="0.2">
      <c r="A39" s="489" t="s">
        <v>161</v>
      </c>
      <c r="B39" s="208">
        <f t="shared" si="7"/>
        <v>8</v>
      </c>
      <c r="C39" s="209">
        <f t="shared" si="7"/>
        <v>2</v>
      </c>
      <c r="D39" s="211">
        <v>0</v>
      </c>
      <c r="E39" s="209">
        <v>0</v>
      </c>
      <c r="F39" s="210">
        <v>7</v>
      </c>
      <c r="G39" s="210">
        <v>1</v>
      </c>
      <c r="H39" s="223">
        <v>0</v>
      </c>
      <c r="I39" s="224">
        <v>0</v>
      </c>
      <c r="J39" s="225">
        <v>1</v>
      </c>
      <c r="K39" s="225">
        <v>1</v>
      </c>
      <c r="L39" s="223">
        <v>0</v>
      </c>
      <c r="M39" s="224">
        <v>0</v>
      </c>
      <c r="N39" s="210">
        <v>0</v>
      </c>
      <c r="O39" s="209">
        <v>0</v>
      </c>
      <c r="P39" s="223">
        <v>0</v>
      </c>
      <c r="Q39" s="226">
        <v>0</v>
      </c>
    </row>
    <row r="40" spans="1:20" s="488" customFormat="1" ht="10.8" x14ac:dyDescent="0.2">
      <c r="A40" s="490" t="s">
        <v>48</v>
      </c>
      <c r="B40" s="208">
        <f t="shared" si="7"/>
        <v>0</v>
      </c>
      <c r="C40" s="209">
        <f t="shared" si="7"/>
        <v>0</v>
      </c>
      <c r="D40" s="211">
        <v>0</v>
      </c>
      <c r="E40" s="209">
        <v>0</v>
      </c>
      <c r="F40" s="210">
        <v>0</v>
      </c>
      <c r="G40" s="210">
        <v>0</v>
      </c>
      <c r="H40" s="223">
        <v>0</v>
      </c>
      <c r="I40" s="224">
        <v>0</v>
      </c>
      <c r="J40" s="225">
        <v>0</v>
      </c>
      <c r="K40" s="225">
        <v>0</v>
      </c>
      <c r="L40" s="211">
        <v>0</v>
      </c>
      <c r="M40" s="209">
        <v>0</v>
      </c>
      <c r="N40" s="210">
        <v>0</v>
      </c>
      <c r="O40" s="209">
        <v>0</v>
      </c>
      <c r="P40" s="223">
        <v>0</v>
      </c>
      <c r="Q40" s="226">
        <v>0</v>
      </c>
    </row>
    <row r="41" spans="1:20" s="488" customFormat="1" ht="10.8" x14ac:dyDescent="0.2">
      <c r="A41" s="490" t="s">
        <v>49</v>
      </c>
      <c r="B41" s="208">
        <f t="shared" si="7"/>
        <v>0</v>
      </c>
      <c r="C41" s="209">
        <f t="shared" si="7"/>
        <v>0</v>
      </c>
      <c r="D41" s="223">
        <v>0</v>
      </c>
      <c r="E41" s="224">
        <v>0</v>
      </c>
      <c r="F41" s="225">
        <v>0</v>
      </c>
      <c r="G41" s="225">
        <v>0</v>
      </c>
      <c r="H41" s="223">
        <v>0</v>
      </c>
      <c r="I41" s="224">
        <v>0</v>
      </c>
      <c r="J41" s="225">
        <v>0</v>
      </c>
      <c r="K41" s="225">
        <v>0</v>
      </c>
      <c r="L41" s="223">
        <v>0</v>
      </c>
      <c r="M41" s="224">
        <v>0</v>
      </c>
      <c r="N41" s="225">
        <v>0</v>
      </c>
      <c r="O41" s="209">
        <v>0</v>
      </c>
      <c r="P41" s="223">
        <v>0</v>
      </c>
      <c r="Q41" s="226">
        <v>0</v>
      </c>
    </row>
    <row r="42" spans="1:20" s="488" customFormat="1" ht="10.8" x14ac:dyDescent="0.2">
      <c r="A42" s="489" t="s">
        <v>50</v>
      </c>
      <c r="B42" s="208">
        <f t="shared" si="7"/>
        <v>31</v>
      </c>
      <c r="C42" s="209">
        <f t="shared" si="7"/>
        <v>15</v>
      </c>
      <c r="D42" s="211">
        <v>3</v>
      </c>
      <c r="E42" s="209">
        <v>1</v>
      </c>
      <c r="F42" s="210">
        <v>13</v>
      </c>
      <c r="G42" s="210">
        <v>6</v>
      </c>
      <c r="H42" s="223">
        <v>8</v>
      </c>
      <c r="I42" s="224">
        <v>2</v>
      </c>
      <c r="J42" s="225">
        <v>5</v>
      </c>
      <c r="K42" s="225">
        <v>4</v>
      </c>
      <c r="L42" s="211">
        <v>2</v>
      </c>
      <c r="M42" s="209">
        <v>2</v>
      </c>
      <c r="N42" s="210">
        <v>0</v>
      </c>
      <c r="O42" s="209">
        <v>0</v>
      </c>
      <c r="P42" s="223">
        <v>0</v>
      </c>
      <c r="Q42" s="226">
        <v>0</v>
      </c>
      <c r="T42" s="494"/>
    </row>
    <row r="43" spans="1:20" s="488" customFormat="1" ht="10.8" x14ac:dyDescent="0.2">
      <c r="A43" s="490" t="s">
        <v>51</v>
      </c>
      <c r="B43" s="208">
        <f t="shared" si="7"/>
        <v>1</v>
      </c>
      <c r="C43" s="209">
        <f t="shared" si="7"/>
        <v>1</v>
      </c>
      <c r="D43" s="211">
        <v>0</v>
      </c>
      <c r="E43" s="209">
        <v>0</v>
      </c>
      <c r="F43" s="210">
        <v>0</v>
      </c>
      <c r="G43" s="210">
        <v>0</v>
      </c>
      <c r="H43" s="223">
        <v>0</v>
      </c>
      <c r="I43" s="224">
        <v>0</v>
      </c>
      <c r="J43" s="225">
        <v>1</v>
      </c>
      <c r="K43" s="225">
        <v>1</v>
      </c>
      <c r="L43" s="211">
        <v>0</v>
      </c>
      <c r="M43" s="209">
        <v>0</v>
      </c>
      <c r="N43" s="210">
        <v>0</v>
      </c>
      <c r="O43" s="209">
        <v>0</v>
      </c>
      <c r="P43" s="223">
        <v>0</v>
      </c>
      <c r="Q43" s="226">
        <v>0</v>
      </c>
      <c r="R43" s="494"/>
    </row>
    <row r="44" spans="1:20" s="488" customFormat="1" ht="10.8" x14ac:dyDescent="0.2">
      <c r="A44" s="490" t="s">
        <v>204</v>
      </c>
      <c r="B44" s="208">
        <f t="shared" si="7"/>
        <v>0</v>
      </c>
      <c r="C44" s="209">
        <f t="shared" si="7"/>
        <v>0</v>
      </c>
      <c r="D44" s="223">
        <v>0</v>
      </c>
      <c r="E44" s="224">
        <v>0</v>
      </c>
      <c r="F44" s="225">
        <v>0</v>
      </c>
      <c r="G44" s="225">
        <v>0</v>
      </c>
      <c r="H44" s="223">
        <v>0</v>
      </c>
      <c r="I44" s="224">
        <v>0</v>
      </c>
      <c r="J44" s="225">
        <v>0</v>
      </c>
      <c r="K44" s="225">
        <v>0</v>
      </c>
      <c r="L44" s="223">
        <v>0</v>
      </c>
      <c r="M44" s="224">
        <v>0</v>
      </c>
      <c r="N44" s="225">
        <v>0</v>
      </c>
      <c r="O44" s="209">
        <v>0</v>
      </c>
      <c r="P44" s="223">
        <v>0</v>
      </c>
      <c r="Q44" s="226">
        <v>0</v>
      </c>
      <c r="R44" s="494"/>
    </row>
    <row r="45" spans="1:20" s="488" customFormat="1" ht="10.8" x14ac:dyDescent="0.2">
      <c r="A45" s="490" t="s">
        <v>469</v>
      </c>
      <c r="B45" s="208">
        <f t="shared" si="7"/>
        <v>11</v>
      </c>
      <c r="C45" s="209">
        <f t="shared" si="7"/>
        <v>6</v>
      </c>
      <c r="D45" s="211">
        <v>1</v>
      </c>
      <c r="E45" s="209">
        <v>1</v>
      </c>
      <c r="F45" s="210">
        <v>8</v>
      </c>
      <c r="G45" s="210">
        <v>3</v>
      </c>
      <c r="H45" s="223">
        <v>1</v>
      </c>
      <c r="I45" s="224">
        <v>1</v>
      </c>
      <c r="J45" s="225">
        <v>1</v>
      </c>
      <c r="K45" s="225">
        <v>1</v>
      </c>
      <c r="L45" s="211">
        <v>0</v>
      </c>
      <c r="M45" s="209">
        <v>0</v>
      </c>
      <c r="N45" s="210">
        <v>0</v>
      </c>
      <c r="O45" s="209">
        <v>0</v>
      </c>
      <c r="P45" s="211">
        <v>0</v>
      </c>
      <c r="Q45" s="226">
        <v>0</v>
      </c>
    </row>
    <row r="46" spans="1:20" s="488" customFormat="1" ht="10.8" x14ac:dyDescent="0.2">
      <c r="A46" s="489" t="s">
        <v>52</v>
      </c>
      <c r="B46" s="208">
        <f t="shared" si="7"/>
        <v>6</v>
      </c>
      <c r="C46" s="209">
        <f t="shared" si="7"/>
        <v>3</v>
      </c>
      <c r="D46" s="211">
        <v>1</v>
      </c>
      <c r="E46" s="209">
        <v>1</v>
      </c>
      <c r="F46" s="210">
        <v>0</v>
      </c>
      <c r="G46" s="210">
        <v>0</v>
      </c>
      <c r="H46" s="223">
        <v>4</v>
      </c>
      <c r="I46" s="224">
        <v>2</v>
      </c>
      <c r="J46" s="225">
        <v>1</v>
      </c>
      <c r="K46" s="225">
        <v>0</v>
      </c>
      <c r="L46" s="223">
        <v>0</v>
      </c>
      <c r="M46" s="224">
        <v>0</v>
      </c>
      <c r="N46" s="210">
        <v>0</v>
      </c>
      <c r="O46" s="209">
        <v>0</v>
      </c>
      <c r="P46" s="223">
        <v>0</v>
      </c>
      <c r="Q46" s="226">
        <v>0</v>
      </c>
    </row>
    <row r="47" spans="1:20" s="488" customFormat="1" ht="10.8" x14ac:dyDescent="0.2">
      <c r="A47" s="490" t="s">
        <v>53</v>
      </c>
      <c r="B47" s="208">
        <f t="shared" si="7"/>
        <v>6</v>
      </c>
      <c r="C47" s="209">
        <f t="shared" si="7"/>
        <v>0</v>
      </c>
      <c r="D47" s="211">
        <v>1</v>
      </c>
      <c r="E47" s="209">
        <v>0</v>
      </c>
      <c r="F47" s="210">
        <v>5</v>
      </c>
      <c r="G47" s="210">
        <v>0</v>
      </c>
      <c r="H47" s="223">
        <v>0</v>
      </c>
      <c r="I47" s="224">
        <v>0</v>
      </c>
      <c r="J47" s="225">
        <v>0</v>
      </c>
      <c r="K47" s="225">
        <v>0</v>
      </c>
      <c r="L47" s="223">
        <v>0</v>
      </c>
      <c r="M47" s="224">
        <v>0</v>
      </c>
      <c r="N47" s="210">
        <v>0</v>
      </c>
      <c r="O47" s="209">
        <v>0</v>
      </c>
      <c r="P47" s="223">
        <v>0</v>
      </c>
      <c r="Q47" s="226">
        <v>0</v>
      </c>
      <c r="S47" s="494"/>
    </row>
    <row r="48" spans="1:20" s="488" customFormat="1" ht="10.8" x14ac:dyDescent="0.2">
      <c r="A48" s="489" t="s">
        <v>54</v>
      </c>
      <c r="B48" s="208">
        <f t="shared" si="7"/>
        <v>21</v>
      </c>
      <c r="C48" s="209">
        <f t="shared" si="7"/>
        <v>19</v>
      </c>
      <c r="D48" s="211">
        <v>0</v>
      </c>
      <c r="E48" s="209">
        <v>0</v>
      </c>
      <c r="F48" s="210">
        <v>15</v>
      </c>
      <c r="G48" s="210">
        <v>12</v>
      </c>
      <c r="H48" s="223">
        <v>0</v>
      </c>
      <c r="I48" s="224">
        <v>0</v>
      </c>
      <c r="J48" s="225">
        <v>3</v>
      </c>
      <c r="K48" s="225">
        <v>4</v>
      </c>
      <c r="L48" s="211">
        <v>0</v>
      </c>
      <c r="M48" s="209">
        <v>0</v>
      </c>
      <c r="N48" s="210">
        <v>1</v>
      </c>
      <c r="O48" s="209">
        <v>0</v>
      </c>
      <c r="P48" s="211">
        <v>2</v>
      </c>
      <c r="Q48" s="226">
        <v>3</v>
      </c>
    </row>
    <row r="49" spans="1:17" s="488" customFormat="1" ht="10.8" x14ac:dyDescent="0.2">
      <c r="A49" s="490" t="s">
        <v>171</v>
      </c>
      <c r="B49" s="208">
        <f t="shared" si="7"/>
        <v>7</v>
      </c>
      <c r="C49" s="209">
        <f t="shared" si="7"/>
        <v>10</v>
      </c>
      <c r="D49" s="211">
        <v>1</v>
      </c>
      <c r="E49" s="209">
        <v>1</v>
      </c>
      <c r="F49" s="210">
        <v>6</v>
      </c>
      <c r="G49" s="210">
        <v>9</v>
      </c>
      <c r="H49" s="223">
        <v>0</v>
      </c>
      <c r="I49" s="224">
        <v>0</v>
      </c>
      <c r="J49" s="225">
        <v>0</v>
      </c>
      <c r="K49" s="225">
        <v>0</v>
      </c>
      <c r="L49" s="223">
        <v>0</v>
      </c>
      <c r="M49" s="224">
        <v>0</v>
      </c>
      <c r="N49" s="210">
        <v>0</v>
      </c>
      <c r="O49" s="209">
        <v>0</v>
      </c>
      <c r="P49" s="223">
        <v>0</v>
      </c>
      <c r="Q49" s="226">
        <v>0</v>
      </c>
    </row>
    <row r="50" spans="1:17" s="488" customFormat="1" ht="10.8" x14ac:dyDescent="0.2">
      <c r="A50" s="489" t="s">
        <v>55</v>
      </c>
      <c r="B50" s="208">
        <f t="shared" si="7"/>
        <v>4</v>
      </c>
      <c r="C50" s="209">
        <f t="shared" si="7"/>
        <v>3</v>
      </c>
      <c r="D50" s="211">
        <v>0</v>
      </c>
      <c r="E50" s="209">
        <v>0</v>
      </c>
      <c r="F50" s="210">
        <v>4</v>
      </c>
      <c r="G50" s="210">
        <v>3</v>
      </c>
      <c r="H50" s="223">
        <v>0</v>
      </c>
      <c r="I50" s="224">
        <v>0</v>
      </c>
      <c r="J50" s="225">
        <v>0</v>
      </c>
      <c r="K50" s="225">
        <v>0</v>
      </c>
      <c r="L50" s="211">
        <v>0</v>
      </c>
      <c r="M50" s="209">
        <v>0</v>
      </c>
      <c r="N50" s="210">
        <v>0</v>
      </c>
      <c r="O50" s="209">
        <v>0</v>
      </c>
      <c r="P50" s="223">
        <v>0</v>
      </c>
      <c r="Q50" s="226">
        <v>0</v>
      </c>
    </row>
    <row r="51" spans="1:17" s="488" customFormat="1" ht="10.8" x14ac:dyDescent="0.2">
      <c r="A51" s="489" t="s">
        <v>56</v>
      </c>
      <c r="B51" s="208">
        <f t="shared" si="7"/>
        <v>27</v>
      </c>
      <c r="C51" s="209">
        <f>E51+G51+I51+K51+M51+O51+Q51</f>
        <v>15</v>
      </c>
      <c r="D51" s="211">
        <v>3</v>
      </c>
      <c r="E51" s="209">
        <v>2</v>
      </c>
      <c r="F51" s="210">
        <v>9</v>
      </c>
      <c r="G51" s="210">
        <v>2</v>
      </c>
      <c r="H51" s="223">
        <v>0</v>
      </c>
      <c r="I51" s="224">
        <v>0</v>
      </c>
      <c r="J51" s="225">
        <v>15</v>
      </c>
      <c r="K51" s="225">
        <v>11</v>
      </c>
      <c r="L51" s="211">
        <v>0</v>
      </c>
      <c r="M51" s="209">
        <v>0</v>
      </c>
      <c r="N51" s="210">
        <v>0</v>
      </c>
      <c r="O51" s="209">
        <v>0</v>
      </c>
      <c r="P51" s="211">
        <v>0</v>
      </c>
      <c r="Q51" s="212">
        <v>0</v>
      </c>
    </row>
    <row r="52" spans="1:17" s="488" customFormat="1" ht="10.8" x14ac:dyDescent="0.2">
      <c r="A52" s="490" t="s">
        <v>57</v>
      </c>
      <c r="B52" s="208">
        <f t="shared" si="7"/>
        <v>0</v>
      </c>
      <c r="C52" s="209">
        <f t="shared" si="7"/>
        <v>0</v>
      </c>
      <c r="D52" s="211">
        <v>0</v>
      </c>
      <c r="E52" s="209">
        <v>0</v>
      </c>
      <c r="F52" s="210">
        <v>0</v>
      </c>
      <c r="G52" s="210">
        <v>0</v>
      </c>
      <c r="H52" s="223">
        <v>0</v>
      </c>
      <c r="I52" s="224">
        <v>0</v>
      </c>
      <c r="J52" s="225">
        <v>0</v>
      </c>
      <c r="K52" s="225">
        <v>0</v>
      </c>
      <c r="L52" s="211">
        <v>0</v>
      </c>
      <c r="M52" s="224">
        <v>0</v>
      </c>
      <c r="N52" s="210">
        <v>0</v>
      </c>
      <c r="O52" s="209">
        <v>0</v>
      </c>
      <c r="P52" s="211">
        <v>0</v>
      </c>
      <c r="Q52" s="212">
        <v>0</v>
      </c>
    </row>
    <row r="53" spans="1:17" s="488" customFormat="1" ht="10.8" x14ac:dyDescent="0.2">
      <c r="A53" s="491" t="s">
        <v>58</v>
      </c>
      <c r="B53" s="208">
        <f t="shared" si="7"/>
        <v>0</v>
      </c>
      <c r="C53" s="209">
        <f t="shared" si="7"/>
        <v>0</v>
      </c>
      <c r="D53" s="225">
        <v>0</v>
      </c>
      <c r="E53" s="224">
        <v>0</v>
      </c>
      <c r="F53" s="225">
        <v>0</v>
      </c>
      <c r="G53" s="225">
        <v>0</v>
      </c>
      <c r="H53" s="223">
        <v>0</v>
      </c>
      <c r="I53" s="224">
        <v>0</v>
      </c>
      <c r="J53" s="225">
        <v>0</v>
      </c>
      <c r="K53" s="225">
        <v>0</v>
      </c>
      <c r="L53" s="223">
        <v>0</v>
      </c>
      <c r="M53" s="224">
        <v>0</v>
      </c>
      <c r="N53" s="225">
        <v>0</v>
      </c>
      <c r="O53" s="224">
        <v>0</v>
      </c>
      <c r="P53" s="223">
        <v>0</v>
      </c>
      <c r="Q53" s="226">
        <v>0</v>
      </c>
    </row>
    <row r="54" spans="1:17" s="488" customFormat="1" ht="10.8" x14ac:dyDescent="0.2">
      <c r="A54" s="489" t="s">
        <v>59</v>
      </c>
      <c r="B54" s="482">
        <f>D54+F54+H54+J54+L54+N54+P54</f>
        <v>142</v>
      </c>
      <c r="C54" s="477">
        <f>E54+G54+I54+K54+M54+O54+Q54</f>
        <v>69</v>
      </c>
      <c r="D54" s="483">
        <f>SUM(D55:D62)</f>
        <v>32</v>
      </c>
      <c r="E54" s="477">
        <f>SUM(E55:E62)</f>
        <v>2</v>
      </c>
      <c r="F54" s="483">
        <f t="shared" ref="F54:Q54" si="8">SUM(F55:F62)</f>
        <v>57</v>
      </c>
      <c r="G54" s="477">
        <f t="shared" si="8"/>
        <v>44</v>
      </c>
      <c r="H54" s="483">
        <f t="shared" si="8"/>
        <v>36</v>
      </c>
      <c r="I54" s="477">
        <f t="shared" si="8"/>
        <v>18</v>
      </c>
      <c r="J54" s="483">
        <f t="shared" si="8"/>
        <v>17</v>
      </c>
      <c r="K54" s="477">
        <f t="shared" si="8"/>
        <v>5</v>
      </c>
      <c r="L54" s="483">
        <f t="shared" si="8"/>
        <v>0</v>
      </c>
      <c r="M54" s="477">
        <f t="shared" si="8"/>
        <v>0</v>
      </c>
      <c r="N54" s="483">
        <f t="shared" si="8"/>
        <v>0</v>
      </c>
      <c r="O54" s="477">
        <f t="shared" si="8"/>
        <v>0</v>
      </c>
      <c r="P54" s="483">
        <f t="shared" si="8"/>
        <v>0</v>
      </c>
      <c r="Q54" s="747">
        <f t="shared" si="8"/>
        <v>0</v>
      </c>
    </row>
    <row r="55" spans="1:17" s="488" customFormat="1" ht="10.8" x14ac:dyDescent="0.2">
      <c r="A55" s="489" t="s">
        <v>60</v>
      </c>
      <c r="B55" s="208">
        <f>D55+F55+H55+J55+L55+N55+P55</f>
        <v>20</v>
      </c>
      <c r="C55" s="210">
        <f>E55+G55+I55+K55+M55+O55+Q55</f>
        <v>16</v>
      </c>
      <c r="D55" s="727">
        <v>0</v>
      </c>
      <c r="E55" s="726">
        <v>0</v>
      </c>
      <c r="F55" s="727">
        <v>4</v>
      </c>
      <c r="G55" s="726">
        <v>7</v>
      </c>
      <c r="H55" s="211">
        <v>16</v>
      </c>
      <c r="I55" s="210">
        <v>9</v>
      </c>
      <c r="J55" s="211">
        <v>0</v>
      </c>
      <c r="K55" s="210">
        <v>0</v>
      </c>
      <c r="L55" s="727">
        <v>0</v>
      </c>
      <c r="M55" s="726">
        <v>0</v>
      </c>
      <c r="N55" s="727">
        <v>0</v>
      </c>
      <c r="O55" s="726">
        <v>0</v>
      </c>
      <c r="P55" s="727">
        <v>0</v>
      </c>
      <c r="Q55" s="729">
        <v>0</v>
      </c>
    </row>
    <row r="56" spans="1:17" s="488" customFormat="1" ht="10.8" x14ac:dyDescent="0.2">
      <c r="A56" s="490" t="s">
        <v>61</v>
      </c>
      <c r="B56" s="208">
        <f t="shared" ref="B56:B62" si="9">D56+F56+H56+J56+L56+N56+P56</f>
        <v>11</v>
      </c>
      <c r="C56" s="210">
        <f t="shared" ref="C56:C62" si="10">E56+G56+I56+K56+M56+O56+Q56</f>
        <v>4</v>
      </c>
      <c r="D56" s="211">
        <v>2</v>
      </c>
      <c r="E56" s="209">
        <v>0</v>
      </c>
      <c r="F56" s="210">
        <v>3</v>
      </c>
      <c r="G56" s="210">
        <v>0</v>
      </c>
      <c r="H56" s="211">
        <v>5</v>
      </c>
      <c r="I56" s="210">
        <v>4</v>
      </c>
      <c r="J56" s="211">
        <v>1</v>
      </c>
      <c r="K56" s="209">
        <v>0</v>
      </c>
      <c r="L56" s="727">
        <v>0</v>
      </c>
      <c r="M56" s="209">
        <v>0</v>
      </c>
      <c r="N56" s="210">
        <v>0</v>
      </c>
      <c r="O56" s="209">
        <v>0</v>
      </c>
      <c r="P56" s="211">
        <v>0</v>
      </c>
      <c r="Q56" s="212">
        <v>0</v>
      </c>
    </row>
    <row r="57" spans="1:17" s="488" customFormat="1" ht="10.8" x14ac:dyDescent="0.2">
      <c r="A57" s="490" t="s">
        <v>453</v>
      </c>
      <c r="B57" s="208">
        <f t="shared" si="9"/>
        <v>12</v>
      </c>
      <c r="C57" s="210">
        <f t="shared" si="10"/>
        <v>7</v>
      </c>
      <c r="D57" s="211">
        <v>1</v>
      </c>
      <c r="E57" s="209">
        <v>0</v>
      </c>
      <c r="F57" s="210">
        <v>4</v>
      </c>
      <c r="G57" s="210">
        <v>2</v>
      </c>
      <c r="H57" s="211">
        <v>3</v>
      </c>
      <c r="I57" s="210">
        <v>3</v>
      </c>
      <c r="J57" s="211">
        <v>4</v>
      </c>
      <c r="K57" s="209">
        <v>2</v>
      </c>
      <c r="L57" s="727">
        <v>0</v>
      </c>
      <c r="M57" s="209">
        <v>0</v>
      </c>
      <c r="N57" s="210">
        <v>0</v>
      </c>
      <c r="O57" s="209">
        <v>0</v>
      </c>
      <c r="P57" s="211">
        <v>0</v>
      </c>
      <c r="Q57" s="212">
        <v>0</v>
      </c>
    </row>
    <row r="58" spans="1:17" s="488" customFormat="1" ht="10.8" x14ac:dyDescent="0.2">
      <c r="A58" s="495" t="s">
        <v>677</v>
      </c>
      <c r="B58" s="208">
        <f t="shared" si="9"/>
        <v>3</v>
      </c>
      <c r="C58" s="210">
        <f t="shared" si="10"/>
        <v>2</v>
      </c>
      <c r="D58" s="211">
        <v>1</v>
      </c>
      <c r="E58" s="209">
        <v>0</v>
      </c>
      <c r="F58" s="210">
        <v>2</v>
      </c>
      <c r="G58" s="210">
        <v>2</v>
      </c>
      <c r="H58" s="211">
        <v>0</v>
      </c>
      <c r="I58" s="210">
        <v>0</v>
      </c>
      <c r="J58" s="211">
        <v>0</v>
      </c>
      <c r="K58" s="209">
        <v>0</v>
      </c>
      <c r="L58" s="727">
        <v>0</v>
      </c>
      <c r="M58" s="209">
        <v>0</v>
      </c>
      <c r="N58" s="210">
        <v>0</v>
      </c>
      <c r="O58" s="209">
        <v>0</v>
      </c>
      <c r="P58" s="211">
        <v>0</v>
      </c>
      <c r="Q58" s="212">
        <v>0</v>
      </c>
    </row>
    <row r="59" spans="1:17" s="488" customFormat="1" ht="10.8" x14ac:dyDescent="0.2">
      <c r="A59" s="489" t="s">
        <v>62</v>
      </c>
      <c r="B59" s="208">
        <f t="shared" si="9"/>
        <v>29</v>
      </c>
      <c r="C59" s="210">
        <f t="shared" si="10"/>
        <v>11</v>
      </c>
      <c r="D59" s="211">
        <v>3</v>
      </c>
      <c r="E59" s="209">
        <v>1</v>
      </c>
      <c r="F59" s="210">
        <v>10</v>
      </c>
      <c r="G59" s="210">
        <v>7</v>
      </c>
      <c r="H59" s="211">
        <v>12</v>
      </c>
      <c r="I59" s="210">
        <v>2</v>
      </c>
      <c r="J59" s="211">
        <v>4</v>
      </c>
      <c r="K59" s="209">
        <v>1</v>
      </c>
      <c r="L59" s="727">
        <v>0</v>
      </c>
      <c r="M59" s="209">
        <v>0</v>
      </c>
      <c r="N59" s="210">
        <v>0</v>
      </c>
      <c r="O59" s="209">
        <v>0</v>
      </c>
      <c r="P59" s="211">
        <v>0</v>
      </c>
      <c r="Q59" s="212">
        <v>0</v>
      </c>
    </row>
    <row r="60" spans="1:17" s="488" customFormat="1" ht="10.8" x14ac:dyDescent="0.2">
      <c r="A60" s="489" t="s">
        <v>63</v>
      </c>
      <c r="B60" s="208">
        <f t="shared" si="9"/>
        <v>12</v>
      </c>
      <c r="C60" s="210">
        <f t="shared" si="10"/>
        <v>6</v>
      </c>
      <c r="D60" s="211">
        <v>4</v>
      </c>
      <c r="E60" s="209">
        <v>1</v>
      </c>
      <c r="F60" s="210">
        <v>6</v>
      </c>
      <c r="G60" s="210">
        <v>5</v>
      </c>
      <c r="H60" s="211">
        <v>0</v>
      </c>
      <c r="I60" s="210">
        <v>0</v>
      </c>
      <c r="J60" s="211">
        <v>2</v>
      </c>
      <c r="K60" s="209">
        <v>0</v>
      </c>
      <c r="L60" s="727">
        <v>0</v>
      </c>
      <c r="M60" s="209">
        <v>0</v>
      </c>
      <c r="N60" s="210">
        <v>0</v>
      </c>
      <c r="O60" s="209">
        <v>0</v>
      </c>
      <c r="P60" s="211">
        <v>0</v>
      </c>
      <c r="Q60" s="212">
        <v>0</v>
      </c>
    </row>
    <row r="61" spans="1:17" s="488" customFormat="1" ht="10.8" x14ac:dyDescent="0.2">
      <c r="A61" s="490" t="s">
        <v>64</v>
      </c>
      <c r="B61" s="208">
        <f t="shared" si="9"/>
        <v>28</v>
      </c>
      <c r="C61" s="210">
        <f t="shared" si="10"/>
        <v>12</v>
      </c>
      <c r="D61" s="211">
        <v>13</v>
      </c>
      <c r="E61" s="209">
        <v>0</v>
      </c>
      <c r="F61" s="210">
        <v>15</v>
      </c>
      <c r="G61" s="210">
        <v>12</v>
      </c>
      <c r="H61" s="211">
        <v>0</v>
      </c>
      <c r="I61" s="210">
        <v>0</v>
      </c>
      <c r="J61" s="211">
        <v>0</v>
      </c>
      <c r="K61" s="209">
        <v>0</v>
      </c>
      <c r="L61" s="727">
        <v>0</v>
      </c>
      <c r="M61" s="209">
        <v>0</v>
      </c>
      <c r="N61" s="210">
        <v>0</v>
      </c>
      <c r="O61" s="209">
        <v>0</v>
      </c>
      <c r="P61" s="211">
        <v>0</v>
      </c>
      <c r="Q61" s="212">
        <v>0</v>
      </c>
    </row>
    <row r="62" spans="1:17" s="488" customFormat="1" ht="10.8" x14ac:dyDescent="0.2">
      <c r="A62" s="493" t="s">
        <v>65</v>
      </c>
      <c r="B62" s="208">
        <f t="shared" si="9"/>
        <v>27</v>
      </c>
      <c r="C62" s="210">
        <f t="shared" si="10"/>
        <v>11</v>
      </c>
      <c r="D62" s="215">
        <v>8</v>
      </c>
      <c r="E62" s="213">
        <v>0</v>
      </c>
      <c r="F62" s="214">
        <v>13</v>
      </c>
      <c r="G62" s="214">
        <v>9</v>
      </c>
      <c r="H62" s="215">
        <v>0</v>
      </c>
      <c r="I62" s="214">
        <v>0</v>
      </c>
      <c r="J62" s="215">
        <v>6</v>
      </c>
      <c r="K62" s="213">
        <v>2</v>
      </c>
      <c r="L62" s="215">
        <v>0</v>
      </c>
      <c r="M62" s="213">
        <v>0</v>
      </c>
      <c r="N62" s="214">
        <v>0</v>
      </c>
      <c r="O62" s="213">
        <v>0</v>
      </c>
      <c r="P62" s="215">
        <v>0</v>
      </c>
      <c r="Q62" s="216">
        <v>0</v>
      </c>
    </row>
    <row r="63" spans="1:17" s="488" customFormat="1" ht="10.8" x14ac:dyDescent="0.2">
      <c r="A63" s="489" t="s">
        <v>66</v>
      </c>
      <c r="B63" s="734">
        <f>D63+F63+H63+J63+L63+N63+P63</f>
        <v>127</v>
      </c>
      <c r="C63" s="733">
        <f>E63+G63+I63+K63+M63+O63+Q63</f>
        <v>126</v>
      </c>
      <c r="D63" s="483">
        <f>SUM(D64:D80)</f>
        <v>2</v>
      </c>
      <c r="E63" s="477">
        <f>SUM(E64:E80)</f>
        <v>0</v>
      </c>
      <c r="F63" s="483">
        <f t="shared" ref="F63:Q63" si="11">SUM(F64:F80)</f>
        <v>72</v>
      </c>
      <c r="G63" s="477">
        <f t="shared" si="11"/>
        <v>84</v>
      </c>
      <c r="H63" s="483">
        <f t="shared" si="11"/>
        <v>8</v>
      </c>
      <c r="I63" s="477">
        <f t="shared" si="11"/>
        <v>6</v>
      </c>
      <c r="J63" s="483">
        <f t="shared" si="11"/>
        <v>29</v>
      </c>
      <c r="K63" s="477">
        <f t="shared" si="11"/>
        <v>17</v>
      </c>
      <c r="L63" s="483">
        <f t="shared" si="11"/>
        <v>12</v>
      </c>
      <c r="M63" s="477">
        <f t="shared" si="11"/>
        <v>15</v>
      </c>
      <c r="N63" s="483">
        <f t="shared" si="11"/>
        <v>4</v>
      </c>
      <c r="O63" s="477">
        <f t="shared" si="11"/>
        <v>4</v>
      </c>
      <c r="P63" s="483">
        <f t="shared" si="11"/>
        <v>0</v>
      </c>
      <c r="Q63" s="747">
        <f t="shared" si="11"/>
        <v>0</v>
      </c>
    </row>
    <row r="64" spans="1:17" s="488" customFormat="1" ht="10.8" x14ac:dyDescent="0.2">
      <c r="A64" s="489" t="s">
        <v>67</v>
      </c>
      <c r="B64" s="208">
        <f>D64+F64+H64+J64+L64+N64+P64</f>
        <v>13</v>
      </c>
      <c r="C64" s="210">
        <f>E64+G64+I64+K64+M64+O64+Q64</f>
        <v>30</v>
      </c>
      <c r="D64" s="727">
        <v>0</v>
      </c>
      <c r="E64" s="726">
        <v>0</v>
      </c>
      <c r="F64" s="727">
        <v>12</v>
      </c>
      <c r="G64" s="726">
        <v>29</v>
      </c>
      <c r="H64" s="211">
        <v>1</v>
      </c>
      <c r="I64" s="210">
        <v>1</v>
      </c>
      <c r="J64" s="211">
        <v>0</v>
      </c>
      <c r="K64" s="210">
        <v>0</v>
      </c>
      <c r="L64" s="727">
        <v>0</v>
      </c>
      <c r="M64" s="726">
        <v>0</v>
      </c>
      <c r="N64" s="727">
        <v>0</v>
      </c>
      <c r="O64" s="726">
        <v>0</v>
      </c>
      <c r="P64" s="727">
        <v>0</v>
      </c>
      <c r="Q64" s="729">
        <v>0</v>
      </c>
    </row>
    <row r="65" spans="1:17" s="488" customFormat="1" ht="10.8" x14ac:dyDescent="0.2">
      <c r="A65" s="490" t="s">
        <v>68</v>
      </c>
      <c r="B65" s="208">
        <f t="shared" ref="B65:C80" si="12">D65+F65+H65+J65+L65+N65+P65</f>
        <v>3</v>
      </c>
      <c r="C65" s="210">
        <f t="shared" si="12"/>
        <v>2</v>
      </c>
      <c r="D65" s="727">
        <v>0</v>
      </c>
      <c r="E65" s="726">
        <v>0</v>
      </c>
      <c r="F65" s="727">
        <v>1</v>
      </c>
      <c r="G65" s="726">
        <v>1</v>
      </c>
      <c r="H65" s="211">
        <v>0</v>
      </c>
      <c r="I65" s="210">
        <v>0</v>
      </c>
      <c r="J65" s="211">
        <v>2</v>
      </c>
      <c r="K65" s="210">
        <v>1</v>
      </c>
      <c r="L65" s="727">
        <v>0</v>
      </c>
      <c r="M65" s="726">
        <v>0</v>
      </c>
      <c r="N65" s="727">
        <v>0</v>
      </c>
      <c r="O65" s="726">
        <v>0</v>
      </c>
      <c r="P65" s="727">
        <v>0</v>
      </c>
      <c r="Q65" s="729">
        <v>0</v>
      </c>
    </row>
    <row r="66" spans="1:17" s="488" customFormat="1" ht="10.8" x14ac:dyDescent="0.2">
      <c r="A66" s="490" t="s">
        <v>69</v>
      </c>
      <c r="B66" s="208">
        <f t="shared" si="12"/>
        <v>10</v>
      </c>
      <c r="C66" s="210">
        <f t="shared" si="12"/>
        <v>11</v>
      </c>
      <c r="D66" s="727">
        <v>0</v>
      </c>
      <c r="E66" s="726">
        <v>0</v>
      </c>
      <c r="F66" s="727">
        <v>1</v>
      </c>
      <c r="G66" s="726">
        <v>1</v>
      </c>
      <c r="H66" s="211">
        <v>1</v>
      </c>
      <c r="I66" s="210">
        <v>1</v>
      </c>
      <c r="J66" s="211">
        <v>0</v>
      </c>
      <c r="K66" s="210">
        <v>0</v>
      </c>
      <c r="L66" s="727">
        <v>8</v>
      </c>
      <c r="M66" s="726">
        <v>9</v>
      </c>
      <c r="N66" s="727">
        <v>0</v>
      </c>
      <c r="O66" s="726">
        <v>0</v>
      </c>
      <c r="P66" s="727">
        <v>0</v>
      </c>
      <c r="Q66" s="729">
        <v>0</v>
      </c>
    </row>
    <row r="67" spans="1:17" s="488" customFormat="1" ht="10.8" x14ac:dyDescent="0.2">
      <c r="A67" s="489" t="s">
        <v>70</v>
      </c>
      <c r="B67" s="208">
        <f t="shared" si="12"/>
        <v>15</v>
      </c>
      <c r="C67" s="210">
        <f t="shared" si="12"/>
        <v>12</v>
      </c>
      <c r="D67" s="727">
        <v>0</v>
      </c>
      <c r="E67" s="726">
        <v>0</v>
      </c>
      <c r="F67" s="727">
        <v>6</v>
      </c>
      <c r="G67" s="726">
        <v>4</v>
      </c>
      <c r="H67" s="211">
        <v>3</v>
      </c>
      <c r="I67" s="210">
        <v>3</v>
      </c>
      <c r="J67" s="211">
        <v>2</v>
      </c>
      <c r="K67" s="210">
        <v>1</v>
      </c>
      <c r="L67" s="727">
        <v>0</v>
      </c>
      <c r="M67" s="726">
        <v>0</v>
      </c>
      <c r="N67" s="727">
        <v>4</v>
      </c>
      <c r="O67" s="726">
        <v>4</v>
      </c>
      <c r="P67" s="727">
        <v>0</v>
      </c>
      <c r="Q67" s="729">
        <v>0</v>
      </c>
    </row>
    <row r="68" spans="1:17" s="488" customFormat="1" ht="10.8" x14ac:dyDescent="0.2">
      <c r="A68" s="490" t="s">
        <v>71</v>
      </c>
      <c r="B68" s="208">
        <f t="shared" si="12"/>
        <v>1</v>
      </c>
      <c r="C68" s="210">
        <f t="shared" si="12"/>
        <v>2</v>
      </c>
      <c r="D68" s="727">
        <v>0</v>
      </c>
      <c r="E68" s="726">
        <v>0</v>
      </c>
      <c r="F68" s="727">
        <v>1</v>
      </c>
      <c r="G68" s="726">
        <v>2</v>
      </c>
      <c r="H68" s="211">
        <v>0</v>
      </c>
      <c r="I68" s="210">
        <v>0</v>
      </c>
      <c r="J68" s="211">
        <v>0</v>
      </c>
      <c r="K68" s="210">
        <v>0</v>
      </c>
      <c r="L68" s="727">
        <v>0</v>
      </c>
      <c r="M68" s="726">
        <v>0</v>
      </c>
      <c r="N68" s="727">
        <v>0</v>
      </c>
      <c r="O68" s="726">
        <v>0</v>
      </c>
      <c r="P68" s="727">
        <v>0</v>
      </c>
      <c r="Q68" s="729">
        <v>0</v>
      </c>
    </row>
    <row r="69" spans="1:17" s="488" customFormat="1" ht="10.8" x14ac:dyDescent="0.2">
      <c r="A69" s="489" t="s">
        <v>72</v>
      </c>
      <c r="B69" s="208">
        <f t="shared" si="12"/>
        <v>24</v>
      </c>
      <c r="C69" s="210">
        <f t="shared" si="12"/>
        <v>25</v>
      </c>
      <c r="D69" s="727">
        <v>0</v>
      </c>
      <c r="E69" s="726">
        <v>0</v>
      </c>
      <c r="F69" s="727">
        <v>20</v>
      </c>
      <c r="G69" s="726">
        <v>19</v>
      </c>
      <c r="H69" s="211">
        <v>0</v>
      </c>
      <c r="I69" s="210">
        <v>0</v>
      </c>
      <c r="J69" s="211">
        <v>4</v>
      </c>
      <c r="K69" s="210">
        <v>6</v>
      </c>
      <c r="L69" s="727">
        <v>0</v>
      </c>
      <c r="M69" s="726">
        <v>0</v>
      </c>
      <c r="N69" s="727">
        <v>0</v>
      </c>
      <c r="O69" s="726">
        <v>0</v>
      </c>
      <c r="P69" s="727">
        <v>0</v>
      </c>
      <c r="Q69" s="729">
        <v>0</v>
      </c>
    </row>
    <row r="70" spans="1:17" s="488" customFormat="1" ht="10.8" x14ac:dyDescent="0.2">
      <c r="A70" s="490" t="s">
        <v>221</v>
      </c>
      <c r="B70" s="208">
        <f t="shared" si="12"/>
        <v>6</v>
      </c>
      <c r="C70" s="210">
        <f t="shared" si="12"/>
        <v>5</v>
      </c>
      <c r="D70" s="727">
        <v>1</v>
      </c>
      <c r="E70" s="726">
        <v>0</v>
      </c>
      <c r="F70" s="727">
        <v>4</v>
      </c>
      <c r="G70" s="726">
        <v>4</v>
      </c>
      <c r="H70" s="211">
        <v>1</v>
      </c>
      <c r="I70" s="210">
        <v>1</v>
      </c>
      <c r="J70" s="211">
        <v>0</v>
      </c>
      <c r="K70" s="210">
        <v>0</v>
      </c>
      <c r="L70" s="727">
        <v>0</v>
      </c>
      <c r="M70" s="726">
        <v>0</v>
      </c>
      <c r="N70" s="727">
        <v>0</v>
      </c>
      <c r="O70" s="726">
        <v>0</v>
      </c>
      <c r="P70" s="727">
        <v>0</v>
      </c>
      <c r="Q70" s="729">
        <v>0</v>
      </c>
    </row>
    <row r="71" spans="1:17" s="488" customFormat="1" ht="10.8" x14ac:dyDescent="0.2">
      <c r="A71" s="489" t="s">
        <v>73</v>
      </c>
      <c r="B71" s="208">
        <f t="shared" si="12"/>
        <v>6</v>
      </c>
      <c r="C71" s="210">
        <f t="shared" si="12"/>
        <v>7</v>
      </c>
      <c r="D71" s="727">
        <v>0</v>
      </c>
      <c r="E71" s="726">
        <v>0</v>
      </c>
      <c r="F71" s="727">
        <v>5</v>
      </c>
      <c r="G71" s="726">
        <v>5</v>
      </c>
      <c r="H71" s="211">
        <v>0</v>
      </c>
      <c r="I71" s="210">
        <v>0</v>
      </c>
      <c r="J71" s="211">
        <v>0</v>
      </c>
      <c r="K71" s="210">
        <v>0</v>
      </c>
      <c r="L71" s="727">
        <v>1</v>
      </c>
      <c r="M71" s="726">
        <v>2</v>
      </c>
      <c r="N71" s="727">
        <v>0</v>
      </c>
      <c r="O71" s="726">
        <v>0</v>
      </c>
      <c r="P71" s="727">
        <v>0</v>
      </c>
      <c r="Q71" s="729">
        <v>0</v>
      </c>
    </row>
    <row r="72" spans="1:17" s="488" customFormat="1" ht="10.8" x14ac:dyDescent="0.2">
      <c r="A72" s="490" t="s">
        <v>75</v>
      </c>
      <c r="B72" s="208">
        <f t="shared" si="12"/>
        <v>3</v>
      </c>
      <c r="C72" s="210">
        <f t="shared" si="12"/>
        <v>4</v>
      </c>
      <c r="D72" s="727">
        <v>0</v>
      </c>
      <c r="E72" s="726">
        <v>0</v>
      </c>
      <c r="F72" s="727">
        <v>2</v>
      </c>
      <c r="G72" s="726">
        <v>2</v>
      </c>
      <c r="H72" s="211">
        <v>0</v>
      </c>
      <c r="I72" s="210">
        <v>0</v>
      </c>
      <c r="J72" s="211">
        <v>0</v>
      </c>
      <c r="K72" s="210">
        <v>0</v>
      </c>
      <c r="L72" s="727">
        <v>1</v>
      </c>
      <c r="M72" s="726">
        <v>2</v>
      </c>
      <c r="N72" s="727">
        <v>0</v>
      </c>
      <c r="O72" s="726">
        <v>0</v>
      </c>
      <c r="P72" s="727">
        <v>0</v>
      </c>
      <c r="Q72" s="729">
        <v>0</v>
      </c>
    </row>
    <row r="73" spans="1:17" s="488" customFormat="1" ht="10.8" x14ac:dyDescent="0.2">
      <c r="A73" s="489" t="s">
        <v>74</v>
      </c>
      <c r="B73" s="208">
        <f t="shared" si="12"/>
        <v>5</v>
      </c>
      <c r="C73" s="210">
        <f t="shared" si="12"/>
        <v>3</v>
      </c>
      <c r="D73" s="727">
        <v>0</v>
      </c>
      <c r="E73" s="726">
        <v>0</v>
      </c>
      <c r="F73" s="727">
        <v>0</v>
      </c>
      <c r="G73" s="726">
        <v>0</v>
      </c>
      <c r="H73" s="211">
        <v>0</v>
      </c>
      <c r="I73" s="210">
        <v>0</v>
      </c>
      <c r="J73" s="211">
        <v>4</v>
      </c>
      <c r="K73" s="210">
        <v>2</v>
      </c>
      <c r="L73" s="727">
        <v>1</v>
      </c>
      <c r="M73" s="726">
        <v>1</v>
      </c>
      <c r="N73" s="727">
        <v>0</v>
      </c>
      <c r="O73" s="726">
        <v>0</v>
      </c>
      <c r="P73" s="727">
        <v>0</v>
      </c>
      <c r="Q73" s="729">
        <v>0</v>
      </c>
    </row>
    <row r="74" spans="1:17" s="488" customFormat="1" ht="10.8" x14ac:dyDescent="0.2">
      <c r="A74" s="490" t="s">
        <v>222</v>
      </c>
      <c r="B74" s="208">
        <f t="shared" si="12"/>
        <v>0</v>
      </c>
      <c r="C74" s="210">
        <f t="shared" si="12"/>
        <v>0</v>
      </c>
      <c r="D74" s="727">
        <v>0</v>
      </c>
      <c r="E74" s="726">
        <v>0</v>
      </c>
      <c r="F74" s="727">
        <v>0</v>
      </c>
      <c r="G74" s="726">
        <v>0</v>
      </c>
      <c r="H74" s="211">
        <v>0</v>
      </c>
      <c r="I74" s="210">
        <v>0</v>
      </c>
      <c r="J74" s="211">
        <v>0</v>
      </c>
      <c r="K74" s="210">
        <v>0</v>
      </c>
      <c r="L74" s="727">
        <v>0</v>
      </c>
      <c r="M74" s="726">
        <v>0</v>
      </c>
      <c r="N74" s="727">
        <v>0</v>
      </c>
      <c r="O74" s="726">
        <v>0</v>
      </c>
      <c r="P74" s="727">
        <v>0</v>
      </c>
      <c r="Q74" s="729">
        <v>0</v>
      </c>
    </row>
    <row r="75" spans="1:17" s="488" customFormat="1" ht="10.8" x14ac:dyDescent="0.2">
      <c r="A75" s="489" t="s">
        <v>223</v>
      </c>
      <c r="B75" s="208">
        <f t="shared" si="12"/>
        <v>14</v>
      </c>
      <c r="C75" s="210">
        <f t="shared" si="12"/>
        <v>9</v>
      </c>
      <c r="D75" s="727">
        <v>1</v>
      </c>
      <c r="E75" s="726">
        <v>0</v>
      </c>
      <c r="F75" s="727">
        <v>9</v>
      </c>
      <c r="G75" s="726">
        <v>9</v>
      </c>
      <c r="H75" s="211">
        <v>0</v>
      </c>
      <c r="I75" s="210">
        <v>0</v>
      </c>
      <c r="J75" s="211">
        <v>4</v>
      </c>
      <c r="K75" s="210">
        <v>0</v>
      </c>
      <c r="L75" s="727">
        <v>0</v>
      </c>
      <c r="M75" s="726">
        <v>0</v>
      </c>
      <c r="N75" s="727">
        <v>0</v>
      </c>
      <c r="O75" s="726">
        <v>0</v>
      </c>
      <c r="P75" s="727">
        <v>0</v>
      </c>
      <c r="Q75" s="729">
        <v>0</v>
      </c>
    </row>
    <row r="76" spans="1:17" s="488" customFormat="1" ht="10.8" x14ac:dyDescent="0.2">
      <c r="A76" s="490" t="s">
        <v>224</v>
      </c>
      <c r="B76" s="208">
        <f t="shared" si="12"/>
        <v>3</v>
      </c>
      <c r="C76" s="210">
        <f t="shared" si="12"/>
        <v>1</v>
      </c>
      <c r="D76" s="727">
        <v>0</v>
      </c>
      <c r="E76" s="726">
        <v>0</v>
      </c>
      <c r="F76" s="727">
        <v>1</v>
      </c>
      <c r="G76" s="726">
        <v>1</v>
      </c>
      <c r="H76" s="211">
        <v>0</v>
      </c>
      <c r="I76" s="210">
        <v>0</v>
      </c>
      <c r="J76" s="211">
        <v>2</v>
      </c>
      <c r="K76" s="210">
        <v>0</v>
      </c>
      <c r="L76" s="727">
        <v>0</v>
      </c>
      <c r="M76" s="726">
        <v>0</v>
      </c>
      <c r="N76" s="727">
        <v>0</v>
      </c>
      <c r="O76" s="726">
        <v>0</v>
      </c>
      <c r="P76" s="727">
        <v>0</v>
      </c>
      <c r="Q76" s="729">
        <v>0</v>
      </c>
    </row>
    <row r="77" spans="1:17" s="488" customFormat="1" ht="10.8" x14ac:dyDescent="0.2">
      <c r="A77" s="489" t="s">
        <v>76</v>
      </c>
      <c r="B77" s="208">
        <f t="shared" si="12"/>
        <v>12</v>
      </c>
      <c r="C77" s="210">
        <f t="shared" si="12"/>
        <v>7</v>
      </c>
      <c r="D77" s="727">
        <v>0</v>
      </c>
      <c r="E77" s="726">
        <v>0</v>
      </c>
      <c r="F77" s="727">
        <v>5</v>
      </c>
      <c r="G77" s="726">
        <v>3</v>
      </c>
      <c r="H77" s="211">
        <v>2</v>
      </c>
      <c r="I77" s="210">
        <v>0</v>
      </c>
      <c r="J77" s="211">
        <v>4</v>
      </c>
      <c r="K77" s="210">
        <v>3</v>
      </c>
      <c r="L77" s="727">
        <v>1</v>
      </c>
      <c r="M77" s="726">
        <v>1</v>
      </c>
      <c r="N77" s="727">
        <v>0</v>
      </c>
      <c r="O77" s="726">
        <v>0</v>
      </c>
      <c r="P77" s="727">
        <v>0</v>
      </c>
      <c r="Q77" s="729">
        <v>0</v>
      </c>
    </row>
    <row r="78" spans="1:17" s="488" customFormat="1" ht="10.8" x14ac:dyDescent="0.2">
      <c r="A78" s="490" t="s">
        <v>77</v>
      </c>
      <c r="B78" s="208">
        <f t="shared" si="12"/>
        <v>2</v>
      </c>
      <c r="C78" s="210">
        <f t="shared" si="12"/>
        <v>2</v>
      </c>
      <c r="D78" s="727">
        <v>0</v>
      </c>
      <c r="E78" s="726">
        <v>0</v>
      </c>
      <c r="F78" s="727">
        <v>1</v>
      </c>
      <c r="G78" s="726">
        <v>1</v>
      </c>
      <c r="H78" s="211">
        <v>0</v>
      </c>
      <c r="I78" s="210">
        <v>0</v>
      </c>
      <c r="J78" s="211">
        <v>1</v>
      </c>
      <c r="K78" s="210">
        <v>1</v>
      </c>
      <c r="L78" s="727">
        <v>0</v>
      </c>
      <c r="M78" s="726">
        <v>0</v>
      </c>
      <c r="N78" s="727">
        <v>0</v>
      </c>
      <c r="O78" s="726">
        <v>0</v>
      </c>
      <c r="P78" s="727">
        <v>0</v>
      </c>
      <c r="Q78" s="729">
        <v>0</v>
      </c>
    </row>
    <row r="79" spans="1:17" s="488" customFormat="1" ht="10.8" x14ac:dyDescent="0.2">
      <c r="A79" s="490" t="s">
        <v>78</v>
      </c>
      <c r="B79" s="208">
        <f t="shared" si="12"/>
        <v>7</v>
      </c>
      <c r="C79" s="210">
        <f t="shared" si="12"/>
        <v>4</v>
      </c>
      <c r="D79" s="727">
        <v>0</v>
      </c>
      <c r="E79" s="726">
        <v>0</v>
      </c>
      <c r="F79" s="727">
        <v>1</v>
      </c>
      <c r="G79" s="726">
        <v>1</v>
      </c>
      <c r="H79" s="211">
        <v>0</v>
      </c>
      <c r="I79" s="210">
        <v>0</v>
      </c>
      <c r="J79" s="211">
        <v>6</v>
      </c>
      <c r="K79" s="210">
        <v>3</v>
      </c>
      <c r="L79" s="727">
        <v>0</v>
      </c>
      <c r="M79" s="726">
        <v>0</v>
      </c>
      <c r="N79" s="727">
        <v>0</v>
      </c>
      <c r="O79" s="726">
        <v>0</v>
      </c>
      <c r="P79" s="727">
        <v>0</v>
      </c>
      <c r="Q79" s="729">
        <v>0</v>
      </c>
    </row>
    <row r="80" spans="1:17" s="488" customFormat="1" ht="10.8" x14ac:dyDescent="0.2">
      <c r="A80" s="1353" t="s">
        <v>678</v>
      </c>
      <c r="B80" s="333">
        <f t="shared" si="12"/>
        <v>3</v>
      </c>
      <c r="C80" s="213">
        <f t="shared" si="12"/>
        <v>2</v>
      </c>
      <c r="D80" s="731">
        <v>0</v>
      </c>
      <c r="E80" s="730">
        <v>0</v>
      </c>
      <c r="F80" s="731">
        <v>3</v>
      </c>
      <c r="G80" s="730">
        <v>2</v>
      </c>
      <c r="H80" s="215">
        <v>0</v>
      </c>
      <c r="I80" s="214">
        <v>0</v>
      </c>
      <c r="J80" s="215">
        <v>0</v>
      </c>
      <c r="K80" s="214">
        <v>0</v>
      </c>
      <c r="L80" s="731">
        <v>0</v>
      </c>
      <c r="M80" s="730">
        <v>0</v>
      </c>
      <c r="N80" s="731">
        <v>0</v>
      </c>
      <c r="O80" s="730">
        <v>0</v>
      </c>
      <c r="P80" s="731">
        <v>0</v>
      </c>
      <c r="Q80" s="732">
        <v>0</v>
      </c>
    </row>
    <row r="81" spans="1:17" s="488" customFormat="1" ht="10.8" x14ac:dyDescent="0.2">
      <c r="A81" s="489" t="s">
        <v>79</v>
      </c>
      <c r="B81" s="900">
        <f>D81+F81+H81+J81+L81+N81+P81</f>
        <v>530</v>
      </c>
      <c r="C81" s="728">
        <f>E81+G81+I81+K81+M81+O81+Q81</f>
        <v>291</v>
      </c>
      <c r="D81" s="210">
        <f>SUM(D82:D101)</f>
        <v>99</v>
      </c>
      <c r="E81" s="209">
        <f>SUM(E82:E101)</f>
        <v>19</v>
      </c>
      <c r="F81" s="210">
        <f t="shared" ref="F81:Q81" si="13">SUM(F82:F101)</f>
        <v>251</v>
      </c>
      <c r="G81" s="209">
        <f t="shared" si="13"/>
        <v>204</v>
      </c>
      <c r="H81" s="210">
        <f t="shared" si="13"/>
        <v>95</v>
      </c>
      <c r="I81" s="209">
        <f t="shared" si="13"/>
        <v>28</v>
      </c>
      <c r="J81" s="210">
        <f t="shared" si="13"/>
        <v>62</v>
      </c>
      <c r="K81" s="209">
        <f t="shared" si="13"/>
        <v>32</v>
      </c>
      <c r="L81" s="210">
        <f t="shared" si="13"/>
        <v>21</v>
      </c>
      <c r="M81" s="209">
        <f t="shared" si="13"/>
        <v>7</v>
      </c>
      <c r="N81" s="210">
        <f t="shared" si="13"/>
        <v>0</v>
      </c>
      <c r="O81" s="209">
        <f t="shared" si="13"/>
        <v>0</v>
      </c>
      <c r="P81" s="210">
        <f t="shared" si="13"/>
        <v>2</v>
      </c>
      <c r="Q81" s="212">
        <f t="shared" si="13"/>
        <v>1</v>
      </c>
    </row>
    <row r="82" spans="1:17" s="488" customFormat="1" ht="10.8" x14ac:dyDescent="0.2">
      <c r="A82" s="489" t="s">
        <v>80</v>
      </c>
      <c r="B82" s="208">
        <f>D82+F82+H82+J82+L82+N82+P82</f>
        <v>106</v>
      </c>
      <c r="C82" s="210">
        <f>E82+G82+I82+K82+M82+O82+Q82</f>
        <v>64</v>
      </c>
      <c r="D82" s="727">
        <v>22</v>
      </c>
      <c r="E82" s="726">
        <v>4</v>
      </c>
      <c r="F82" s="727">
        <v>69</v>
      </c>
      <c r="G82" s="726">
        <v>52</v>
      </c>
      <c r="H82" s="211">
        <v>2</v>
      </c>
      <c r="I82" s="209">
        <v>0</v>
      </c>
      <c r="J82" s="727">
        <v>12</v>
      </c>
      <c r="K82" s="726">
        <v>7</v>
      </c>
      <c r="L82" s="727">
        <v>1</v>
      </c>
      <c r="M82" s="726">
        <v>1</v>
      </c>
      <c r="N82" s="727">
        <v>0</v>
      </c>
      <c r="O82" s="726">
        <v>0</v>
      </c>
      <c r="P82" s="727">
        <v>0</v>
      </c>
      <c r="Q82" s="729">
        <v>0</v>
      </c>
    </row>
    <row r="83" spans="1:17" s="488" customFormat="1" ht="10.8" x14ac:dyDescent="0.2">
      <c r="A83" s="490" t="s">
        <v>81</v>
      </c>
      <c r="B83" s="208">
        <f t="shared" ref="B83:C101" si="14">D83+F83+H83+J83+L83+N83+P83</f>
        <v>25</v>
      </c>
      <c r="C83" s="210">
        <f t="shared" si="14"/>
        <v>15</v>
      </c>
      <c r="D83" s="727">
        <v>5</v>
      </c>
      <c r="E83" s="726">
        <v>0</v>
      </c>
      <c r="F83" s="727">
        <v>17</v>
      </c>
      <c r="G83" s="726">
        <v>13</v>
      </c>
      <c r="H83" s="211">
        <v>0</v>
      </c>
      <c r="I83" s="209">
        <v>0</v>
      </c>
      <c r="J83" s="210">
        <v>3</v>
      </c>
      <c r="K83" s="210">
        <v>2</v>
      </c>
      <c r="L83" s="727">
        <v>0</v>
      </c>
      <c r="M83" s="726">
        <v>0</v>
      </c>
      <c r="N83" s="727">
        <v>0</v>
      </c>
      <c r="O83" s="726">
        <v>0</v>
      </c>
      <c r="P83" s="727">
        <v>0</v>
      </c>
      <c r="Q83" s="729">
        <v>0</v>
      </c>
    </row>
    <row r="84" spans="1:17" s="488" customFormat="1" ht="10.8" x14ac:dyDescent="0.2">
      <c r="A84" s="490" t="s">
        <v>82</v>
      </c>
      <c r="B84" s="208">
        <f t="shared" si="14"/>
        <v>10</v>
      </c>
      <c r="C84" s="210">
        <f t="shared" si="14"/>
        <v>9</v>
      </c>
      <c r="D84" s="727">
        <v>3</v>
      </c>
      <c r="E84" s="726">
        <v>0</v>
      </c>
      <c r="F84" s="727">
        <v>7</v>
      </c>
      <c r="G84" s="726">
        <v>9</v>
      </c>
      <c r="H84" s="211">
        <v>0</v>
      </c>
      <c r="I84" s="209">
        <v>0</v>
      </c>
      <c r="J84" s="210">
        <v>0</v>
      </c>
      <c r="K84" s="210">
        <v>0</v>
      </c>
      <c r="L84" s="727">
        <v>0</v>
      </c>
      <c r="M84" s="726">
        <v>0</v>
      </c>
      <c r="N84" s="727">
        <v>0</v>
      </c>
      <c r="O84" s="726">
        <v>0</v>
      </c>
      <c r="P84" s="727">
        <v>0</v>
      </c>
      <c r="Q84" s="729">
        <v>0</v>
      </c>
    </row>
    <row r="85" spans="1:17" s="488" customFormat="1" ht="10.8" x14ac:dyDescent="0.2">
      <c r="A85" s="489" t="s">
        <v>83</v>
      </c>
      <c r="B85" s="208">
        <f t="shared" si="14"/>
        <v>77</v>
      </c>
      <c r="C85" s="210">
        <f t="shared" si="14"/>
        <v>22</v>
      </c>
      <c r="D85" s="727">
        <v>6</v>
      </c>
      <c r="E85" s="726">
        <v>0</v>
      </c>
      <c r="F85" s="727">
        <v>10</v>
      </c>
      <c r="G85" s="726">
        <v>4</v>
      </c>
      <c r="H85" s="211">
        <v>39</v>
      </c>
      <c r="I85" s="209">
        <v>13</v>
      </c>
      <c r="J85" s="210">
        <v>6</v>
      </c>
      <c r="K85" s="210">
        <v>4</v>
      </c>
      <c r="L85" s="727">
        <v>16</v>
      </c>
      <c r="M85" s="726">
        <v>1</v>
      </c>
      <c r="N85" s="727">
        <v>0</v>
      </c>
      <c r="O85" s="726">
        <v>0</v>
      </c>
      <c r="P85" s="727">
        <v>0</v>
      </c>
      <c r="Q85" s="729">
        <v>0</v>
      </c>
    </row>
    <row r="86" spans="1:17" s="488" customFormat="1" ht="10.8" x14ac:dyDescent="0.2">
      <c r="A86" s="489" t="s">
        <v>84</v>
      </c>
      <c r="B86" s="208">
        <f t="shared" si="14"/>
        <v>17</v>
      </c>
      <c r="C86" s="210">
        <f t="shared" si="14"/>
        <v>8</v>
      </c>
      <c r="D86" s="727">
        <v>1</v>
      </c>
      <c r="E86" s="726">
        <v>1</v>
      </c>
      <c r="F86" s="727">
        <v>12</v>
      </c>
      <c r="G86" s="726">
        <v>4</v>
      </c>
      <c r="H86" s="211">
        <v>0</v>
      </c>
      <c r="I86" s="209">
        <v>0</v>
      </c>
      <c r="J86" s="210">
        <v>4</v>
      </c>
      <c r="K86" s="210">
        <v>3</v>
      </c>
      <c r="L86" s="727">
        <v>0</v>
      </c>
      <c r="M86" s="726">
        <v>0</v>
      </c>
      <c r="N86" s="727">
        <v>0</v>
      </c>
      <c r="O86" s="726">
        <v>0</v>
      </c>
      <c r="P86" s="727">
        <v>0</v>
      </c>
      <c r="Q86" s="729">
        <v>0</v>
      </c>
    </row>
    <row r="87" spans="1:17" s="488" customFormat="1" ht="10.8" x14ac:dyDescent="0.2">
      <c r="A87" s="489" t="s">
        <v>85</v>
      </c>
      <c r="B87" s="208">
        <f t="shared" si="14"/>
        <v>16</v>
      </c>
      <c r="C87" s="210">
        <f t="shared" si="14"/>
        <v>11</v>
      </c>
      <c r="D87" s="727">
        <v>2</v>
      </c>
      <c r="E87" s="726">
        <v>0</v>
      </c>
      <c r="F87" s="727">
        <v>10</v>
      </c>
      <c r="G87" s="726">
        <v>9</v>
      </c>
      <c r="H87" s="211">
        <v>4</v>
      </c>
      <c r="I87" s="209">
        <v>2</v>
      </c>
      <c r="J87" s="210">
        <v>0</v>
      </c>
      <c r="K87" s="210">
        <v>0</v>
      </c>
      <c r="L87" s="727">
        <v>0</v>
      </c>
      <c r="M87" s="726">
        <v>0</v>
      </c>
      <c r="N87" s="727">
        <v>0</v>
      </c>
      <c r="O87" s="726">
        <v>0</v>
      </c>
      <c r="P87" s="727">
        <v>0</v>
      </c>
      <c r="Q87" s="729">
        <v>0</v>
      </c>
    </row>
    <row r="88" spans="1:17" s="488" customFormat="1" ht="10.8" x14ac:dyDescent="0.2">
      <c r="A88" s="490" t="s">
        <v>86</v>
      </c>
      <c r="B88" s="208">
        <f t="shared" si="14"/>
        <v>23</v>
      </c>
      <c r="C88" s="210">
        <f t="shared" si="14"/>
        <v>17</v>
      </c>
      <c r="D88" s="727">
        <v>9</v>
      </c>
      <c r="E88" s="726">
        <v>4</v>
      </c>
      <c r="F88" s="727">
        <v>13</v>
      </c>
      <c r="G88" s="726">
        <v>13</v>
      </c>
      <c r="H88" s="211">
        <v>1</v>
      </c>
      <c r="I88" s="209">
        <v>0</v>
      </c>
      <c r="J88" s="210">
        <v>0</v>
      </c>
      <c r="K88" s="210">
        <v>0</v>
      </c>
      <c r="L88" s="727">
        <v>0</v>
      </c>
      <c r="M88" s="726">
        <v>0</v>
      </c>
      <c r="N88" s="727">
        <v>0</v>
      </c>
      <c r="O88" s="726">
        <v>0</v>
      </c>
      <c r="P88" s="727">
        <v>0</v>
      </c>
      <c r="Q88" s="729">
        <v>0</v>
      </c>
    </row>
    <row r="89" spans="1:17" s="488" customFormat="1" ht="10.8" x14ac:dyDescent="0.2">
      <c r="A89" s="489" t="s">
        <v>87</v>
      </c>
      <c r="B89" s="208">
        <f t="shared" si="14"/>
        <v>17</v>
      </c>
      <c r="C89" s="210">
        <f t="shared" si="14"/>
        <v>13</v>
      </c>
      <c r="D89" s="727">
        <v>3</v>
      </c>
      <c r="E89" s="726">
        <v>0</v>
      </c>
      <c r="F89" s="727">
        <v>7</v>
      </c>
      <c r="G89" s="726">
        <v>7</v>
      </c>
      <c r="H89" s="211">
        <v>0</v>
      </c>
      <c r="I89" s="209">
        <v>0</v>
      </c>
      <c r="J89" s="210">
        <v>6</v>
      </c>
      <c r="K89" s="210">
        <v>3</v>
      </c>
      <c r="L89" s="727">
        <v>1</v>
      </c>
      <c r="M89" s="726">
        <v>3</v>
      </c>
      <c r="N89" s="727">
        <v>0</v>
      </c>
      <c r="O89" s="726">
        <v>0</v>
      </c>
      <c r="P89" s="727">
        <v>0</v>
      </c>
      <c r="Q89" s="729">
        <v>0</v>
      </c>
    </row>
    <row r="90" spans="1:17" s="488" customFormat="1" ht="10.8" x14ac:dyDescent="0.2">
      <c r="A90" s="490" t="s">
        <v>88</v>
      </c>
      <c r="B90" s="208">
        <f t="shared" si="14"/>
        <v>0</v>
      </c>
      <c r="C90" s="210">
        <f t="shared" si="14"/>
        <v>0</v>
      </c>
      <c r="D90" s="727">
        <v>0</v>
      </c>
      <c r="E90" s="726">
        <v>0</v>
      </c>
      <c r="F90" s="727">
        <v>0</v>
      </c>
      <c r="G90" s="726">
        <v>0</v>
      </c>
      <c r="H90" s="211">
        <v>0</v>
      </c>
      <c r="I90" s="209">
        <v>0</v>
      </c>
      <c r="J90" s="210">
        <v>0</v>
      </c>
      <c r="K90" s="210">
        <v>0</v>
      </c>
      <c r="L90" s="727">
        <v>0</v>
      </c>
      <c r="M90" s="726">
        <v>0</v>
      </c>
      <c r="N90" s="727">
        <v>0</v>
      </c>
      <c r="O90" s="726">
        <v>0</v>
      </c>
      <c r="P90" s="727">
        <v>0</v>
      </c>
      <c r="Q90" s="729">
        <v>0</v>
      </c>
    </row>
    <row r="91" spans="1:17" s="488" customFormat="1" ht="10.8" x14ac:dyDescent="0.2">
      <c r="A91" s="489" t="s">
        <v>89</v>
      </c>
      <c r="B91" s="208">
        <f t="shared" si="14"/>
        <v>32</v>
      </c>
      <c r="C91" s="210">
        <f t="shared" si="14"/>
        <v>21</v>
      </c>
      <c r="D91" s="727">
        <v>1</v>
      </c>
      <c r="E91" s="726">
        <v>0</v>
      </c>
      <c r="F91" s="727">
        <v>17</v>
      </c>
      <c r="G91" s="726">
        <v>15</v>
      </c>
      <c r="H91" s="211">
        <v>8</v>
      </c>
      <c r="I91" s="209">
        <v>3</v>
      </c>
      <c r="J91" s="210">
        <v>6</v>
      </c>
      <c r="K91" s="210">
        <v>3</v>
      </c>
      <c r="L91" s="727">
        <v>0</v>
      </c>
      <c r="M91" s="726">
        <v>0</v>
      </c>
      <c r="N91" s="727">
        <v>0</v>
      </c>
      <c r="O91" s="726">
        <v>0</v>
      </c>
      <c r="P91" s="727">
        <v>0</v>
      </c>
      <c r="Q91" s="729">
        <v>0</v>
      </c>
    </row>
    <row r="92" spans="1:17" s="488" customFormat="1" ht="10.8" x14ac:dyDescent="0.2">
      <c r="A92" s="490" t="s">
        <v>90</v>
      </c>
      <c r="B92" s="208">
        <f t="shared" si="14"/>
        <v>0</v>
      </c>
      <c r="C92" s="210">
        <f t="shared" si="14"/>
        <v>0</v>
      </c>
      <c r="D92" s="727">
        <v>0</v>
      </c>
      <c r="E92" s="726">
        <v>0</v>
      </c>
      <c r="F92" s="727">
        <v>0</v>
      </c>
      <c r="G92" s="726">
        <v>0</v>
      </c>
      <c r="H92" s="223">
        <v>0</v>
      </c>
      <c r="I92" s="224">
        <v>0</v>
      </c>
      <c r="J92" s="225">
        <v>0</v>
      </c>
      <c r="K92" s="225">
        <v>0</v>
      </c>
      <c r="L92" s="727">
        <v>0</v>
      </c>
      <c r="M92" s="726">
        <v>0</v>
      </c>
      <c r="N92" s="727">
        <v>0</v>
      </c>
      <c r="O92" s="726">
        <v>0</v>
      </c>
      <c r="P92" s="727">
        <v>0</v>
      </c>
      <c r="Q92" s="729">
        <v>0</v>
      </c>
    </row>
    <row r="93" spans="1:17" s="488" customFormat="1" ht="10.8" x14ac:dyDescent="0.2">
      <c r="A93" s="490" t="s">
        <v>91</v>
      </c>
      <c r="B93" s="208">
        <f t="shared" si="14"/>
        <v>0</v>
      </c>
      <c r="C93" s="210">
        <f t="shared" si="14"/>
        <v>0</v>
      </c>
      <c r="D93" s="727">
        <v>0</v>
      </c>
      <c r="E93" s="726">
        <v>0</v>
      </c>
      <c r="F93" s="727">
        <v>0</v>
      </c>
      <c r="G93" s="726">
        <v>0</v>
      </c>
      <c r="H93" s="223">
        <v>0</v>
      </c>
      <c r="I93" s="224">
        <v>0</v>
      </c>
      <c r="J93" s="225">
        <v>0</v>
      </c>
      <c r="K93" s="225">
        <v>0</v>
      </c>
      <c r="L93" s="727">
        <v>0</v>
      </c>
      <c r="M93" s="726">
        <v>0</v>
      </c>
      <c r="N93" s="727">
        <v>0</v>
      </c>
      <c r="O93" s="726">
        <v>0</v>
      </c>
      <c r="P93" s="727">
        <v>0</v>
      </c>
      <c r="Q93" s="729">
        <v>0</v>
      </c>
    </row>
    <row r="94" spans="1:17" s="488" customFormat="1" ht="10.8" x14ac:dyDescent="0.2">
      <c r="A94" s="489" t="s">
        <v>92</v>
      </c>
      <c r="B94" s="208">
        <f t="shared" si="14"/>
        <v>43</v>
      </c>
      <c r="C94" s="210">
        <f t="shared" si="14"/>
        <v>18</v>
      </c>
      <c r="D94" s="727">
        <v>27</v>
      </c>
      <c r="E94" s="726">
        <v>4</v>
      </c>
      <c r="F94" s="727">
        <v>15</v>
      </c>
      <c r="G94" s="726">
        <v>13</v>
      </c>
      <c r="H94" s="223">
        <v>0</v>
      </c>
      <c r="I94" s="224">
        <v>0</v>
      </c>
      <c r="J94" s="225">
        <v>0</v>
      </c>
      <c r="K94" s="225">
        <v>0</v>
      </c>
      <c r="L94" s="727">
        <v>0</v>
      </c>
      <c r="M94" s="726">
        <v>0</v>
      </c>
      <c r="N94" s="727">
        <v>0</v>
      </c>
      <c r="O94" s="726">
        <v>0</v>
      </c>
      <c r="P94" s="727">
        <v>1</v>
      </c>
      <c r="Q94" s="729">
        <v>1</v>
      </c>
    </row>
    <row r="95" spans="1:17" s="488" customFormat="1" ht="10.8" x14ac:dyDescent="0.2">
      <c r="A95" s="490" t="s">
        <v>211</v>
      </c>
      <c r="B95" s="208">
        <f t="shared" si="14"/>
        <v>7</v>
      </c>
      <c r="C95" s="210">
        <f t="shared" si="14"/>
        <v>2</v>
      </c>
      <c r="D95" s="727">
        <v>1</v>
      </c>
      <c r="E95" s="726">
        <v>0</v>
      </c>
      <c r="F95" s="727">
        <v>4</v>
      </c>
      <c r="G95" s="726">
        <v>2</v>
      </c>
      <c r="H95" s="223">
        <v>0</v>
      </c>
      <c r="I95" s="224">
        <v>0</v>
      </c>
      <c r="J95" s="225">
        <v>2</v>
      </c>
      <c r="K95" s="225">
        <v>0</v>
      </c>
      <c r="L95" s="727">
        <v>0</v>
      </c>
      <c r="M95" s="726">
        <v>0</v>
      </c>
      <c r="N95" s="727">
        <v>0</v>
      </c>
      <c r="O95" s="726">
        <v>0</v>
      </c>
      <c r="P95" s="727">
        <v>0</v>
      </c>
      <c r="Q95" s="729">
        <v>0</v>
      </c>
    </row>
    <row r="96" spans="1:17" s="488" customFormat="1" ht="10.8" x14ac:dyDescent="0.2">
      <c r="A96" s="490" t="s">
        <v>93</v>
      </c>
      <c r="B96" s="208">
        <f t="shared" si="14"/>
        <v>41</v>
      </c>
      <c r="C96" s="210">
        <f t="shared" si="14"/>
        <v>20</v>
      </c>
      <c r="D96" s="727">
        <v>4</v>
      </c>
      <c r="E96" s="726">
        <v>2</v>
      </c>
      <c r="F96" s="727">
        <v>12</v>
      </c>
      <c r="G96" s="726">
        <v>8</v>
      </c>
      <c r="H96" s="223">
        <v>16</v>
      </c>
      <c r="I96" s="224">
        <v>6</v>
      </c>
      <c r="J96" s="225">
        <v>8</v>
      </c>
      <c r="K96" s="225">
        <v>4</v>
      </c>
      <c r="L96" s="727">
        <v>0</v>
      </c>
      <c r="M96" s="726">
        <v>0</v>
      </c>
      <c r="N96" s="727">
        <v>0</v>
      </c>
      <c r="O96" s="726">
        <v>0</v>
      </c>
      <c r="P96" s="727">
        <v>1</v>
      </c>
      <c r="Q96" s="729">
        <v>0</v>
      </c>
    </row>
    <row r="97" spans="1:17" s="488" customFormat="1" ht="10.8" x14ac:dyDescent="0.2">
      <c r="A97" s="489" t="s">
        <v>94</v>
      </c>
      <c r="B97" s="208">
        <f t="shared" si="14"/>
        <v>39</v>
      </c>
      <c r="C97" s="210">
        <f t="shared" si="14"/>
        <v>25</v>
      </c>
      <c r="D97" s="727">
        <v>1</v>
      </c>
      <c r="E97" s="726">
        <v>0</v>
      </c>
      <c r="F97" s="727">
        <v>15</v>
      </c>
      <c r="G97" s="726">
        <v>18</v>
      </c>
      <c r="H97" s="223">
        <v>15</v>
      </c>
      <c r="I97" s="224">
        <v>4</v>
      </c>
      <c r="J97" s="225">
        <v>8</v>
      </c>
      <c r="K97" s="225">
        <v>3</v>
      </c>
      <c r="L97" s="727">
        <v>0</v>
      </c>
      <c r="M97" s="726">
        <v>0</v>
      </c>
      <c r="N97" s="727">
        <v>0</v>
      </c>
      <c r="O97" s="726">
        <v>0</v>
      </c>
      <c r="P97" s="727">
        <v>0</v>
      </c>
      <c r="Q97" s="729">
        <v>0</v>
      </c>
    </row>
    <row r="98" spans="1:17" s="488" customFormat="1" ht="10.8" x14ac:dyDescent="0.2">
      <c r="A98" s="489" t="s">
        <v>471</v>
      </c>
      <c r="B98" s="208">
        <f t="shared" si="14"/>
        <v>41</v>
      </c>
      <c r="C98" s="210">
        <f t="shared" si="14"/>
        <v>23</v>
      </c>
      <c r="D98" s="727">
        <v>8</v>
      </c>
      <c r="E98" s="726">
        <v>4</v>
      </c>
      <c r="F98" s="727">
        <v>26</v>
      </c>
      <c r="G98" s="726">
        <v>17</v>
      </c>
      <c r="H98" s="223">
        <v>4</v>
      </c>
      <c r="I98" s="224">
        <v>0</v>
      </c>
      <c r="J98" s="225">
        <v>3</v>
      </c>
      <c r="K98" s="225">
        <v>2</v>
      </c>
      <c r="L98" s="727">
        <v>0</v>
      </c>
      <c r="M98" s="726">
        <v>0</v>
      </c>
      <c r="N98" s="727">
        <v>0</v>
      </c>
      <c r="O98" s="726">
        <v>0</v>
      </c>
      <c r="P98" s="727">
        <v>0</v>
      </c>
      <c r="Q98" s="729">
        <v>0</v>
      </c>
    </row>
    <row r="99" spans="1:17" s="488" customFormat="1" ht="10.8" x14ac:dyDescent="0.2">
      <c r="A99" s="490" t="s">
        <v>96</v>
      </c>
      <c r="B99" s="208">
        <f t="shared" si="14"/>
        <v>12</v>
      </c>
      <c r="C99" s="210">
        <f t="shared" si="14"/>
        <v>4</v>
      </c>
      <c r="D99" s="727">
        <v>2</v>
      </c>
      <c r="E99" s="726">
        <v>0</v>
      </c>
      <c r="F99" s="727">
        <v>2</v>
      </c>
      <c r="G99" s="726">
        <v>2</v>
      </c>
      <c r="H99" s="223">
        <v>3</v>
      </c>
      <c r="I99" s="224">
        <v>0</v>
      </c>
      <c r="J99" s="225">
        <v>2</v>
      </c>
      <c r="K99" s="225">
        <v>0</v>
      </c>
      <c r="L99" s="727">
        <v>3</v>
      </c>
      <c r="M99" s="726">
        <v>2</v>
      </c>
      <c r="N99" s="727">
        <v>0</v>
      </c>
      <c r="O99" s="726">
        <v>0</v>
      </c>
      <c r="P99" s="727">
        <v>0</v>
      </c>
      <c r="Q99" s="729">
        <v>0</v>
      </c>
    </row>
    <row r="100" spans="1:17" s="488" customFormat="1" ht="10.8" x14ac:dyDescent="0.2">
      <c r="A100" s="490" t="s">
        <v>97</v>
      </c>
      <c r="B100" s="208">
        <f t="shared" si="14"/>
        <v>0</v>
      </c>
      <c r="C100" s="210">
        <f t="shared" si="14"/>
        <v>0</v>
      </c>
      <c r="D100" s="727">
        <v>0</v>
      </c>
      <c r="E100" s="726">
        <v>0</v>
      </c>
      <c r="F100" s="727">
        <v>0</v>
      </c>
      <c r="G100" s="726">
        <v>0</v>
      </c>
      <c r="H100" s="223">
        <v>0</v>
      </c>
      <c r="I100" s="224">
        <v>0</v>
      </c>
      <c r="J100" s="225">
        <v>0</v>
      </c>
      <c r="K100" s="225">
        <v>0</v>
      </c>
      <c r="L100" s="727">
        <v>0</v>
      </c>
      <c r="M100" s="726">
        <v>0</v>
      </c>
      <c r="N100" s="727">
        <v>0</v>
      </c>
      <c r="O100" s="726">
        <v>0</v>
      </c>
      <c r="P100" s="727">
        <v>0</v>
      </c>
      <c r="Q100" s="729">
        <v>0</v>
      </c>
    </row>
    <row r="101" spans="1:17" s="488" customFormat="1" ht="10.8" x14ac:dyDescent="0.2">
      <c r="A101" s="493" t="s">
        <v>98</v>
      </c>
      <c r="B101" s="208">
        <f t="shared" si="14"/>
        <v>24</v>
      </c>
      <c r="C101" s="210">
        <f t="shared" si="14"/>
        <v>19</v>
      </c>
      <c r="D101" s="731">
        <v>4</v>
      </c>
      <c r="E101" s="730">
        <v>0</v>
      </c>
      <c r="F101" s="731">
        <v>15</v>
      </c>
      <c r="G101" s="730">
        <v>18</v>
      </c>
      <c r="H101" s="217">
        <v>3</v>
      </c>
      <c r="I101" s="224">
        <v>0</v>
      </c>
      <c r="J101" s="228">
        <v>2</v>
      </c>
      <c r="K101" s="228">
        <v>1</v>
      </c>
      <c r="L101" s="731">
        <v>0</v>
      </c>
      <c r="M101" s="730">
        <v>0</v>
      </c>
      <c r="N101" s="731">
        <v>0</v>
      </c>
      <c r="O101" s="730">
        <v>0</v>
      </c>
      <c r="P101" s="731">
        <v>0</v>
      </c>
      <c r="Q101" s="732">
        <v>0</v>
      </c>
    </row>
    <row r="102" spans="1:17" s="488" customFormat="1" ht="10.8" x14ac:dyDescent="0.2">
      <c r="A102" s="489" t="s">
        <v>99</v>
      </c>
      <c r="B102" s="734">
        <f>D102+F102+H102+J102+L102+N102+P102</f>
        <v>525</v>
      </c>
      <c r="C102" s="733">
        <f>E102+G102+I102+K102+M102+O102+Q102</f>
        <v>235</v>
      </c>
      <c r="D102" s="483">
        <f>SUM(D103:D124)</f>
        <v>41</v>
      </c>
      <c r="E102" s="477">
        <f>SUM(E103:E124)</f>
        <v>9</v>
      </c>
      <c r="F102" s="483">
        <f t="shared" ref="F102:Q102" si="15">SUM(F103:F124)</f>
        <v>139</v>
      </c>
      <c r="G102" s="477">
        <f t="shared" si="15"/>
        <v>121</v>
      </c>
      <c r="H102" s="483">
        <f t="shared" si="15"/>
        <v>222</v>
      </c>
      <c r="I102" s="477">
        <f t="shared" si="15"/>
        <v>76</v>
      </c>
      <c r="J102" s="483">
        <f t="shared" si="15"/>
        <v>40</v>
      </c>
      <c r="K102" s="477">
        <f t="shared" si="15"/>
        <v>16</v>
      </c>
      <c r="L102" s="483">
        <f t="shared" si="15"/>
        <v>76</v>
      </c>
      <c r="M102" s="477">
        <f t="shared" si="15"/>
        <v>10</v>
      </c>
      <c r="N102" s="483">
        <f t="shared" si="15"/>
        <v>0</v>
      </c>
      <c r="O102" s="477">
        <f t="shared" si="15"/>
        <v>0</v>
      </c>
      <c r="P102" s="483">
        <f t="shared" si="15"/>
        <v>7</v>
      </c>
      <c r="Q102" s="747">
        <f t="shared" si="15"/>
        <v>3</v>
      </c>
    </row>
    <row r="103" spans="1:17" s="488" customFormat="1" ht="10.8" x14ac:dyDescent="0.2">
      <c r="A103" s="489" t="s">
        <v>100</v>
      </c>
      <c r="B103" s="208">
        <f>D103+F103+H103+J103+L103+N103+P103</f>
        <v>38</v>
      </c>
      <c r="C103" s="210">
        <f>E103+G103+I103+K103+M103+O103+Q103</f>
        <v>17</v>
      </c>
      <c r="D103" s="727">
        <v>2</v>
      </c>
      <c r="E103" s="726">
        <v>1</v>
      </c>
      <c r="F103" s="727">
        <v>10</v>
      </c>
      <c r="G103" s="726">
        <v>8</v>
      </c>
      <c r="H103" s="223">
        <v>17</v>
      </c>
      <c r="I103" s="224">
        <v>8</v>
      </c>
      <c r="J103" s="727">
        <v>0</v>
      </c>
      <c r="K103" s="726">
        <v>0</v>
      </c>
      <c r="L103" s="727">
        <v>9</v>
      </c>
      <c r="M103" s="726">
        <v>0</v>
      </c>
      <c r="N103" s="727">
        <v>0</v>
      </c>
      <c r="O103" s="726">
        <v>0</v>
      </c>
      <c r="P103" s="727">
        <v>0</v>
      </c>
      <c r="Q103" s="729">
        <v>0</v>
      </c>
    </row>
    <row r="104" spans="1:17" s="488" customFormat="1" ht="10.8" x14ac:dyDescent="0.2">
      <c r="A104" s="490" t="s">
        <v>101</v>
      </c>
      <c r="B104" s="208">
        <f t="shared" ref="B104:C124" si="16">D104+F104+H104+J104+L104+N104+P104</f>
        <v>4</v>
      </c>
      <c r="C104" s="210">
        <f t="shared" si="16"/>
        <v>3</v>
      </c>
      <c r="D104" s="727">
        <v>1</v>
      </c>
      <c r="E104" s="726">
        <v>0</v>
      </c>
      <c r="F104" s="727">
        <v>1</v>
      </c>
      <c r="G104" s="726">
        <v>1</v>
      </c>
      <c r="H104" s="223">
        <v>1</v>
      </c>
      <c r="I104" s="224">
        <v>0</v>
      </c>
      <c r="J104" s="727">
        <v>0</v>
      </c>
      <c r="K104" s="726">
        <v>0</v>
      </c>
      <c r="L104" s="727">
        <v>0</v>
      </c>
      <c r="M104" s="726">
        <v>0</v>
      </c>
      <c r="N104" s="727">
        <v>0</v>
      </c>
      <c r="O104" s="726">
        <v>0</v>
      </c>
      <c r="P104" s="727">
        <v>1</v>
      </c>
      <c r="Q104" s="729">
        <v>2</v>
      </c>
    </row>
    <row r="105" spans="1:17" s="488" customFormat="1" ht="10.8" x14ac:dyDescent="0.2">
      <c r="A105" s="490" t="s">
        <v>102</v>
      </c>
      <c r="B105" s="208">
        <f t="shared" si="16"/>
        <v>28</v>
      </c>
      <c r="C105" s="210">
        <f t="shared" si="16"/>
        <v>11</v>
      </c>
      <c r="D105" s="727">
        <v>1</v>
      </c>
      <c r="E105" s="726">
        <v>2</v>
      </c>
      <c r="F105" s="727">
        <v>0</v>
      </c>
      <c r="G105" s="726">
        <v>0</v>
      </c>
      <c r="H105" s="223">
        <v>23</v>
      </c>
      <c r="I105" s="224">
        <v>9</v>
      </c>
      <c r="J105" s="727">
        <v>2</v>
      </c>
      <c r="K105" s="726">
        <v>0</v>
      </c>
      <c r="L105" s="727">
        <v>2</v>
      </c>
      <c r="M105" s="726">
        <v>0</v>
      </c>
      <c r="N105" s="727">
        <v>0</v>
      </c>
      <c r="O105" s="726">
        <v>0</v>
      </c>
      <c r="P105" s="727">
        <v>0</v>
      </c>
      <c r="Q105" s="729">
        <v>0</v>
      </c>
    </row>
    <row r="106" spans="1:17" s="488" customFormat="1" ht="10.8" x14ac:dyDescent="0.2">
      <c r="A106" s="490" t="s">
        <v>208</v>
      </c>
      <c r="B106" s="208">
        <f t="shared" si="16"/>
        <v>0</v>
      </c>
      <c r="C106" s="210">
        <f t="shared" si="16"/>
        <v>0</v>
      </c>
      <c r="D106" s="727">
        <v>0</v>
      </c>
      <c r="E106" s="726">
        <v>0</v>
      </c>
      <c r="F106" s="727">
        <v>0</v>
      </c>
      <c r="G106" s="726">
        <v>0</v>
      </c>
      <c r="H106" s="223">
        <v>0</v>
      </c>
      <c r="I106" s="224">
        <v>0</v>
      </c>
      <c r="J106" s="727">
        <v>0</v>
      </c>
      <c r="K106" s="726">
        <v>0</v>
      </c>
      <c r="L106" s="727">
        <v>0</v>
      </c>
      <c r="M106" s="726">
        <v>0</v>
      </c>
      <c r="N106" s="727">
        <v>0</v>
      </c>
      <c r="O106" s="726">
        <v>0</v>
      </c>
      <c r="P106" s="727">
        <v>0</v>
      </c>
      <c r="Q106" s="729">
        <v>0</v>
      </c>
    </row>
    <row r="107" spans="1:17" s="488" customFormat="1" ht="10.8" x14ac:dyDescent="0.2">
      <c r="A107" s="490" t="s">
        <v>163</v>
      </c>
      <c r="B107" s="208">
        <f t="shared" si="16"/>
        <v>0</v>
      </c>
      <c r="C107" s="210">
        <f t="shared" si="16"/>
        <v>0</v>
      </c>
      <c r="D107" s="727">
        <v>0</v>
      </c>
      <c r="E107" s="726">
        <v>0</v>
      </c>
      <c r="F107" s="727">
        <v>0</v>
      </c>
      <c r="G107" s="726">
        <v>0</v>
      </c>
      <c r="H107" s="223">
        <v>0</v>
      </c>
      <c r="I107" s="224">
        <v>0</v>
      </c>
      <c r="J107" s="727">
        <v>0</v>
      </c>
      <c r="K107" s="726">
        <v>0</v>
      </c>
      <c r="L107" s="727">
        <v>0</v>
      </c>
      <c r="M107" s="726">
        <v>0</v>
      </c>
      <c r="N107" s="727">
        <v>0</v>
      </c>
      <c r="O107" s="726">
        <v>0</v>
      </c>
      <c r="P107" s="727">
        <v>0</v>
      </c>
      <c r="Q107" s="729">
        <v>0</v>
      </c>
    </row>
    <row r="108" spans="1:17" s="488" customFormat="1" ht="10.8" x14ac:dyDescent="0.2">
      <c r="A108" s="489" t="s">
        <v>103</v>
      </c>
      <c r="B108" s="208">
        <f t="shared" si="16"/>
        <v>46</v>
      </c>
      <c r="C108" s="210">
        <f t="shared" si="16"/>
        <v>18</v>
      </c>
      <c r="D108" s="727">
        <v>0</v>
      </c>
      <c r="E108" s="726">
        <v>0</v>
      </c>
      <c r="F108" s="727">
        <v>3</v>
      </c>
      <c r="G108" s="726">
        <v>0</v>
      </c>
      <c r="H108" s="223">
        <v>21</v>
      </c>
      <c r="I108" s="224">
        <v>12</v>
      </c>
      <c r="J108" s="727">
        <v>2</v>
      </c>
      <c r="K108" s="726">
        <v>2</v>
      </c>
      <c r="L108" s="727">
        <v>20</v>
      </c>
      <c r="M108" s="726">
        <v>4</v>
      </c>
      <c r="N108" s="727">
        <v>0</v>
      </c>
      <c r="O108" s="726">
        <v>0</v>
      </c>
      <c r="P108" s="727">
        <v>0</v>
      </c>
      <c r="Q108" s="729">
        <v>0</v>
      </c>
    </row>
    <row r="109" spans="1:17" s="488" customFormat="1" ht="10.8" x14ac:dyDescent="0.2">
      <c r="A109" s="489" t="s">
        <v>104</v>
      </c>
      <c r="B109" s="208">
        <f t="shared" si="16"/>
        <v>58</v>
      </c>
      <c r="C109" s="210">
        <f t="shared" si="16"/>
        <v>14</v>
      </c>
      <c r="D109" s="727">
        <v>1</v>
      </c>
      <c r="E109" s="726">
        <v>0</v>
      </c>
      <c r="F109" s="727">
        <v>1</v>
      </c>
      <c r="G109" s="726">
        <v>1</v>
      </c>
      <c r="H109" s="223">
        <v>8</v>
      </c>
      <c r="I109" s="224">
        <v>5</v>
      </c>
      <c r="J109" s="727">
        <v>4</v>
      </c>
      <c r="K109" s="726">
        <v>2</v>
      </c>
      <c r="L109" s="727">
        <v>44</v>
      </c>
      <c r="M109" s="726">
        <v>6</v>
      </c>
      <c r="N109" s="727">
        <v>0</v>
      </c>
      <c r="O109" s="726">
        <v>0</v>
      </c>
      <c r="P109" s="727">
        <v>0</v>
      </c>
      <c r="Q109" s="729">
        <v>0</v>
      </c>
    </row>
    <row r="110" spans="1:17" s="488" customFormat="1" ht="10.8" x14ac:dyDescent="0.2">
      <c r="A110" s="489" t="s">
        <v>105</v>
      </c>
      <c r="B110" s="208">
        <f t="shared" si="16"/>
        <v>79</v>
      </c>
      <c r="C110" s="210">
        <f t="shared" si="16"/>
        <v>35</v>
      </c>
      <c r="D110" s="727">
        <v>2</v>
      </c>
      <c r="E110" s="726">
        <v>0</v>
      </c>
      <c r="F110" s="727">
        <v>30</v>
      </c>
      <c r="G110" s="726">
        <v>27</v>
      </c>
      <c r="H110" s="223">
        <v>43</v>
      </c>
      <c r="I110" s="224">
        <v>6</v>
      </c>
      <c r="J110" s="727">
        <v>4</v>
      </c>
      <c r="K110" s="726">
        <v>2</v>
      </c>
      <c r="L110" s="727">
        <v>0</v>
      </c>
      <c r="M110" s="726">
        <v>0</v>
      </c>
      <c r="N110" s="727">
        <v>0</v>
      </c>
      <c r="O110" s="726">
        <v>0</v>
      </c>
      <c r="P110" s="727">
        <v>0</v>
      </c>
      <c r="Q110" s="729">
        <v>0</v>
      </c>
    </row>
    <row r="111" spans="1:17" s="488" customFormat="1" ht="10.8" x14ac:dyDescent="0.2">
      <c r="A111" s="489" t="s">
        <v>106</v>
      </c>
      <c r="B111" s="208">
        <f t="shared" si="16"/>
        <v>59</v>
      </c>
      <c r="C111" s="210">
        <f t="shared" si="16"/>
        <v>27</v>
      </c>
      <c r="D111" s="727">
        <v>7</v>
      </c>
      <c r="E111" s="726">
        <v>0</v>
      </c>
      <c r="F111" s="727">
        <v>24</v>
      </c>
      <c r="G111" s="726">
        <v>21</v>
      </c>
      <c r="H111" s="223">
        <v>21</v>
      </c>
      <c r="I111" s="224">
        <v>5</v>
      </c>
      <c r="J111" s="727">
        <v>6</v>
      </c>
      <c r="K111" s="726">
        <v>1</v>
      </c>
      <c r="L111" s="727">
        <v>1</v>
      </c>
      <c r="M111" s="726">
        <v>0</v>
      </c>
      <c r="N111" s="727">
        <v>0</v>
      </c>
      <c r="O111" s="726">
        <v>0</v>
      </c>
      <c r="P111" s="727">
        <v>0</v>
      </c>
      <c r="Q111" s="729">
        <v>0</v>
      </c>
    </row>
    <row r="112" spans="1:17" s="488" customFormat="1" ht="10.8" x14ac:dyDescent="0.2">
      <c r="A112" s="490" t="s">
        <v>108</v>
      </c>
      <c r="B112" s="208">
        <f t="shared" si="16"/>
        <v>13</v>
      </c>
      <c r="C112" s="210">
        <f t="shared" si="16"/>
        <v>9</v>
      </c>
      <c r="D112" s="727">
        <v>1</v>
      </c>
      <c r="E112" s="726">
        <v>1</v>
      </c>
      <c r="F112" s="727">
        <v>7</v>
      </c>
      <c r="G112" s="726">
        <v>5</v>
      </c>
      <c r="H112" s="223">
        <v>4</v>
      </c>
      <c r="I112" s="224">
        <v>2</v>
      </c>
      <c r="J112" s="727">
        <v>0</v>
      </c>
      <c r="K112" s="726">
        <v>0</v>
      </c>
      <c r="L112" s="727">
        <v>0</v>
      </c>
      <c r="M112" s="726">
        <v>0</v>
      </c>
      <c r="N112" s="727">
        <v>0</v>
      </c>
      <c r="O112" s="726">
        <v>0</v>
      </c>
      <c r="P112" s="727">
        <v>1</v>
      </c>
      <c r="Q112" s="729">
        <v>1</v>
      </c>
    </row>
    <row r="113" spans="1:17" s="488" customFormat="1" ht="10.8" x14ac:dyDescent="0.2">
      <c r="A113" s="490" t="s">
        <v>107</v>
      </c>
      <c r="B113" s="208">
        <f t="shared" si="16"/>
        <v>14</v>
      </c>
      <c r="C113" s="210">
        <f t="shared" si="16"/>
        <v>5</v>
      </c>
      <c r="D113" s="727">
        <v>0</v>
      </c>
      <c r="E113" s="726">
        <v>0</v>
      </c>
      <c r="F113" s="727">
        <v>2</v>
      </c>
      <c r="G113" s="726">
        <v>3</v>
      </c>
      <c r="H113" s="223">
        <v>10</v>
      </c>
      <c r="I113" s="224">
        <v>1</v>
      </c>
      <c r="J113" s="727">
        <v>2</v>
      </c>
      <c r="K113" s="726">
        <v>1</v>
      </c>
      <c r="L113" s="727">
        <v>0</v>
      </c>
      <c r="M113" s="726">
        <v>0</v>
      </c>
      <c r="N113" s="727">
        <v>0</v>
      </c>
      <c r="O113" s="726">
        <v>0</v>
      </c>
      <c r="P113" s="727">
        <v>0</v>
      </c>
      <c r="Q113" s="729">
        <v>0</v>
      </c>
    </row>
    <row r="114" spans="1:17" s="488" customFormat="1" ht="10.8" x14ac:dyDescent="0.2">
      <c r="A114" s="489" t="s">
        <v>109</v>
      </c>
      <c r="B114" s="208">
        <f t="shared" si="16"/>
        <v>26</v>
      </c>
      <c r="C114" s="210">
        <f t="shared" si="16"/>
        <v>9</v>
      </c>
      <c r="D114" s="727">
        <v>9</v>
      </c>
      <c r="E114" s="726">
        <v>1</v>
      </c>
      <c r="F114" s="727">
        <v>4</v>
      </c>
      <c r="G114" s="726">
        <v>5</v>
      </c>
      <c r="H114" s="223">
        <v>9</v>
      </c>
      <c r="I114" s="224">
        <v>2</v>
      </c>
      <c r="J114" s="727">
        <v>4</v>
      </c>
      <c r="K114" s="726">
        <v>1</v>
      </c>
      <c r="L114" s="727">
        <v>0</v>
      </c>
      <c r="M114" s="726">
        <v>0</v>
      </c>
      <c r="N114" s="727">
        <v>0</v>
      </c>
      <c r="O114" s="726">
        <v>0</v>
      </c>
      <c r="P114" s="727">
        <v>0</v>
      </c>
      <c r="Q114" s="729">
        <v>0</v>
      </c>
    </row>
    <row r="115" spans="1:17" s="488" customFormat="1" ht="10.8" x14ac:dyDescent="0.2">
      <c r="A115" s="490" t="s">
        <v>164</v>
      </c>
      <c r="B115" s="208">
        <f t="shared" si="16"/>
        <v>13</v>
      </c>
      <c r="C115" s="210">
        <f t="shared" si="16"/>
        <v>4</v>
      </c>
      <c r="D115" s="727">
        <v>3</v>
      </c>
      <c r="E115" s="726">
        <v>0</v>
      </c>
      <c r="F115" s="727">
        <v>8</v>
      </c>
      <c r="G115" s="726">
        <v>4</v>
      </c>
      <c r="H115" s="223">
        <v>0</v>
      </c>
      <c r="I115" s="224">
        <v>0</v>
      </c>
      <c r="J115" s="727">
        <v>2</v>
      </c>
      <c r="K115" s="726">
        <v>0</v>
      </c>
      <c r="L115" s="727">
        <v>0</v>
      </c>
      <c r="M115" s="726">
        <v>0</v>
      </c>
      <c r="N115" s="727">
        <v>0</v>
      </c>
      <c r="O115" s="726">
        <v>0</v>
      </c>
      <c r="P115" s="727">
        <v>0</v>
      </c>
      <c r="Q115" s="729">
        <v>0</v>
      </c>
    </row>
    <row r="116" spans="1:17" s="488" customFormat="1" ht="10.8" x14ac:dyDescent="0.2">
      <c r="A116" s="489" t="s">
        <v>110</v>
      </c>
      <c r="B116" s="208">
        <f t="shared" si="16"/>
        <v>38</v>
      </c>
      <c r="C116" s="210">
        <f t="shared" si="16"/>
        <v>24</v>
      </c>
      <c r="D116" s="727">
        <v>4</v>
      </c>
      <c r="E116" s="726">
        <v>2</v>
      </c>
      <c r="F116" s="727">
        <v>19</v>
      </c>
      <c r="G116" s="726">
        <v>17</v>
      </c>
      <c r="H116" s="223">
        <v>6</v>
      </c>
      <c r="I116" s="224">
        <v>3</v>
      </c>
      <c r="J116" s="727">
        <v>6</v>
      </c>
      <c r="K116" s="726">
        <v>2</v>
      </c>
      <c r="L116" s="727">
        <v>0</v>
      </c>
      <c r="M116" s="726">
        <v>0</v>
      </c>
      <c r="N116" s="727">
        <v>0</v>
      </c>
      <c r="O116" s="726">
        <v>0</v>
      </c>
      <c r="P116" s="727">
        <v>3</v>
      </c>
      <c r="Q116" s="729">
        <v>0</v>
      </c>
    </row>
    <row r="117" spans="1:17" s="488" customFormat="1" ht="10.8" x14ac:dyDescent="0.2">
      <c r="A117" s="490" t="s">
        <v>111</v>
      </c>
      <c r="B117" s="208">
        <f t="shared" si="16"/>
        <v>14</v>
      </c>
      <c r="C117" s="210">
        <f t="shared" si="16"/>
        <v>11</v>
      </c>
      <c r="D117" s="727">
        <v>1</v>
      </c>
      <c r="E117" s="726">
        <v>0</v>
      </c>
      <c r="F117" s="727">
        <v>6</v>
      </c>
      <c r="G117" s="726">
        <v>6</v>
      </c>
      <c r="H117" s="223">
        <v>7</v>
      </c>
      <c r="I117" s="224">
        <v>5</v>
      </c>
      <c r="J117" s="727">
        <v>0</v>
      </c>
      <c r="K117" s="726">
        <v>0</v>
      </c>
      <c r="L117" s="727">
        <v>0</v>
      </c>
      <c r="M117" s="726">
        <v>0</v>
      </c>
      <c r="N117" s="727">
        <v>0</v>
      </c>
      <c r="O117" s="726">
        <v>0</v>
      </c>
      <c r="P117" s="727">
        <v>0</v>
      </c>
      <c r="Q117" s="729">
        <v>0</v>
      </c>
    </row>
    <row r="118" spans="1:17" s="488" customFormat="1" ht="10.8" x14ac:dyDescent="0.2">
      <c r="A118" s="489" t="s">
        <v>165</v>
      </c>
      <c r="B118" s="208">
        <f t="shared" si="16"/>
        <v>7</v>
      </c>
      <c r="C118" s="210">
        <f t="shared" si="16"/>
        <v>3</v>
      </c>
      <c r="D118" s="727">
        <v>0</v>
      </c>
      <c r="E118" s="726">
        <v>0</v>
      </c>
      <c r="F118" s="727">
        <v>2</v>
      </c>
      <c r="G118" s="726">
        <v>1</v>
      </c>
      <c r="H118" s="223">
        <v>5</v>
      </c>
      <c r="I118" s="224">
        <v>2</v>
      </c>
      <c r="J118" s="727">
        <v>0</v>
      </c>
      <c r="K118" s="726">
        <v>0</v>
      </c>
      <c r="L118" s="727">
        <v>0</v>
      </c>
      <c r="M118" s="726">
        <v>0</v>
      </c>
      <c r="N118" s="727">
        <v>0</v>
      </c>
      <c r="O118" s="726">
        <v>0</v>
      </c>
      <c r="P118" s="727">
        <v>0</v>
      </c>
      <c r="Q118" s="729">
        <v>0</v>
      </c>
    </row>
    <row r="119" spans="1:17" s="488" customFormat="1" ht="10.8" x14ac:dyDescent="0.2">
      <c r="A119" s="490" t="s">
        <v>112</v>
      </c>
      <c r="B119" s="208">
        <f t="shared" si="16"/>
        <v>4</v>
      </c>
      <c r="C119" s="210">
        <f t="shared" si="16"/>
        <v>0</v>
      </c>
      <c r="D119" s="727">
        <v>2</v>
      </c>
      <c r="E119" s="726">
        <v>0</v>
      </c>
      <c r="F119" s="727">
        <v>0</v>
      </c>
      <c r="G119" s="726">
        <v>0</v>
      </c>
      <c r="H119" s="223">
        <v>0</v>
      </c>
      <c r="I119" s="224">
        <v>0</v>
      </c>
      <c r="J119" s="727">
        <v>0</v>
      </c>
      <c r="K119" s="726">
        <v>0</v>
      </c>
      <c r="L119" s="727">
        <v>0</v>
      </c>
      <c r="M119" s="726">
        <v>0</v>
      </c>
      <c r="N119" s="727">
        <v>0</v>
      </c>
      <c r="O119" s="726">
        <v>0</v>
      </c>
      <c r="P119" s="727">
        <v>2</v>
      </c>
      <c r="Q119" s="729">
        <v>0</v>
      </c>
    </row>
    <row r="120" spans="1:17" s="488" customFormat="1" ht="10.8" x14ac:dyDescent="0.2">
      <c r="A120" s="489" t="s">
        <v>113</v>
      </c>
      <c r="B120" s="208">
        <f t="shared" si="16"/>
        <v>23</v>
      </c>
      <c r="C120" s="210">
        <f t="shared" si="16"/>
        <v>14</v>
      </c>
      <c r="D120" s="727">
        <v>1</v>
      </c>
      <c r="E120" s="726">
        <v>0</v>
      </c>
      <c r="F120" s="727">
        <v>9</v>
      </c>
      <c r="G120" s="726">
        <v>9</v>
      </c>
      <c r="H120" s="223">
        <v>7</v>
      </c>
      <c r="I120" s="224">
        <v>3</v>
      </c>
      <c r="J120" s="727">
        <v>6</v>
      </c>
      <c r="K120" s="726">
        <v>2</v>
      </c>
      <c r="L120" s="727">
        <v>0</v>
      </c>
      <c r="M120" s="726">
        <v>0</v>
      </c>
      <c r="N120" s="727">
        <v>0</v>
      </c>
      <c r="O120" s="726">
        <v>0</v>
      </c>
      <c r="P120" s="727">
        <v>0</v>
      </c>
      <c r="Q120" s="729">
        <v>0</v>
      </c>
    </row>
    <row r="121" spans="1:17" s="488" customFormat="1" ht="10.8" x14ac:dyDescent="0.2">
      <c r="A121" s="490" t="s">
        <v>114</v>
      </c>
      <c r="B121" s="208">
        <f t="shared" si="16"/>
        <v>21</v>
      </c>
      <c r="C121" s="210">
        <f t="shared" si="16"/>
        <v>7</v>
      </c>
      <c r="D121" s="727">
        <v>4</v>
      </c>
      <c r="E121" s="726">
        <v>2</v>
      </c>
      <c r="F121" s="727">
        <v>4</v>
      </c>
      <c r="G121" s="726">
        <v>4</v>
      </c>
      <c r="H121" s="223">
        <v>13</v>
      </c>
      <c r="I121" s="224">
        <v>1</v>
      </c>
      <c r="J121" s="727">
        <v>0</v>
      </c>
      <c r="K121" s="726">
        <v>0</v>
      </c>
      <c r="L121" s="727">
        <v>0</v>
      </c>
      <c r="M121" s="726">
        <v>0</v>
      </c>
      <c r="N121" s="727">
        <v>0</v>
      </c>
      <c r="O121" s="726">
        <v>0</v>
      </c>
      <c r="P121" s="727">
        <v>0</v>
      </c>
      <c r="Q121" s="729">
        <v>0</v>
      </c>
    </row>
    <row r="122" spans="1:17" s="488" customFormat="1" ht="10.8" x14ac:dyDescent="0.2">
      <c r="A122" s="490" t="s">
        <v>115</v>
      </c>
      <c r="B122" s="208">
        <f t="shared" si="16"/>
        <v>3</v>
      </c>
      <c r="C122" s="210">
        <f t="shared" si="16"/>
        <v>4</v>
      </c>
      <c r="D122" s="727">
        <v>0</v>
      </c>
      <c r="E122" s="726">
        <v>0</v>
      </c>
      <c r="F122" s="727">
        <v>3</v>
      </c>
      <c r="G122" s="726">
        <v>4</v>
      </c>
      <c r="H122" s="223">
        <v>0</v>
      </c>
      <c r="I122" s="224">
        <v>0</v>
      </c>
      <c r="J122" s="727">
        <v>0</v>
      </c>
      <c r="K122" s="726">
        <v>0</v>
      </c>
      <c r="L122" s="727">
        <v>0</v>
      </c>
      <c r="M122" s="726">
        <v>0</v>
      </c>
      <c r="N122" s="727">
        <v>0</v>
      </c>
      <c r="O122" s="726">
        <v>0</v>
      </c>
      <c r="P122" s="727">
        <v>0</v>
      </c>
      <c r="Q122" s="729">
        <v>0</v>
      </c>
    </row>
    <row r="123" spans="1:17" s="488" customFormat="1" ht="10.8" x14ac:dyDescent="0.2">
      <c r="A123" s="489" t="s">
        <v>116</v>
      </c>
      <c r="B123" s="208">
        <f t="shared" si="16"/>
        <v>31</v>
      </c>
      <c r="C123" s="210">
        <f t="shared" si="16"/>
        <v>18</v>
      </c>
      <c r="D123" s="727">
        <v>0</v>
      </c>
      <c r="E123" s="726">
        <v>0</v>
      </c>
      <c r="F123" s="727">
        <v>2</v>
      </c>
      <c r="G123" s="726">
        <v>3</v>
      </c>
      <c r="H123" s="223">
        <v>27</v>
      </c>
      <c r="I123" s="224">
        <v>12</v>
      </c>
      <c r="J123" s="727">
        <v>2</v>
      </c>
      <c r="K123" s="726">
        <v>3</v>
      </c>
      <c r="L123" s="727">
        <v>0</v>
      </c>
      <c r="M123" s="726">
        <v>0</v>
      </c>
      <c r="N123" s="727">
        <v>0</v>
      </c>
      <c r="O123" s="726">
        <v>0</v>
      </c>
      <c r="P123" s="727">
        <v>0</v>
      </c>
      <c r="Q123" s="729">
        <v>0</v>
      </c>
    </row>
    <row r="124" spans="1:17" s="488" customFormat="1" ht="10.8" x14ac:dyDescent="0.2">
      <c r="A124" s="491" t="s">
        <v>472</v>
      </c>
      <c r="B124" s="208">
        <f t="shared" si="16"/>
        <v>6</v>
      </c>
      <c r="C124" s="210">
        <f t="shared" si="16"/>
        <v>2</v>
      </c>
      <c r="D124" s="731">
        <v>2</v>
      </c>
      <c r="E124" s="730">
        <v>0</v>
      </c>
      <c r="F124" s="731">
        <v>4</v>
      </c>
      <c r="G124" s="730">
        <v>2</v>
      </c>
      <c r="H124" s="217">
        <v>0</v>
      </c>
      <c r="I124" s="224">
        <v>0</v>
      </c>
      <c r="J124" s="731">
        <v>0</v>
      </c>
      <c r="K124" s="730">
        <v>0</v>
      </c>
      <c r="L124" s="731">
        <v>0</v>
      </c>
      <c r="M124" s="730">
        <v>0</v>
      </c>
      <c r="N124" s="731">
        <v>0</v>
      </c>
      <c r="O124" s="730">
        <v>0</v>
      </c>
      <c r="P124" s="731">
        <v>0</v>
      </c>
      <c r="Q124" s="732">
        <v>0</v>
      </c>
    </row>
    <row r="125" spans="1:17" s="488" customFormat="1" ht="10.8" x14ac:dyDescent="0.2">
      <c r="A125" s="489" t="s">
        <v>117</v>
      </c>
      <c r="B125" s="734">
        <f>D125+F125+H125+J125+L125+N125+P125</f>
        <v>91</v>
      </c>
      <c r="C125" s="733">
        <f>E125+G125+I125+K125+M125+O125+Q125</f>
        <v>51</v>
      </c>
      <c r="D125" s="483">
        <f>SUM(D126:D135)</f>
        <v>17</v>
      </c>
      <c r="E125" s="477">
        <f>SUM(E126:E135)</f>
        <v>4</v>
      </c>
      <c r="F125" s="483">
        <f t="shared" ref="F125:Q125" si="17">SUM(F126:F135)</f>
        <v>54</v>
      </c>
      <c r="G125" s="477">
        <f t="shared" si="17"/>
        <v>34</v>
      </c>
      <c r="H125" s="483">
        <f t="shared" si="17"/>
        <v>6</v>
      </c>
      <c r="I125" s="477">
        <f t="shared" si="17"/>
        <v>2</v>
      </c>
      <c r="J125" s="483">
        <f t="shared" si="17"/>
        <v>8</v>
      </c>
      <c r="K125" s="477">
        <f t="shared" si="17"/>
        <v>6</v>
      </c>
      <c r="L125" s="483">
        <f t="shared" si="17"/>
        <v>2</v>
      </c>
      <c r="M125" s="477">
        <f t="shared" si="17"/>
        <v>2</v>
      </c>
      <c r="N125" s="483">
        <f t="shared" si="17"/>
        <v>0</v>
      </c>
      <c r="O125" s="477">
        <f t="shared" si="17"/>
        <v>0</v>
      </c>
      <c r="P125" s="483">
        <f t="shared" si="17"/>
        <v>4</v>
      </c>
      <c r="Q125" s="747">
        <f t="shared" si="17"/>
        <v>3</v>
      </c>
    </row>
    <row r="126" spans="1:17" s="488" customFormat="1" ht="10.8" x14ac:dyDescent="0.2">
      <c r="A126" s="489" t="s">
        <v>118</v>
      </c>
      <c r="B126" s="208">
        <f>D126+F126+H126+J126+L126+N126+P126</f>
        <v>18</v>
      </c>
      <c r="C126" s="210">
        <f>E126+G126+I126+K126+M126+O126+Q126</f>
        <v>10</v>
      </c>
      <c r="D126" s="727">
        <v>2</v>
      </c>
      <c r="E126" s="726">
        <v>0</v>
      </c>
      <c r="F126" s="727">
        <v>13</v>
      </c>
      <c r="G126" s="726">
        <v>7</v>
      </c>
      <c r="H126" s="223">
        <v>0</v>
      </c>
      <c r="I126" s="209">
        <v>0</v>
      </c>
      <c r="J126" s="727">
        <v>0</v>
      </c>
      <c r="K126" s="726">
        <v>0</v>
      </c>
      <c r="L126" s="727">
        <v>1</v>
      </c>
      <c r="M126" s="726">
        <v>2</v>
      </c>
      <c r="N126" s="727">
        <v>0</v>
      </c>
      <c r="O126" s="726">
        <v>0</v>
      </c>
      <c r="P126" s="727">
        <v>2</v>
      </c>
      <c r="Q126" s="729">
        <v>1</v>
      </c>
    </row>
    <row r="127" spans="1:17" s="488" customFormat="1" ht="10.8" x14ac:dyDescent="0.2">
      <c r="A127" s="490" t="s">
        <v>119</v>
      </c>
      <c r="B127" s="208">
        <f t="shared" ref="B127:C135" si="18">D127+F127+H127+J127+L127+N127+P127</f>
        <v>9</v>
      </c>
      <c r="C127" s="210">
        <f t="shared" si="18"/>
        <v>6</v>
      </c>
      <c r="D127" s="727">
        <v>0</v>
      </c>
      <c r="E127" s="726">
        <v>0</v>
      </c>
      <c r="F127" s="727">
        <v>7</v>
      </c>
      <c r="G127" s="726">
        <v>4</v>
      </c>
      <c r="H127" s="223">
        <v>0</v>
      </c>
      <c r="I127" s="209">
        <v>0</v>
      </c>
      <c r="J127" s="727">
        <v>2</v>
      </c>
      <c r="K127" s="726">
        <v>2</v>
      </c>
      <c r="L127" s="727">
        <v>0</v>
      </c>
      <c r="M127" s="726">
        <v>0</v>
      </c>
      <c r="N127" s="727">
        <v>0</v>
      </c>
      <c r="O127" s="726">
        <v>0</v>
      </c>
      <c r="P127" s="727">
        <v>0</v>
      </c>
      <c r="Q127" s="729">
        <v>0</v>
      </c>
    </row>
    <row r="128" spans="1:17" s="488" customFormat="1" ht="10.8" x14ac:dyDescent="0.2">
      <c r="A128" s="490" t="s">
        <v>120</v>
      </c>
      <c r="B128" s="208">
        <f>D128+F128+H128+J128+L128+N128+P128</f>
        <v>4</v>
      </c>
      <c r="C128" s="210">
        <f t="shared" si="18"/>
        <v>1</v>
      </c>
      <c r="D128" s="727">
        <v>0</v>
      </c>
      <c r="E128" s="726">
        <v>0</v>
      </c>
      <c r="F128" s="727">
        <v>4</v>
      </c>
      <c r="G128" s="726">
        <v>1</v>
      </c>
      <c r="H128" s="223">
        <v>0</v>
      </c>
      <c r="I128" s="209">
        <v>0</v>
      </c>
      <c r="J128" s="727">
        <v>0</v>
      </c>
      <c r="K128" s="726">
        <v>0</v>
      </c>
      <c r="L128" s="727">
        <v>0</v>
      </c>
      <c r="M128" s="726">
        <v>0</v>
      </c>
      <c r="N128" s="727">
        <v>0</v>
      </c>
      <c r="O128" s="726">
        <v>0</v>
      </c>
      <c r="P128" s="727">
        <v>0</v>
      </c>
      <c r="Q128" s="729">
        <v>0</v>
      </c>
    </row>
    <row r="129" spans="1:17" s="488" customFormat="1" ht="10.8" x14ac:dyDescent="0.2">
      <c r="A129" s="489" t="s">
        <v>121</v>
      </c>
      <c r="B129" s="208">
        <f t="shared" si="18"/>
        <v>16</v>
      </c>
      <c r="C129" s="210">
        <f t="shared" si="18"/>
        <v>7</v>
      </c>
      <c r="D129" s="727">
        <v>3</v>
      </c>
      <c r="E129" s="726">
        <v>1</v>
      </c>
      <c r="F129" s="727">
        <v>7</v>
      </c>
      <c r="G129" s="726">
        <v>4</v>
      </c>
      <c r="H129" s="223">
        <v>6</v>
      </c>
      <c r="I129" s="209">
        <v>2</v>
      </c>
      <c r="J129" s="727">
        <v>0</v>
      </c>
      <c r="K129" s="726">
        <v>0</v>
      </c>
      <c r="L129" s="727">
        <v>0</v>
      </c>
      <c r="M129" s="726">
        <v>0</v>
      </c>
      <c r="N129" s="727">
        <v>0</v>
      </c>
      <c r="O129" s="726">
        <v>0</v>
      </c>
      <c r="P129" s="727">
        <v>0</v>
      </c>
      <c r="Q129" s="729">
        <v>0</v>
      </c>
    </row>
    <row r="130" spans="1:17" s="488" customFormat="1" ht="10.8" x14ac:dyDescent="0.2">
      <c r="A130" s="490" t="s">
        <v>212</v>
      </c>
      <c r="B130" s="208">
        <f t="shared" si="18"/>
        <v>3</v>
      </c>
      <c r="C130" s="210">
        <f t="shared" si="18"/>
        <v>1</v>
      </c>
      <c r="D130" s="727">
        <v>1</v>
      </c>
      <c r="E130" s="726">
        <v>0</v>
      </c>
      <c r="F130" s="727">
        <v>2</v>
      </c>
      <c r="G130" s="726">
        <v>1</v>
      </c>
      <c r="H130" s="223">
        <v>0</v>
      </c>
      <c r="I130" s="209">
        <v>0</v>
      </c>
      <c r="J130" s="727">
        <v>0</v>
      </c>
      <c r="K130" s="726">
        <v>0</v>
      </c>
      <c r="L130" s="727">
        <v>0</v>
      </c>
      <c r="M130" s="726">
        <v>0</v>
      </c>
      <c r="N130" s="727">
        <v>0</v>
      </c>
      <c r="O130" s="726">
        <v>0</v>
      </c>
      <c r="P130" s="727">
        <v>0</v>
      </c>
      <c r="Q130" s="729">
        <v>0</v>
      </c>
    </row>
    <row r="131" spans="1:17" s="488" customFormat="1" ht="10.8" x14ac:dyDescent="0.2">
      <c r="A131" s="490" t="s">
        <v>122</v>
      </c>
      <c r="B131" s="208">
        <f t="shared" si="18"/>
        <v>15</v>
      </c>
      <c r="C131" s="210">
        <f t="shared" si="18"/>
        <v>9</v>
      </c>
      <c r="D131" s="727">
        <v>4</v>
      </c>
      <c r="E131" s="726">
        <v>0</v>
      </c>
      <c r="F131" s="727">
        <v>9</v>
      </c>
      <c r="G131" s="726">
        <v>7</v>
      </c>
      <c r="H131" s="223">
        <v>0</v>
      </c>
      <c r="I131" s="209">
        <v>0</v>
      </c>
      <c r="J131" s="727">
        <v>2</v>
      </c>
      <c r="K131" s="726">
        <v>2</v>
      </c>
      <c r="L131" s="727">
        <v>0</v>
      </c>
      <c r="M131" s="726">
        <v>0</v>
      </c>
      <c r="N131" s="727">
        <v>0</v>
      </c>
      <c r="O131" s="726">
        <v>0</v>
      </c>
      <c r="P131" s="727">
        <v>0</v>
      </c>
      <c r="Q131" s="729">
        <v>0</v>
      </c>
    </row>
    <row r="132" spans="1:17" s="488" customFormat="1" ht="10.8" x14ac:dyDescent="0.2">
      <c r="A132" s="489" t="s">
        <v>123</v>
      </c>
      <c r="B132" s="208">
        <f t="shared" si="18"/>
        <v>14</v>
      </c>
      <c r="C132" s="210">
        <f t="shared" si="18"/>
        <v>9</v>
      </c>
      <c r="D132" s="727">
        <v>2</v>
      </c>
      <c r="E132" s="726">
        <v>0</v>
      </c>
      <c r="F132" s="727">
        <v>7</v>
      </c>
      <c r="G132" s="726">
        <v>6</v>
      </c>
      <c r="H132" s="223">
        <v>0</v>
      </c>
      <c r="I132" s="209">
        <v>0</v>
      </c>
      <c r="J132" s="727">
        <v>2</v>
      </c>
      <c r="K132" s="726">
        <v>1</v>
      </c>
      <c r="L132" s="727">
        <v>1</v>
      </c>
      <c r="M132" s="726">
        <v>0</v>
      </c>
      <c r="N132" s="727">
        <v>0</v>
      </c>
      <c r="O132" s="726">
        <v>0</v>
      </c>
      <c r="P132" s="727">
        <v>2</v>
      </c>
      <c r="Q132" s="729">
        <v>2</v>
      </c>
    </row>
    <row r="133" spans="1:17" s="488" customFormat="1" ht="10.8" x14ac:dyDescent="0.2">
      <c r="A133" s="490" t="s">
        <v>156</v>
      </c>
      <c r="B133" s="208">
        <f t="shared" si="18"/>
        <v>8</v>
      </c>
      <c r="C133" s="210">
        <f t="shared" si="18"/>
        <v>3</v>
      </c>
      <c r="D133" s="727">
        <v>2</v>
      </c>
      <c r="E133" s="726">
        <v>0</v>
      </c>
      <c r="F133" s="727">
        <v>4</v>
      </c>
      <c r="G133" s="726">
        <v>2</v>
      </c>
      <c r="H133" s="223">
        <v>0</v>
      </c>
      <c r="I133" s="209">
        <v>0</v>
      </c>
      <c r="J133" s="727">
        <v>2</v>
      </c>
      <c r="K133" s="726">
        <v>1</v>
      </c>
      <c r="L133" s="727">
        <v>0</v>
      </c>
      <c r="M133" s="726">
        <v>0</v>
      </c>
      <c r="N133" s="727">
        <v>0</v>
      </c>
      <c r="O133" s="726">
        <v>0</v>
      </c>
      <c r="P133" s="727">
        <v>0</v>
      </c>
      <c r="Q133" s="729">
        <v>0</v>
      </c>
    </row>
    <row r="134" spans="1:17" s="488" customFormat="1" ht="10.8" x14ac:dyDescent="0.2">
      <c r="A134" s="490" t="s">
        <v>195</v>
      </c>
      <c r="B134" s="208">
        <f t="shared" si="18"/>
        <v>1</v>
      </c>
      <c r="C134" s="210">
        <f t="shared" si="18"/>
        <v>2</v>
      </c>
      <c r="D134" s="727">
        <v>0</v>
      </c>
      <c r="E134" s="726">
        <v>0</v>
      </c>
      <c r="F134" s="727">
        <v>1</v>
      </c>
      <c r="G134" s="726">
        <v>2</v>
      </c>
      <c r="H134" s="223">
        <v>0</v>
      </c>
      <c r="I134" s="209">
        <v>0</v>
      </c>
      <c r="J134" s="727">
        <v>0</v>
      </c>
      <c r="K134" s="726">
        <v>0</v>
      </c>
      <c r="L134" s="727">
        <v>0</v>
      </c>
      <c r="M134" s="726">
        <v>0</v>
      </c>
      <c r="N134" s="727">
        <v>0</v>
      </c>
      <c r="O134" s="726">
        <v>0</v>
      </c>
      <c r="P134" s="727">
        <v>0</v>
      </c>
      <c r="Q134" s="729">
        <v>0</v>
      </c>
    </row>
    <row r="135" spans="1:17" s="488" customFormat="1" ht="10.8" x14ac:dyDescent="0.2">
      <c r="A135" s="493" t="s">
        <v>124</v>
      </c>
      <c r="B135" s="208">
        <f t="shared" si="18"/>
        <v>3</v>
      </c>
      <c r="C135" s="210">
        <f t="shared" si="18"/>
        <v>3</v>
      </c>
      <c r="D135" s="731">
        <v>3</v>
      </c>
      <c r="E135" s="730">
        <v>3</v>
      </c>
      <c r="F135" s="731">
        <v>0</v>
      </c>
      <c r="G135" s="730">
        <v>0</v>
      </c>
      <c r="H135" s="217">
        <v>0</v>
      </c>
      <c r="I135" s="213">
        <v>0</v>
      </c>
      <c r="J135" s="731">
        <v>0</v>
      </c>
      <c r="K135" s="730">
        <v>0</v>
      </c>
      <c r="L135" s="731">
        <v>0</v>
      </c>
      <c r="M135" s="730">
        <v>0</v>
      </c>
      <c r="N135" s="731">
        <v>0</v>
      </c>
      <c r="O135" s="730">
        <v>0</v>
      </c>
      <c r="P135" s="731">
        <v>0</v>
      </c>
      <c r="Q135" s="732">
        <v>0</v>
      </c>
    </row>
    <row r="136" spans="1:17" s="488" customFormat="1" ht="10.8" x14ac:dyDescent="0.2">
      <c r="A136" s="489" t="s">
        <v>125</v>
      </c>
      <c r="B136" s="734">
        <f>D136+F136+H136+J136+L136+N136+P136</f>
        <v>149</v>
      </c>
      <c r="C136" s="733">
        <f>E136+G136+I136+K136+M136+O136+Q136</f>
        <v>77</v>
      </c>
      <c r="D136" s="483">
        <f>SUM(D137:D144)</f>
        <v>26</v>
      </c>
      <c r="E136" s="477">
        <f>SUM(E137:E144)</f>
        <v>8</v>
      </c>
      <c r="F136" s="483">
        <f t="shared" ref="F136:Q136" si="19">SUM(F137:F144)</f>
        <v>91</v>
      </c>
      <c r="G136" s="477">
        <f t="shared" si="19"/>
        <v>54</v>
      </c>
      <c r="H136" s="483">
        <f t="shared" si="19"/>
        <v>16</v>
      </c>
      <c r="I136" s="477">
        <f t="shared" si="19"/>
        <v>9</v>
      </c>
      <c r="J136" s="483">
        <f t="shared" si="19"/>
        <v>16</v>
      </c>
      <c r="K136" s="477">
        <f t="shared" si="19"/>
        <v>6</v>
      </c>
      <c r="L136" s="483">
        <f t="shared" si="19"/>
        <v>0</v>
      </c>
      <c r="M136" s="477">
        <f t="shared" si="19"/>
        <v>0</v>
      </c>
      <c r="N136" s="483">
        <f t="shared" si="19"/>
        <v>0</v>
      </c>
      <c r="O136" s="477">
        <f t="shared" si="19"/>
        <v>0</v>
      </c>
      <c r="P136" s="483">
        <f t="shared" si="19"/>
        <v>0</v>
      </c>
      <c r="Q136" s="747">
        <f t="shared" si="19"/>
        <v>0</v>
      </c>
    </row>
    <row r="137" spans="1:17" s="488" customFormat="1" ht="10.8" x14ac:dyDescent="0.2">
      <c r="A137" s="489" t="s">
        <v>126</v>
      </c>
      <c r="B137" s="208">
        <f>D137+F137+H137+J137+L137+N137+P137</f>
        <v>25</v>
      </c>
      <c r="C137" s="210">
        <f>E137+G137+I137+K137+M137+O137+Q137</f>
        <v>15</v>
      </c>
      <c r="D137" s="727">
        <v>4</v>
      </c>
      <c r="E137" s="726">
        <v>1</v>
      </c>
      <c r="F137" s="727">
        <v>18</v>
      </c>
      <c r="G137" s="726">
        <v>12</v>
      </c>
      <c r="H137" s="727">
        <v>1</v>
      </c>
      <c r="I137" s="726">
        <v>2</v>
      </c>
      <c r="J137" s="727">
        <v>2</v>
      </c>
      <c r="K137" s="726">
        <v>0</v>
      </c>
      <c r="L137" s="727">
        <v>0</v>
      </c>
      <c r="M137" s="726">
        <v>0</v>
      </c>
      <c r="N137" s="727">
        <v>0</v>
      </c>
      <c r="O137" s="726">
        <v>0</v>
      </c>
      <c r="P137" s="727">
        <v>0</v>
      </c>
      <c r="Q137" s="729">
        <v>0</v>
      </c>
    </row>
    <row r="138" spans="1:17" s="488" customFormat="1" ht="10.8" x14ac:dyDescent="0.2">
      <c r="A138" s="490" t="s">
        <v>197</v>
      </c>
      <c r="B138" s="208">
        <f t="shared" ref="B138:C153" si="20">D138+F138+H138+J138+L138+N138+P138</f>
        <v>28</v>
      </c>
      <c r="C138" s="210">
        <f t="shared" si="20"/>
        <v>17</v>
      </c>
      <c r="D138" s="727">
        <v>9</v>
      </c>
      <c r="E138" s="726">
        <v>5</v>
      </c>
      <c r="F138" s="727">
        <v>17</v>
      </c>
      <c r="G138" s="726">
        <v>11</v>
      </c>
      <c r="H138" s="727">
        <v>0</v>
      </c>
      <c r="I138" s="726">
        <v>0</v>
      </c>
      <c r="J138" s="727">
        <v>2</v>
      </c>
      <c r="K138" s="726">
        <v>1</v>
      </c>
      <c r="L138" s="727">
        <v>0</v>
      </c>
      <c r="M138" s="726">
        <v>0</v>
      </c>
      <c r="N138" s="727">
        <v>0</v>
      </c>
      <c r="O138" s="726">
        <v>0</v>
      </c>
      <c r="P138" s="727">
        <v>0</v>
      </c>
      <c r="Q138" s="729">
        <v>0</v>
      </c>
    </row>
    <row r="139" spans="1:17" s="488" customFormat="1" ht="10.8" x14ac:dyDescent="0.2">
      <c r="A139" s="490" t="s">
        <v>196</v>
      </c>
      <c r="B139" s="208">
        <f t="shared" si="20"/>
        <v>26</v>
      </c>
      <c r="C139" s="210">
        <f t="shared" si="20"/>
        <v>10</v>
      </c>
      <c r="D139" s="727">
        <v>3</v>
      </c>
      <c r="E139" s="726">
        <v>1</v>
      </c>
      <c r="F139" s="727">
        <v>19</v>
      </c>
      <c r="G139" s="726">
        <v>9</v>
      </c>
      <c r="H139" s="727">
        <v>0</v>
      </c>
      <c r="I139" s="726">
        <v>0</v>
      </c>
      <c r="J139" s="727">
        <v>4</v>
      </c>
      <c r="K139" s="726">
        <v>0</v>
      </c>
      <c r="L139" s="727">
        <v>0</v>
      </c>
      <c r="M139" s="726">
        <v>0</v>
      </c>
      <c r="N139" s="727">
        <v>0</v>
      </c>
      <c r="O139" s="726">
        <v>0</v>
      </c>
      <c r="P139" s="727">
        <v>0</v>
      </c>
      <c r="Q139" s="729">
        <v>0</v>
      </c>
    </row>
    <row r="140" spans="1:17" s="488" customFormat="1" ht="10.8" x14ac:dyDescent="0.2">
      <c r="A140" s="489" t="s">
        <v>127</v>
      </c>
      <c r="B140" s="208">
        <f t="shared" si="20"/>
        <v>10</v>
      </c>
      <c r="C140" s="210">
        <f t="shared" si="20"/>
        <v>4</v>
      </c>
      <c r="D140" s="727">
        <v>2</v>
      </c>
      <c r="E140" s="726">
        <v>0</v>
      </c>
      <c r="F140" s="727">
        <v>4</v>
      </c>
      <c r="G140" s="726">
        <v>2</v>
      </c>
      <c r="H140" s="727">
        <v>0</v>
      </c>
      <c r="I140" s="726">
        <v>0</v>
      </c>
      <c r="J140" s="727">
        <v>4</v>
      </c>
      <c r="K140" s="726">
        <v>2</v>
      </c>
      <c r="L140" s="727">
        <v>0</v>
      </c>
      <c r="M140" s="726">
        <v>0</v>
      </c>
      <c r="N140" s="727">
        <v>0</v>
      </c>
      <c r="O140" s="726">
        <v>0</v>
      </c>
      <c r="P140" s="727">
        <v>0</v>
      </c>
      <c r="Q140" s="729">
        <v>0</v>
      </c>
    </row>
    <row r="141" spans="1:17" s="488" customFormat="1" ht="10.8" x14ac:dyDescent="0.2">
      <c r="A141" s="490" t="s">
        <v>128</v>
      </c>
      <c r="B141" s="208">
        <f t="shared" si="20"/>
        <v>5</v>
      </c>
      <c r="C141" s="210">
        <f t="shared" si="20"/>
        <v>2</v>
      </c>
      <c r="D141" s="727">
        <v>1</v>
      </c>
      <c r="E141" s="726">
        <v>0</v>
      </c>
      <c r="F141" s="727">
        <v>4</v>
      </c>
      <c r="G141" s="726">
        <v>2</v>
      </c>
      <c r="H141" s="727">
        <v>0</v>
      </c>
      <c r="I141" s="726">
        <v>0</v>
      </c>
      <c r="J141" s="727">
        <v>0</v>
      </c>
      <c r="K141" s="726">
        <v>0</v>
      </c>
      <c r="L141" s="727">
        <v>0</v>
      </c>
      <c r="M141" s="726">
        <v>0</v>
      </c>
      <c r="N141" s="727">
        <v>0</v>
      </c>
      <c r="O141" s="726">
        <v>0</v>
      </c>
      <c r="P141" s="727">
        <v>0</v>
      </c>
      <c r="Q141" s="729">
        <v>0</v>
      </c>
    </row>
    <row r="142" spans="1:17" s="488" customFormat="1" ht="10.8" x14ac:dyDescent="0.2">
      <c r="A142" s="489" t="s">
        <v>159</v>
      </c>
      <c r="B142" s="208">
        <f t="shared" si="20"/>
        <v>19</v>
      </c>
      <c r="C142" s="210">
        <f t="shared" si="20"/>
        <v>10</v>
      </c>
      <c r="D142" s="727">
        <v>5</v>
      </c>
      <c r="E142" s="726">
        <v>1</v>
      </c>
      <c r="F142" s="727">
        <v>10</v>
      </c>
      <c r="G142" s="726">
        <v>6</v>
      </c>
      <c r="H142" s="727">
        <v>0</v>
      </c>
      <c r="I142" s="726">
        <v>0</v>
      </c>
      <c r="J142" s="727">
        <v>4</v>
      </c>
      <c r="K142" s="726">
        <v>3</v>
      </c>
      <c r="L142" s="727">
        <v>0</v>
      </c>
      <c r="M142" s="726">
        <v>0</v>
      </c>
      <c r="N142" s="727">
        <v>0</v>
      </c>
      <c r="O142" s="726">
        <v>0</v>
      </c>
      <c r="P142" s="727">
        <v>0</v>
      </c>
      <c r="Q142" s="729">
        <v>0</v>
      </c>
    </row>
    <row r="143" spans="1:17" s="488" customFormat="1" ht="10.8" x14ac:dyDescent="0.2">
      <c r="A143" s="490" t="s">
        <v>213</v>
      </c>
      <c r="B143" s="208">
        <f t="shared" si="20"/>
        <v>13</v>
      </c>
      <c r="C143" s="210">
        <f t="shared" si="20"/>
        <v>4</v>
      </c>
      <c r="D143" s="727">
        <v>2</v>
      </c>
      <c r="E143" s="726">
        <v>0</v>
      </c>
      <c r="F143" s="727">
        <v>7</v>
      </c>
      <c r="G143" s="726">
        <v>3</v>
      </c>
      <c r="H143" s="727">
        <v>4</v>
      </c>
      <c r="I143" s="726">
        <v>1</v>
      </c>
      <c r="J143" s="727">
        <v>0</v>
      </c>
      <c r="K143" s="726">
        <v>0</v>
      </c>
      <c r="L143" s="727">
        <v>0</v>
      </c>
      <c r="M143" s="726">
        <v>0</v>
      </c>
      <c r="N143" s="727">
        <v>0</v>
      </c>
      <c r="O143" s="726">
        <v>0</v>
      </c>
      <c r="P143" s="727">
        <v>0</v>
      </c>
      <c r="Q143" s="729">
        <v>0</v>
      </c>
    </row>
    <row r="144" spans="1:17" s="488" customFormat="1" ht="10.8" x14ac:dyDescent="0.2">
      <c r="A144" s="493" t="s">
        <v>160</v>
      </c>
      <c r="B144" s="208">
        <f t="shared" si="20"/>
        <v>23</v>
      </c>
      <c r="C144" s="210">
        <f t="shared" si="20"/>
        <v>15</v>
      </c>
      <c r="D144" s="731">
        <v>0</v>
      </c>
      <c r="E144" s="730">
        <v>0</v>
      </c>
      <c r="F144" s="731">
        <v>12</v>
      </c>
      <c r="G144" s="730">
        <v>9</v>
      </c>
      <c r="H144" s="731">
        <v>11</v>
      </c>
      <c r="I144" s="730">
        <v>6</v>
      </c>
      <c r="J144" s="731">
        <v>0</v>
      </c>
      <c r="K144" s="730">
        <v>0</v>
      </c>
      <c r="L144" s="731">
        <v>0</v>
      </c>
      <c r="M144" s="730">
        <v>0</v>
      </c>
      <c r="N144" s="731">
        <v>0</v>
      </c>
      <c r="O144" s="730">
        <v>0</v>
      </c>
      <c r="P144" s="731">
        <v>0</v>
      </c>
      <c r="Q144" s="732">
        <v>0</v>
      </c>
    </row>
    <row r="145" spans="1:17" s="488" customFormat="1" ht="10.8" x14ac:dyDescent="0.2">
      <c r="A145" s="489" t="s">
        <v>129</v>
      </c>
      <c r="B145" s="734">
        <f t="shared" si="20"/>
        <v>273</v>
      </c>
      <c r="C145" s="733">
        <f t="shared" si="20"/>
        <v>120</v>
      </c>
      <c r="D145" s="483">
        <f>SUM(D146:D158)</f>
        <v>60</v>
      </c>
      <c r="E145" s="477">
        <f>SUM(E146:E158)</f>
        <v>19</v>
      </c>
      <c r="F145" s="483">
        <f t="shared" ref="F145:Q145" si="21">SUM(F146:F158)</f>
        <v>116</v>
      </c>
      <c r="G145" s="477">
        <f t="shared" si="21"/>
        <v>72</v>
      </c>
      <c r="H145" s="483">
        <f t="shared" si="21"/>
        <v>73</v>
      </c>
      <c r="I145" s="477">
        <f t="shared" si="21"/>
        <v>17</v>
      </c>
      <c r="J145" s="483">
        <f t="shared" si="21"/>
        <v>20</v>
      </c>
      <c r="K145" s="477">
        <f t="shared" si="21"/>
        <v>10</v>
      </c>
      <c r="L145" s="483">
        <f t="shared" si="21"/>
        <v>4</v>
      </c>
      <c r="M145" s="477">
        <f t="shared" si="21"/>
        <v>2</v>
      </c>
      <c r="N145" s="483">
        <f t="shared" si="21"/>
        <v>0</v>
      </c>
      <c r="O145" s="477">
        <f t="shared" si="21"/>
        <v>0</v>
      </c>
      <c r="P145" s="483">
        <f t="shared" si="21"/>
        <v>0</v>
      </c>
      <c r="Q145" s="747">
        <f t="shared" si="21"/>
        <v>0</v>
      </c>
    </row>
    <row r="146" spans="1:17" s="488" customFormat="1" ht="10.8" x14ac:dyDescent="0.2">
      <c r="A146" s="489" t="s">
        <v>130</v>
      </c>
      <c r="B146" s="208">
        <f t="shared" si="20"/>
        <v>15</v>
      </c>
      <c r="C146" s="210">
        <f t="shared" si="20"/>
        <v>3</v>
      </c>
      <c r="D146" s="727">
        <v>1</v>
      </c>
      <c r="E146" s="726">
        <v>0</v>
      </c>
      <c r="F146" s="727">
        <v>7</v>
      </c>
      <c r="G146" s="726">
        <v>2</v>
      </c>
      <c r="H146" s="223">
        <v>5</v>
      </c>
      <c r="I146" s="224">
        <v>0</v>
      </c>
      <c r="J146" s="210">
        <v>2</v>
      </c>
      <c r="K146" s="210">
        <v>1</v>
      </c>
      <c r="L146" s="727">
        <v>0</v>
      </c>
      <c r="M146" s="726">
        <v>0</v>
      </c>
      <c r="N146" s="727">
        <v>0</v>
      </c>
      <c r="O146" s="726">
        <v>0</v>
      </c>
      <c r="P146" s="727">
        <v>0</v>
      </c>
      <c r="Q146" s="729">
        <v>0</v>
      </c>
    </row>
    <row r="147" spans="1:17" s="488" customFormat="1" ht="10.8" x14ac:dyDescent="0.2">
      <c r="A147" s="490" t="s">
        <v>215</v>
      </c>
      <c r="B147" s="208">
        <f t="shared" si="20"/>
        <v>5</v>
      </c>
      <c r="C147" s="210">
        <f t="shared" si="20"/>
        <v>3</v>
      </c>
      <c r="D147" s="727">
        <v>1</v>
      </c>
      <c r="E147" s="726">
        <v>0</v>
      </c>
      <c r="F147" s="727">
        <v>4</v>
      </c>
      <c r="G147" s="726">
        <v>3</v>
      </c>
      <c r="H147" s="223">
        <v>0</v>
      </c>
      <c r="I147" s="224">
        <v>0</v>
      </c>
      <c r="J147" s="225">
        <v>0</v>
      </c>
      <c r="K147" s="225">
        <v>0</v>
      </c>
      <c r="L147" s="727">
        <v>0</v>
      </c>
      <c r="M147" s="726">
        <v>0</v>
      </c>
      <c r="N147" s="727">
        <v>0</v>
      </c>
      <c r="O147" s="726">
        <v>0</v>
      </c>
      <c r="P147" s="727">
        <v>0</v>
      </c>
      <c r="Q147" s="729">
        <v>0</v>
      </c>
    </row>
    <row r="148" spans="1:17" s="488" customFormat="1" ht="10.8" x14ac:dyDescent="0.2">
      <c r="A148" s="490" t="s">
        <v>131</v>
      </c>
      <c r="B148" s="208">
        <f t="shared" si="20"/>
        <v>14</v>
      </c>
      <c r="C148" s="210">
        <f t="shared" si="20"/>
        <v>8</v>
      </c>
      <c r="D148" s="727">
        <v>0</v>
      </c>
      <c r="E148" s="726">
        <v>0</v>
      </c>
      <c r="F148" s="727">
        <v>2</v>
      </c>
      <c r="G148" s="726">
        <v>4</v>
      </c>
      <c r="H148" s="223">
        <v>12</v>
      </c>
      <c r="I148" s="224">
        <v>4</v>
      </c>
      <c r="J148" s="225">
        <v>0</v>
      </c>
      <c r="K148" s="225">
        <v>0</v>
      </c>
      <c r="L148" s="727">
        <v>0</v>
      </c>
      <c r="M148" s="726">
        <v>0</v>
      </c>
      <c r="N148" s="727">
        <v>0</v>
      </c>
      <c r="O148" s="726">
        <v>0</v>
      </c>
      <c r="P148" s="727">
        <v>0</v>
      </c>
      <c r="Q148" s="729">
        <v>0</v>
      </c>
    </row>
    <row r="149" spans="1:17" s="488" customFormat="1" ht="10.8" x14ac:dyDescent="0.2">
      <c r="A149" s="490" t="s">
        <v>132</v>
      </c>
      <c r="B149" s="208">
        <f t="shared" si="20"/>
        <v>20</v>
      </c>
      <c r="C149" s="210">
        <f t="shared" si="20"/>
        <v>8</v>
      </c>
      <c r="D149" s="727">
        <v>9</v>
      </c>
      <c r="E149" s="726">
        <v>0</v>
      </c>
      <c r="F149" s="727">
        <v>11</v>
      </c>
      <c r="G149" s="726">
        <v>8</v>
      </c>
      <c r="H149" s="223">
        <v>0</v>
      </c>
      <c r="I149" s="209">
        <v>0</v>
      </c>
      <c r="J149" s="210">
        <v>0</v>
      </c>
      <c r="K149" s="210">
        <v>0</v>
      </c>
      <c r="L149" s="727">
        <v>0</v>
      </c>
      <c r="M149" s="726">
        <v>0</v>
      </c>
      <c r="N149" s="727">
        <v>0</v>
      </c>
      <c r="O149" s="726">
        <v>0</v>
      </c>
      <c r="P149" s="727">
        <v>0</v>
      </c>
      <c r="Q149" s="729">
        <v>0</v>
      </c>
    </row>
    <row r="150" spans="1:17" s="488" customFormat="1" ht="10.8" x14ac:dyDescent="0.2">
      <c r="A150" s="490" t="s">
        <v>657</v>
      </c>
      <c r="B150" s="208">
        <f t="shared" si="20"/>
        <v>15</v>
      </c>
      <c r="C150" s="210">
        <f t="shared" si="20"/>
        <v>7</v>
      </c>
      <c r="D150" s="727">
        <v>2</v>
      </c>
      <c r="E150" s="726">
        <v>0</v>
      </c>
      <c r="F150" s="727">
        <v>5</v>
      </c>
      <c r="G150" s="726">
        <v>3</v>
      </c>
      <c r="H150" s="223">
        <v>8</v>
      </c>
      <c r="I150" s="209">
        <v>4</v>
      </c>
      <c r="J150" s="210">
        <v>0</v>
      </c>
      <c r="K150" s="210">
        <v>0</v>
      </c>
      <c r="L150" s="727">
        <v>0</v>
      </c>
      <c r="M150" s="726">
        <v>0</v>
      </c>
      <c r="N150" s="727">
        <v>0</v>
      </c>
      <c r="O150" s="726">
        <v>0</v>
      </c>
      <c r="P150" s="727">
        <v>0</v>
      </c>
      <c r="Q150" s="729">
        <v>0</v>
      </c>
    </row>
    <row r="151" spans="1:17" s="488" customFormat="1" ht="10.8" x14ac:dyDescent="0.2">
      <c r="A151" s="489" t="s">
        <v>214</v>
      </c>
      <c r="B151" s="208">
        <f t="shared" si="20"/>
        <v>52</v>
      </c>
      <c r="C151" s="210">
        <f t="shared" si="20"/>
        <v>24</v>
      </c>
      <c r="D151" s="727">
        <v>16</v>
      </c>
      <c r="E151" s="726">
        <v>4</v>
      </c>
      <c r="F151" s="727">
        <v>34</v>
      </c>
      <c r="G151" s="726">
        <v>19</v>
      </c>
      <c r="H151" s="223">
        <v>0</v>
      </c>
      <c r="I151" s="209">
        <v>0</v>
      </c>
      <c r="J151" s="210">
        <v>2</v>
      </c>
      <c r="K151" s="210">
        <v>1</v>
      </c>
      <c r="L151" s="727">
        <v>0</v>
      </c>
      <c r="M151" s="726">
        <v>0</v>
      </c>
      <c r="N151" s="727">
        <v>0</v>
      </c>
      <c r="O151" s="726">
        <v>0</v>
      </c>
      <c r="P151" s="727">
        <v>0</v>
      </c>
      <c r="Q151" s="729">
        <v>0</v>
      </c>
    </row>
    <row r="152" spans="1:17" s="488" customFormat="1" ht="10.8" x14ac:dyDescent="0.2">
      <c r="A152" s="490" t="s">
        <v>216</v>
      </c>
      <c r="B152" s="208">
        <f t="shared" si="20"/>
        <v>16</v>
      </c>
      <c r="C152" s="210">
        <f t="shared" si="20"/>
        <v>8</v>
      </c>
      <c r="D152" s="727">
        <v>6</v>
      </c>
      <c r="E152" s="726">
        <v>2</v>
      </c>
      <c r="F152" s="727">
        <v>8</v>
      </c>
      <c r="G152" s="726">
        <v>5</v>
      </c>
      <c r="H152" s="223">
        <v>0</v>
      </c>
      <c r="I152" s="224">
        <v>0</v>
      </c>
      <c r="J152" s="225">
        <v>2</v>
      </c>
      <c r="K152" s="225">
        <v>1</v>
      </c>
      <c r="L152" s="727">
        <v>0</v>
      </c>
      <c r="M152" s="726">
        <v>0</v>
      </c>
      <c r="N152" s="727">
        <v>0</v>
      </c>
      <c r="O152" s="726">
        <v>0</v>
      </c>
      <c r="P152" s="727">
        <v>0</v>
      </c>
      <c r="Q152" s="729">
        <v>0</v>
      </c>
    </row>
    <row r="153" spans="1:17" s="488" customFormat="1" ht="10.8" x14ac:dyDescent="0.2">
      <c r="A153" s="490" t="s">
        <v>167</v>
      </c>
      <c r="B153" s="208">
        <f t="shared" si="20"/>
        <v>35</v>
      </c>
      <c r="C153" s="210">
        <f t="shared" si="20"/>
        <v>19</v>
      </c>
      <c r="D153" s="727">
        <v>3</v>
      </c>
      <c r="E153" s="726">
        <v>2</v>
      </c>
      <c r="F153" s="727">
        <v>26</v>
      </c>
      <c r="G153" s="726">
        <v>15</v>
      </c>
      <c r="H153" s="223">
        <v>2</v>
      </c>
      <c r="I153" s="224">
        <v>0</v>
      </c>
      <c r="J153" s="225">
        <v>0</v>
      </c>
      <c r="K153" s="225">
        <v>0</v>
      </c>
      <c r="L153" s="727">
        <v>4</v>
      </c>
      <c r="M153" s="726">
        <v>2</v>
      </c>
      <c r="N153" s="727">
        <v>0</v>
      </c>
      <c r="O153" s="726">
        <v>0</v>
      </c>
      <c r="P153" s="727">
        <v>0</v>
      </c>
      <c r="Q153" s="729">
        <v>0</v>
      </c>
    </row>
    <row r="154" spans="1:17" s="488" customFormat="1" ht="10.8" x14ac:dyDescent="0.2">
      <c r="A154" s="489" t="s">
        <v>217</v>
      </c>
      <c r="B154" s="208">
        <f t="shared" ref="B154:C158" si="22">D154+F154+H154+J154+L154+N154+P154</f>
        <v>22</v>
      </c>
      <c r="C154" s="210">
        <f t="shared" si="22"/>
        <v>6</v>
      </c>
      <c r="D154" s="727">
        <v>0</v>
      </c>
      <c r="E154" s="726">
        <v>0</v>
      </c>
      <c r="F154" s="727">
        <v>2</v>
      </c>
      <c r="G154" s="726">
        <v>2</v>
      </c>
      <c r="H154" s="223">
        <v>20</v>
      </c>
      <c r="I154" s="224">
        <v>4</v>
      </c>
      <c r="J154" s="225">
        <v>0</v>
      </c>
      <c r="K154" s="225">
        <v>0</v>
      </c>
      <c r="L154" s="727">
        <v>0</v>
      </c>
      <c r="M154" s="726">
        <v>0</v>
      </c>
      <c r="N154" s="727">
        <v>0</v>
      </c>
      <c r="O154" s="726">
        <v>0</v>
      </c>
      <c r="P154" s="727">
        <v>0</v>
      </c>
      <c r="Q154" s="729">
        <v>0</v>
      </c>
    </row>
    <row r="155" spans="1:17" s="488" customFormat="1" ht="10.8" x14ac:dyDescent="0.2">
      <c r="A155" s="490" t="s">
        <v>468</v>
      </c>
      <c r="B155" s="208">
        <f t="shared" si="22"/>
        <v>22</v>
      </c>
      <c r="C155" s="210">
        <f t="shared" si="22"/>
        <v>14</v>
      </c>
      <c r="D155" s="727">
        <v>13</v>
      </c>
      <c r="E155" s="726">
        <v>8</v>
      </c>
      <c r="F155" s="727">
        <v>7</v>
      </c>
      <c r="G155" s="726">
        <v>4</v>
      </c>
      <c r="H155" s="223">
        <v>0</v>
      </c>
      <c r="I155" s="224">
        <v>0</v>
      </c>
      <c r="J155" s="225">
        <v>2</v>
      </c>
      <c r="K155" s="225">
        <v>2</v>
      </c>
      <c r="L155" s="727">
        <v>0</v>
      </c>
      <c r="M155" s="726">
        <v>0</v>
      </c>
      <c r="N155" s="727">
        <v>0</v>
      </c>
      <c r="O155" s="726">
        <v>0</v>
      </c>
      <c r="P155" s="727">
        <v>0</v>
      </c>
      <c r="Q155" s="729">
        <v>0</v>
      </c>
    </row>
    <row r="156" spans="1:17" s="488" customFormat="1" ht="10.8" x14ac:dyDescent="0.2">
      <c r="A156" s="489" t="s">
        <v>133</v>
      </c>
      <c r="B156" s="208">
        <f t="shared" si="22"/>
        <v>29</v>
      </c>
      <c r="C156" s="210">
        <f t="shared" si="22"/>
        <v>12</v>
      </c>
      <c r="D156" s="727">
        <v>3</v>
      </c>
      <c r="E156" s="726">
        <v>1</v>
      </c>
      <c r="F156" s="727">
        <v>4</v>
      </c>
      <c r="G156" s="726">
        <v>4</v>
      </c>
      <c r="H156" s="223">
        <v>17</v>
      </c>
      <c r="I156" s="224">
        <v>2</v>
      </c>
      <c r="J156" s="210">
        <v>5</v>
      </c>
      <c r="K156" s="210">
        <v>5</v>
      </c>
      <c r="L156" s="727">
        <v>0</v>
      </c>
      <c r="M156" s="726">
        <v>0</v>
      </c>
      <c r="N156" s="727">
        <v>0</v>
      </c>
      <c r="O156" s="726">
        <v>0</v>
      </c>
      <c r="P156" s="727">
        <v>0</v>
      </c>
      <c r="Q156" s="729">
        <v>0</v>
      </c>
    </row>
    <row r="157" spans="1:17" s="488" customFormat="1" ht="10.8" x14ac:dyDescent="0.2">
      <c r="A157" s="489" t="s">
        <v>218</v>
      </c>
      <c r="B157" s="208">
        <f t="shared" si="22"/>
        <v>15</v>
      </c>
      <c r="C157" s="210">
        <f t="shared" si="22"/>
        <v>2</v>
      </c>
      <c r="D157" s="727">
        <v>5</v>
      </c>
      <c r="E157" s="726">
        <v>2</v>
      </c>
      <c r="F157" s="727">
        <v>3</v>
      </c>
      <c r="G157" s="726">
        <v>0</v>
      </c>
      <c r="H157" s="223">
        <v>0</v>
      </c>
      <c r="I157" s="224">
        <v>0</v>
      </c>
      <c r="J157" s="225">
        <v>7</v>
      </c>
      <c r="K157" s="225">
        <v>0</v>
      </c>
      <c r="L157" s="727">
        <v>0</v>
      </c>
      <c r="M157" s="726">
        <v>0</v>
      </c>
      <c r="N157" s="727">
        <v>0</v>
      </c>
      <c r="O157" s="726">
        <v>0</v>
      </c>
      <c r="P157" s="727">
        <v>0</v>
      </c>
      <c r="Q157" s="729">
        <v>0</v>
      </c>
    </row>
    <row r="158" spans="1:17" s="488" customFormat="1" ht="10.8" x14ac:dyDescent="0.2">
      <c r="A158" s="491" t="s">
        <v>134</v>
      </c>
      <c r="B158" s="208">
        <f t="shared" si="22"/>
        <v>13</v>
      </c>
      <c r="C158" s="210">
        <f t="shared" si="22"/>
        <v>6</v>
      </c>
      <c r="D158" s="731">
        <v>1</v>
      </c>
      <c r="E158" s="730">
        <v>0</v>
      </c>
      <c r="F158" s="731">
        <v>3</v>
      </c>
      <c r="G158" s="730">
        <v>3</v>
      </c>
      <c r="H158" s="223">
        <v>9</v>
      </c>
      <c r="I158" s="224">
        <v>3</v>
      </c>
      <c r="J158" s="225">
        <v>0</v>
      </c>
      <c r="K158" s="225">
        <v>0</v>
      </c>
      <c r="L158" s="731">
        <v>0</v>
      </c>
      <c r="M158" s="730">
        <v>0</v>
      </c>
      <c r="N158" s="731">
        <v>0</v>
      </c>
      <c r="O158" s="730">
        <v>0</v>
      </c>
      <c r="P158" s="731">
        <v>0</v>
      </c>
      <c r="Q158" s="732">
        <v>0</v>
      </c>
    </row>
    <row r="159" spans="1:17" s="488" customFormat="1" ht="12" customHeight="1" x14ac:dyDescent="0.2">
      <c r="A159" s="489" t="s">
        <v>135</v>
      </c>
      <c r="B159" s="734">
        <f>D159+F159+H159+J159+L159+N159+P159</f>
        <v>81</v>
      </c>
      <c r="C159" s="733">
        <f>E159+G159+I159+K159+M159+O159+Q159</f>
        <v>36</v>
      </c>
      <c r="D159" s="483">
        <f>SUM(D160:D164)</f>
        <v>8</v>
      </c>
      <c r="E159" s="477">
        <f>SUM(E160:E164)</f>
        <v>2</v>
      </c>
      <c r="F159" s="483">
        <f t="shared" ref="F159:Q159" si="23">SUM(F160:F164)</f>
        <v>39</v>
      </c>
      <c r="G159" s="477">
        <f t="shared" si="23"/>
        <v>22</v>
      </c>
      <c r="H159" s="483">
        <f t="shared" si="23"/>
        <v>16</v>
      </c>
      <c r="I159" s="477">
        <f t="shared" si="23"/>
        <v>5</v>
      </c>
      <c r="J159" s="483">
        <f t="shared" si="23"/>
        <v>14</v>
      </c>
      <c r="K159" s="477">
        <f t="shared" si="23"/>
        <v>6</v>
      </c>
      <c r="L159" s="483">
        <f t="shared" si="23"/>
        <v>1</v>
      </c>
      <c r="M159" s="477">
        <f t="shared" si="23"/>
        <v>0</v>
      </c>
      <c r="N159" s="483">
        <f t="shared" si="23"/>
        <v>0</v>
      </c>
      <c r="O159" s="477">
        <f t="shared" si="23"/>
        <v>0</v>
      </c>
      <c r="P159" s="483">
        <f t="shared" si="23"/>
        <v>3</v>
      </c>
      <c r="Q159" s="747">
        <f t="shared" si="23"/>
        <v>1</v>
      </c>
    </row>
    <row r="160" spans="1:17" s="488" customFormat="1" ht="10.8" x14ac:dyDescent="0.2">
      <c r="A160" s="489" t="s">
        <v>654</v>
      </c>
      <c r="B160" s="208">
        <f>D160+F160+H160+J160+L160+N160+P160</f>
        <v>16</v>
      </c>
      <c r="C160" s="210">
        <f>E160+G160+I160+K160+M160+O160+Q160</f>
        <v>8</v>
      </c>
      <c r="D160" s="211">
        <v>1</v>
      </c>
      <c r="E160" s="209">
        <v>0</v>
      </c>
      <c r="F160" s="211">
        <v>12</v>
      </c>
      <c r="G160" s="209">
        <v>7</v>
      </c>
      <c r="H160" s="211">
        <v>0</v>
      </c>
      <c r="I160" s="209">
        <v>0</v>
      </c>
      <c r="J160" s="211">
        <v>3</v>
      </c>
      <c r="K160" s="209">
        <v>1</v>
      </c>
      <c r="L160" s="211">
        <v>0</v>
      </c>
      <c r="M160" s="209">
        <v>0</v>
      </c>
      <c r="N160" s="211">
        <v>0</v>
      </c>
      <c r="O160" s="209">
        <v>0</v>
      </c>
      <c r="P160" s="727">
        <v>0</v>
      </c>
      <c r="Q160" s="729">
        <v>0</v>
      </c>
    </row>
    <row r="161" spans="1:17" s="488" customFormat="1" ht="10.8" x14ac:dyDescent="0.2">
      <c r="A161" s="490" t="s">
        <v>169</v>
      </c>
      <c r="B161" s="208">
        <f t="shared" ref="B161:C164" si="24">D161+F161+H161+J161+L161+N161+P161</f>
        <v>2</v>
      </c>
      <c r="C161" s="210">
        <f t="shared" si="24"/>
        <v>1</v>
      </c>
      <c r="D161" s="211">
        <v>0</v>
      </c>
      <c r="E161" s="209">
        <v>0</v>
      </c>
      <c r="F161" s="211">
        <v>2</v>
      </c>
      <c r="G161" s="209">
        <v>1</v>
      </c>
      <c r="H161" s="211">
        <v>0</v>
      </c>
      <c r="I161" s="209">
        <v>0</v>
      </c>
      <c r="J161" s="211">
        <v>0</v>
      </c>
      <c r="K161" s="209">
        <v>0</v>
      </c>
      <c r="L161" s="211">
        <v>0</v>
      </c>
      <c r="M161" s="209">
        <v>0</v>
      </c>
      <c r="N161" s="211">
        <v>0</v>
      </c>
      <c r="O161" s="209">
        <v>0</v>
      </c>
      <c r="P161" s="727">
        <v>0</v>
      </c>
      <c r="Q161" s="729">
        <v>0</v>
      </c>
    </row>
    <row r="162" spans="1:17" s="488" customFormat="1" ht="10.8" x14ac:dyDescent="0.2">
      <c r="A162" s="489" t="s">
        <v>168</v>
      </c>
      <c r="B162" s="208">
        <f t="shared" si="24"/>
        <v>39</v>
      </c>
      <c r="C162" s="210">
        <f t="shared" si="24"/>
        <v>15</v>
      </c>
      <c r="D162" s="211">
        <v>2</v>
      </c>
      <c r="E162" s="209">
        <v>1</v>
      </c>
      <c r="F162" s="211">
        <v>19</v>
      </c>
      <c r="G162" s="209">
        <v>9</v>
      </c>
      <c r="H162" s="211">
        <v>10</v>
      </c>
      <c r="I162" s="209">
        <v>2</v>
      </c>
      <c r="J162" s="211">
        <v>6</v>
      </c>
      <c r="K162" s="209">
        <v>3</v>
      </c>
      <c r="L162" s="211">
        <v>1</v>
      </c>
      <c r="M162" s="209">
        <v>0</v>
      </c>
      <c r="N162" s="211">
        <v>0</v>
      </c>
      <c r="O162" s="209">
        <v>0</v>
      </c>
      <c r="P162" s="727">
        <v>1</v>
      </c>
      <c r="Q162" s="729">
        <v>0</v>
      </c>
    </row>
    <row r="163" spans="1:17" s="488" customFormat="1" ht="10.8" x14ac:dyDescent="0.2">
      <c r="A163" s="489" t="s">
        <v>136</v>
      </c>
      <c r="B163" s="208">
        <f t="shared" si="24"/>
        <v>10</v>
      </c>
      <c r="C163" s="210">
        <f t="shared" si="24"/>
        <v>6</v>
      </c>
      <c r="D163" s="211">
        <v>3</v>
      </c>
      <c r="E163" s="209">
        <v>1</v>
      </c>
      <c r="F163" s="211">
        <v>5</v>
      </c>
      <c r="G163" s="209">
        <v>4</v>
      </c>
      <c r="H163" s="211">
        <v>0</v>
      </c>
      <c r="I163" s="209">
        <v>0</v>
      </c>
      <c r="J163" s="211">
        <v>0</v>
      </c>
      <c r="K163" s="209">
        <v>0</v>
      </c>
      <c r="L163" s="211">
        <v>0</v>
      </c>
      <c r="M163" s="209">
        <v>0</v>
      </c>
      <c r="N163" s="211">
        <v>0</v>
      </c>
      <c r="O163" s="209">
        <v>0</v>
      </c>
      <c r="P163" s="727">
        <v>2</v>
      </c>
      <c r="Q163" s="729">
        <v>1</v>
      </c>
    </row>
    <row r="164" spans="1:17" s="488" customFormat="1" ht="11.25" customHeight="1" thickBot="1" x14ac:dyDescent="0.25">
      <c r="A164" s="496" t="s">
        <v>220</v>
      </c>
      <c r="B164" s="748">
        <f t="shared" si="24"/>
        <v>14</v>
      </c>
      <c r="C164" s="749">
        <f t="shared" si="24"/>
        <v>6</v>
      </c>
      <c r="D164" s="506">
        <v>2</v>
      </c>
      <c r="E164" s="507">
        <v>0</v>
      </c>
      <c r="F164" s="506">
        <v>1</v>
      </c>
      <c r="G164" s="507">
        <v>1</v>
      </c>
      <c r="H164" s="506">
        <v>6</v>
      </c>
      <c r="I164" s="507">
        <v>3</v>
      </c>
      <c r="J164" s="506">
        <v>5</v>
      </c>
      <c r="K164" s="507">
        <v>2</v>
      </c>
      <c r="L164" s="506">
        <v>0</v>
      </c>
      <c r="M164" s="507">
        <v>0</v>
      </c>
      <c r="N164" s="506">
        <v>0</v>
      </c>
      <c r="O164" s="507">
        <v>0</v>
      </c>
      <c r="P164" s="735">
        <v>0</v>
      </c>
      <c r="Q164" s="736">
        <v>0</v>
      </c>
    </row>
    <row r="165" spans="1:17" ht="21" customHeight="1" x14ac:dyDescent="0.2">
      <c r="A165" s="11"/>
      <c r="B165" s="11"/>
      <c r="C165" s="11"/>
      <c r="D165" s="11"/>
      <c r="E165" s="11"/>
      <c r="F165" s="11"/>
      <c r="G165" s="11"/>
      <c r="H165" s="11"/>
      <c r="I165" s="11"/>
      <c r="J165" s="11"/>
      <c r="K165" s="11"/>
      <c r="L165" s="11"/>
      <c r="M165" s="11"/>
      <c r="N165" s="11"/>
      <c r="O165" s="11"/>
      <c r="P165" s="11"/>
      <c r="Q165" s="11"/>
    </row>
  </sheetData>
  <customSheetViews>
    <customSheetView guid="{3BB4C65D-3310-466E-971D-A0670667840F}" scale="125" showPageBreaks="1" printArea="1" view="pageBreakPreview" showRuler="0">
      <pane xSplit="1" ySplit="5" topLeftCell="B6" activePane="bottomRight" state="frozen"/>
      <selection pane="bottomRight" activeCell="G110" sqref="G110"/>
      <rowBreaks count="1" manualBreakCount="1">
        <brk id="80" max="16" man="1"/>
      </rowBreaks>
      <pageMargins left="0.96" right="0.78740157480314965" top="0.9055118110236221" bottom="0.59055118110236227" header="0.51181102362204722" footer="0.51181102362204722"/>
      <pageSetup paperSize="9" scale="78" orientation="portrait" horizontalDpi="1" r:id="rId1"/>
      <headerFooter alignWithMargins="0"/>
    </customSheetView>
  </customSheetViews>
  <mergeCells count="10">
    <mergeCell ref="B3:C3"/>
    <mergeCell ref="D3:E3"/>
    <mergeCell ref="N3:O3"/>
    <mergeCell ref="A3:A4"/>
    <mergeCell ref="L2:Q2"/>
    <mergeCell ref="P3:Q3"/>
    <mergeCell ref="F3:G3"/>
    <mergeCell ref="H3:I3"/>
    <mergeCell ref="J3:K3"/>
    <mergeCell ref="L3:M3"/>
  </mergeCells>
  <phoneticPr fontId="2"/>
  <conditionalFormatting sqref="B64:C80 B146:C158 B55:C62">
    <cfRule type="cellIs" dxfId="7" priority="6" stopIfTrue="1" operator="equal">
      <formula>"対象外"</formula>
    </cfRule>
  </conditionalFormatting>
  <conditionalFormatting sqref="B82:C101">
    <cfRule type="cellIs" dxfId="6" priority="5" stopIfTrue="1" operator="equal">
      <formula>"対象外"</formula>
    </cfRule>
  </conditionalFormatting>
  <conditionalFormatting sqref="B103:C124">
    <cfRule type="cellIs" dxfId="5" priority="4" stopIfTrue="1" operator="equal">
      <formula>"対象外"</formula>
    </cfRule>
  </conditionalFormatting>
  <conditionalFormatting sqref="B126:C135">
    <cfRule type="cellIs" dxfId="4" priority="3" stopIfTrue="1" operator="equal">
      <formula>"対象外"</formula>
    </cfRule>
  </conditionalFormatting>
  <conditionalFormatting sqref="B137:C144">
    <cfRule type="cellIs" dxfId="3" priority="2" stopIfTrue="1" operator="equal">
      <formula>"対象外"</formula>
    </cfRule>
  </conditionalFormatting>
  <conditionalFormatting sqref="B160:C164">
    <cfRule type="cellIs" dxfId="2" priority="1" stopIfTrue="1" operator="equal">
      <formula>"対象外"</formula>
    </cfRule>
  </conditionalFormatting>
  <printOptions horizontalCentered="1"/>
  <pageMargins left="0.94488188976377963" right="0.78740157480314965" top="1.4566929133858268" bottom="0.98425196850393704" header="0.9055118110236221" footer="0.51181102362204722"/>
  <pageSetup paperSize="9" scale="65" firstPageNumber="2" orientation="portrait" r:id="rId2"/>
  <headerFooter differentFirst="1" scaleWithDoc="0" alignWithMargins="0">
    <firstHeader>&amp;C第一部　警 備 統 計</firstHeader>
  </headerFooter>
  <rowBreaks count="1" manualBreakCount="1">
    <brk id="80"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55"/>
  <sheetViews>
    <sheetView view="pageBreakPreview" zoomScaleNormal="65" zoomScaleSheetLayoutView="100" workbookViewId="0">
      <pane ySplit="3" topLeftCell="A4" activePane="bottomLeft" state="frozen"/>
      <selection activeCell="E17" sqref="E17"/>
      <selection pane="bottomLeft" activeCell="E17" sqref="E17"/>
    </sheetView>
  </sheetViews>
  <sheetFormatPr defaultColWidth="9" defaultRowHeight="21" customHeight="1" x14ac:dyDescent="0.2"/>
  <cols>
    <col min="1" max="1" width="6.88671875" style="163" customWidth="1"/>
    <col min="2" max="2" width="26.88671875" style="163" customWidth="1"/>
    <col min="3" max="4" width="6.88671875" style="163" customWidth="1"/>
    <col min="5" max="22" width="5.88671875" style="163" customWidth="1"/>
    <col min="23" max="24" width="6.109375" style="163" customWidth="1"/>
    <col min="25" max="25" width="3.21875" style="163" customWidth="1"/>
    <col min="26" max="16384" width="9" style="163"/>
  </cols>
  <sheetData>
    <row r="1" spans="1:40" ht="18.899999999999999" customHeight="1" thickBot="1" x14ac:dyDescent="0.25">
      <c r="A1" s="11" t="s">
        <v>563</v>
      </c>
      <c r="B1" s="2"/>
      <c r="C1" s="2"/>
      <c r="D1" s="2"/>
      <c r="E1" s="2"/>
      <c r="F1" s="2"/>
      <c r="G1" s="2"/>
      <c r="H1" s="2"/>
      <c r="I1" s="2"/>
      <c r="J1" s="2"/>
      <c r="K1" s="2"/>
      <c r="L1" s="2"/>
      <c r="M1" s="2"/>
      <c r="N1" s="2"/>
      <c r="O1" s="2"/>
      <c r="P1" s="2"/>
      <c r="Q1" s="2"/>
      <c r="R1" s="2"/>
      <c r="S1" s="2"/>
      <c r="T1" s="2"/>
      <c r="U1" s="2"/>
      <c r="V1" s="2"/>
      <c r="W1" s="2"/>
      <c r="X1" s="2"/>
      <c r="Y1" s="441"/>
      <c r="Z1" s="441"/>
      <c r="AA1" s="441"/>
      <c r="AB1" s="441"/>
      <c r="AC1" s="441"/>
      <c r="AD1" s="441"/>
      <c r="AE1" s="441"/>
      <c r="AF1" s="441"/>
      <c r="AG1" s="441"/>
      <c r="AH1" s="441"/>
      <c r="AI1" s="441"/>
      <c r="AJ1" s="441"/>
      <c r="AK1" s="441"/>
      <c r="AL1" s="441"/>
      <c r="AM1" s="441"/>
      <c r="AN1" s="441"/>
    </row>
    <row r="2" spans="1:40" ht="39.9" customHeight="1" x14ac:dyDescent="0.2">
      <c r="A2" s="964" t="s">
        <v>614</v>
      </c>
      <c r="B2" s="965"/>
      <c r="C2" s="968" t="s">
        <v>142</v>
      </c>
      <c r="D2" s="969"/>
      <c r="E2" s="972" t="s">
        <v>564</v>
      </c>
      <c r="F2" s="972"/>
      <c r="G2" s="972"/>
      <c r="H2" s="972"/>
      <c r="I2" s="972"/>
      <c r="J2" s="972"/>
      <c r="K2" s="972"/>
      <c r="L2" s="972"/>
      <c r="M2" s="972"/>
      <c r="N2" s="972"/>
      <c r="O2" s="972"/>
      <c r="P2" s="972"/>
      <c r="Q2" s="972"/>
      <c r="R2" s="972"/>
      <c r="S2" s="972"/>
      <c r="T2" s="972"/>
      <c r="U2" s="972"/>
      <c r="V2" s="973"/>
      <c r="W2" s="955" t="s">
        <v>153</v>
      </c>
      <c r="X2" s="956"/>
      <c r="Y2" s="441"/>
      <c r="Z2" s="441"/>
      <c r="AA2" s="441"/>
      <c r="AB2" s="441"/>
      <c r="AC2" s="441"/>
      <c r="AD2" s="441"/>
      <c r="AE2" s="441"/>
      <c r="AF2" s="441"/>
      <c r="AG2" s="441"/>
      <c r="AH2" s="441"/>
      <c r="AI2" s="441"/>
      <c r="AJ2" s="441"/>
      <c r="AK2" s="441"/>
      <c r="AL2" s="441"/>
      <c r="AM2" s="441"/>
      <c r="AN2" s="441"/>
    </row>
    <row r="3" spans="1:40" ht="39.9" customHeight="1" thickBot="1" x14ac:dyDescent="0.25">
      <c r="A3" s="966"/>
      <c r="B3" s="967"/>
      <c r="C3" s="970"/>
      <c r="D3" s="971"/>
      <c r="E3" s="959" t="s">
        <v>150</v>
      </c>
      <c r="F3" s="960"/>
      <c r="G3" s="961" t="s">
        <v>565</v>
      </c>
      <c r="H3" s="960"/>
      <c r="I3" s="961" t="s">
        <v>679</v>
      </c>
      <c r="J3" s="960"/>
      <c r="K3" s="961" t="s">
        <v>532</v>
      </c>
      <c r="L3" s="960"/>
      <c r="M3" s="961" t="s">
        <v>661</v>
      </c>
      <c r="N3" s="960"/>
      <c r="O3" s="961" t="s">
        <v>566</v>
      </c>
      <c r="P3" s="960"/>
      <c r="Q3" s="961" t="s">
        <v>567</v>
      </c>
      <c r="R3" s="960"/>
      <c r="S3" s="961" t="s">
        <v>173</v>
      </c>
      <c r="T3" s="960"/>
      <c r="U3" s="961" t="s">
        <v>568</v>
      </c>
      <c r="V3" s="960"/>
      <c r="W3" s="957"/>
      <c r="X3" s="958"/>
      <c r="Y3" s="441"/>
      <c r="Z3" s="441"/>
      <c r="AA3" s="441"/>
      <c r="AB3" s="441"/>
      <c r="AC3" s="441"/>
      <c r="AD3" s="441"/>
      <c r="AE3" s="441"/>
      <c r="AF3" s="441"/>
      <c r="AG3" s="441"/>
      <c r="AH3" s="441"/>
      <c r="AI3" s="441"/>
      <c r="AJ3" s="441"/>
      <c r="AK3" s="441"/>
      <c r="AL3" s="441"/>
      <c r="AM3" s="441"/>
      <c r="AN3" s="441"/>
    </row>
    <row r="4" spans="1:40" ht="18.899999999999999" customHeight="1" x14ac:dyDescent="0.2">
      <c r="A4" s="962" t="s">
        <v>172</v>
      </c>
      <c r="B4" s="956"/>
      <c r="C4" s="431" t="s">
        <v>148</v>
      </c>
      <c r="D4" s="30" t="s">
        <v>149</v>
      </c>
      <c r="E4" s="431" t="s">
        <v>148</v>
      </c>
      <c r="F4" s="432" t="s">
        <v>149</v>
      </c>
      <c r="G4" s="433" t="s">
        <v>148</v>
      </c>
      <c r="H4" s="432" t="s">
        <v>149</v>
      </c>
      <c r="I4" s="433" t="s">
        <v>148</v>
      </c>
      <c r="J4" s="432" t="s">
        <v>149</v>
      </c>
      <c r="K4" s="433" t="s">
        <v>148</v>
      </c>
      <c r="L4" s="432" t="s">
        <v>149</v>
      </c>
      <c r="M4" s="433" t="s">
        <v>148</v>
      </c>
      <c r="N4" s="432" t="s">
        <v>149</v>
      </c>
      <c r="O4" s="433" t="s">
        <v>148</v>
      </c>
      <c r="P4" s="432" t="s">
        <v>149</v>
      </c>
      <c r="Q4" s="433" t="s">
        <v>148</v>
      </c>
      <c r="R4" s="432" t="s">
        <v>149</v>
      </c>
      <c r="S4" s="433" t="s">
        <v>148</v>
      </c>
      <c r="T4" s="432" t="s">
        <v>149</v>
      </c>
      <c r="U4" s="433" t="s">
        <v>148</v>
      </c>
      <c r="V4" s="432" t="s">
        <v>149</v>
      </c>
      <c r="W4" s="433" t="s">
        <v>148</v>
      </c>
      <c r="X4" s="30" t="s">
        <v>149</v>
      </c>
      <c r="Y4" s="441"/>
      <c r="Z4" s="441"/>
      <c r="AA4" s="441"/>
      <c r="AB4" s="441"/>
      <c r="AC4" s="441"/>
      <c r="AD4" s="441"/>
      <c r="AE4" s="441"/>
      <c r="AF4" s="441"/>
      <c r="AG4" s="441"/>
      <c r="AH4" s="441"/>
      <c r="AI4" s="441"/>
      <c r="AJ4" s="441"/>
      <c r="AK4" s="441"/>
      <c r="AL4" s="441"/>
      <c r="AM4" s="441"/>
      <c r="AN4" s="441"/>
    </row>
    <row r="5" spans="1:40" ht="18.899999999999999" customHeight="1" thickBot="1" x14ac:dyDescent="0.25">
      <c r="A5" s="963"/>
      <c r="B5" s="958"/>
      <c r="C5" s="553">
        <f>C6+C10+C17+C20+C24+C29+C30</f>
        <v>3512</v>
      </c>
      <c r="D5" s="554">
        <f t="shared" ref="D5:V5" si="0">D6+D10+D17+D20+D24+D29+D30</f>
        <v>1991</v>
      </c>
      <c r="E5" s="553">
        <f>E6+E10+E17+E20+E24+E29+E30</f>
        <v>2390</v>
      </c>
      <c r="F5" s="553">
        <f>F6+F10+F17+F20+F24+F29+F30</f>
        <v>1233</v>
      </c>
      <c r="G5" s="555">
        <f>G6+G10+G17+G20+G24+G29+G30</f>
        <v>31</v>
      </c>
      <c r="H5" s="556">
        <f t="shared" si="0"/>
        <v>19</v>
      </c>
      <c r="I5" s="553">
        <f t="shared" si="0"/>
        <v>0</v>
      </c>
      <c r="J5" s="556">
        <f t="shared" si="0"/>
        <v>0</v>
      </c>
      <c r="K5" s="553">
        <f t="shared" si="0"/>
        <v>265</v>
      </c>
      <c r="L5" s="553">
        <f t="shared" si="0"/>
        <v>140</v>
      </c>
      <c r="M5" s="555">
        <f t="shared" si="0"/>
        <v>51</v>
      </c>
      <c r="N5" s="556">
        <f t="shared" si="0"/>
        <v>31</v>
      </c>
      <c r="O5" s="553">
        <f>O6+O10+O17+O20+O24+O29+O30</f>
        <v>1264</v>
      </c>
      <c r="P5" s="556">
        <f t="shared" si="0"/>
        <v>668</v>
      </c>
      <c r="Q5" s="553">
        <f t="shared" si="0"/>
        <v>625</v>
      </c>
      <c r="R5" s="556">
        <f t="shared" si="0"/>
        <v>314</v>
      </c>
      <c r="S5" s="553">
        <f t="shared" si="0"/>
        <v>145</v>
      </c>
      <c r="T5" s="556">
        <f t="shared" si="0"/>
        <v>51</v>
      </c>
      <c r="U5" s="553">
        <f t="shared" si="0"/>
        <v>9</v>
      </c>
      <c r="V5" s="553">
        <f t="shared" si="0"/>
        <v>10</v>
      </c>
      <c r="W5" s="555">
        <f>W6+W10+W17+W20+W24+W29+W30</f>
        <v>1122</v>
      </c>
      <c r="X5" s="554">
        <f>X6+X10+X17+X20+X24+X29+X30</f>
        <v>758</v>
      </c>
      <c r="Y5" s="441"/>
      <c r="Z5" s="442"/>
      <c r="AA5" s="442"/>
      <c r="AB5" s="441"/>
      <c r="AC5" s="441"/>
      <c r="AD5" s="441"/>
      <c r="AE5" s="441"/>
      <c r="AF5" s="441"/>
      <c r="AG5" s="441"/>
      <c r="AH5" s="441"/>
      <c r="AI5" s="441"/>
      <c r="AJ5" s="441"/>
      <c r="AK5" s="441"/>
      <c r="AL5" s="441"/>
      <c r="AM5" s="441"/>
      <c r="AN5" s="441"/>
    </row>
    <row r="6" spans="1:40" ht="18.899999999999999" customHeight="1" x14ac:dyDescent="0.2">
      <c r="A6" s="974" t="s">
        <v>569</v>
      </c>
      <c r="B6" s="833" t="s">
        <v>570</v>
      </c>
      <c r="C6" s="559">
        <f>SUM(C7:C9)</f>
        <v>584</v>
      </c>
      <c r="D6" s="563">
        <f t="shared" ref="D6" si="1">SUM(D7:D9)</f>
        <v>227</v>
      </c>
      <c r="E6" s="560">
        <f t="shared" ref="E6:X6" si="2">E7+E8+E9</f>
        <v>361</v>
      </c>
      <c r="F6" s="560">
        <f t="shared" si="2"/>
        <v>85</v>
      </c>
      <c r="G6" s="561">
        <f t="shared" si="2"/>
        <v>1</v>
      </c>
      <c r="H6" s="562">
        <f t="shared" si="2"/>
        <v>0</v>
      </c>
      <c r="I6" s="560">
        <f t="shared" si="2"/>
        <v>0</v>
      </c>
      <c r="J6" s="560">
        <f t="shared" si="2"/>
        <v>0</v>
      </c>
      <c r="K6" s="561">
        <f t="shared" si="2"/>
        <v>1</v>
      </c>
      <c r="L6" s="560">
        <f t="shared" si="2"/>
        <v>2</v>
      </c>
      <c r="M6" s="561">
        <f t="shared" si="2"/>
        <v>0</v>
      </c>
      <c r="N6" s="562">
        <f>N7+N8+N9</f>
        <v>0</v>
      </c>
      <c r="O6" s="560">
        <f>O7+O8+O9</f>
        <v>145</v>
      </c>
      <c r="P6" s="560">
        <f t="shared" si="2"/>
        <v>26</v>
      </c>
      <c r="Q6" s="561">
        <f>Q7+Q8+Q9</f>
        <v>204</v>
      </c>
      <c r="R6" s="562">
        <f t="shared" si="2"/>
        <v>56</v>
      </c>
      <c r="S6" s="560">
        <f t="shared" si="2"/>
        <v>10</v>
      </c>
      <c r="T6" s="560">
        <f t="shared" si="2"/>
        <v>1</v>
      </c>
      <c r="U6" s="561">
        <f t="shared" si="2"/>
        <v>0</v>
      </c>
      <c r="V6" s="560">
        <f t="shared" si="2"/>
        <v>0</v>
      </c>
      <c r="W6" s="561">
        <f t="shared" si="2"/>
        <v>223</v>
      </c>
      <c r="X6" s="563">
        <f t="shared" si="2"/>
        <v>142</v>
      </c>
      <c r="Y6" s="442"/>
      <c r="Z6" s="442"/>
      <c r="AA6" s="442"/>
      <c r="AB6" s="441"/>
      <c r="AC6" s="441"/>
      <c r="AD6" s="441"/>
      <c r="AE6" s="441"/>
      <c r="AF6" s="441"/>
      <c r="AG6" s="441"/>
      <c r="AH6" s="441"/>
      <c r="AI6" s="441"/>
      <c r="AJ6" s="441"/>
      <c r="AK6" s="441"/>
      <c r="AL6" s="441"/>
      <c r="AM6" s="441"/>
      <c r="AN6" s="441"/>
    </row>
    <row r="7" spans="1:40" ht="18.899999999999999" customHeight="1" x14ac:dyDescent="0.2">
      <c r="A7" s="975"/>
      <c r="B7" s="526" t="s">
        <v>710</v>
      </c>
      <c r="C7" s="557">
        <f>E7+W7</f>
        <v>20</v>
      </c>
      <c r="D7" s="558">
        <f t="shared" ref="C7:D22" si="3">F7+X7</f>
        <v>1</v>
      </c>
      <c r="E7" s="564">
        <f>G7+I7+K7+M7+O7+Q7+S7+U7</f>
        <v>20</v>
      </c>
      <c r="F7" s="564">
        <f>H7+J7+L7+N7+P7+R7+T7+V7</f>
        <v>1</v>
      </c>
      <c r="G7" s="237">
        <v>0</v>
      </c>
      <c r="H7" s="239">
        <v>0</v>
      </c>
      <c r="I7" s="237">
        <v>0</v>
      </c>
      <c r="J7" s="239">
        <v>0</v>
      </c>
      <c r="K7" s="237">
        <v>0</v>
      </c>
      <c r="L7" s="239">
        <v>0</v>
      </c>
      <c r="M7" s="237">
        <v>0</v>
      </c>
      <c r="N7" s="239">
        <v>0</v>
      </c>
      <c r="O7" s="565">
        <v>13</v>
      </c>
      <c r="P7" s="564">
        <v>1</v>
      </c>
      <c r="Q7" s="237">
        <v>0</v>
      </c>
      <c r="R7" s="239">
        <v>0</v>
      </c>
      <c r="S7" s="237">
        <v>7</v>
      </c>
      <c r="T7" s="239">
        <v>0</v>
      </c>
      <c r="U7" s="237">
        <v>0</v>
      </c>
      <c r="V7" s="239">
        <v>0</v>
      </c>
      <c r="W7" s="237">
        <v>0</v>
      </c>
      <c r="X7" s="238">
        <v>0</v>
      </c>
      <c r="Y7" s="441"/>
      <c r="Z7" s="442"/>
      <c r="AA7" s="442"/>
      <c r="AB7" s="441"/>
      <c r="AC7" s="441"/>
      <c r="AD7" s="441"/>
      <c r="AE7" s="441"/>
      <c r="AF7" s="441"/>
      <c r="AG7" s="441"/>
      <c r="AH7" s="441"/>
      <c r="AI7" s="441"/>
      <c r="AJ7" s="441"/>
      <c r="AK7" s="441"/>
      <c r="AL7" s="441"/>
      <c r="AM7" s="441"/>
      <c r="AN7" s="441"/>
    </row>
    <row r="8" spans="1:40" ht="18.899999999999999" customHeight="1" x14ac:dyDescent="0.2">
      <c r="A8" s="975"/>
      <c r="B8" s="824" t="s">
        <v>571</v>
      </c>
      <c r="C8" s="557">
        <f>E8+W8</f>
        <v>11</v>
      </c>
      <c r="D8" s="558">
        <f t="shared" si="3"/>
        <v>6</v>
      </c>
      <c r="E8" s="564">
        <f t="shared" ref="E8:E9" si="4">G8+I8+K8+M8+O8+Q8+S8+U8</f>
        <v>10</v>
      </c>
      <c r="F8" s="564">
        <f t="shared" ref="F8:F9" si="5">H8+J8+L8+N8+P8+R8+T8+V8</f>
        <v>5</v>
      </c>
      <c r="G8" s="237">
        <v>0</v>
      </c>
      <c r="H8" s="239">
        <v>0</v>
      </c>
      <c r="I8" s="237">
        <v>0</v>
      </c>
      <c r="J8" s="239">
        <v>0</v>
      </c>
      <c r="K8" s="237">
        <v>0</v>
      </c>
      <c r="L8" s="239">
        <v>0</v>
      </c>
      <c r="M8" s="237">
        <v>0</v>
      </c>
      <c r="N8" s="239">
        <v>0</v>
      </c>
      <c r="O8" s="565">
        <v>0</v>
      </c>
      <c r="P8" s="564">
        <v>0</v>
      </c>
      <c r="Q8" s="237">
        <v>10</v>
      </c>
      <c r="R8" s="239">
        <v>5</v>
      </c>
      <c r="S8" s="237">
        <v>0</v>
      </c>
      <c r="T8" s="239">
        <v>0</v>
      </c>
      <c r="U8" s="237">
        <v>0</v>
      </c>
      <c r="V8" s="239">
        <v>0</v>
      </c>
      <c r="W8" s="237">
        <v>1</v>
      </c>
      <c r="X8" s="238">
        <v>1</v>
      </c>
      <c r="Y8" s="441"/>
      <c r="Z8" s="442"/>
      <c r="AA8" s="442"/>
      <c r="AB8" s="441"/>
      <c r="AC8" s="441"/>
      <c r="AD8" s="441"/>
      <c r="AE8" s="441"/>
      <c r="AF8" s="441"/>
      <c r="AG8" s="441"/>
      <c r="AH8" s="441"/>
      <c r="AI8" s="441"/>
      <c r="AJ8" s="441"/>
      <c r="AK8" s="441"/>
      <c r="AL8" s="441"/>
      <c r="AM8" s="441"/>
      <c r="AN8" s="441"/>
    </row>
    <row r="9" spans="1:40" ht="18.899999999999999" customHeight="1" x14ac:dyDescent="0.2">
      <c r="A9" s="976"/>
      <c r="B9" s="825" t="s">
        <v>709</v>
      </c>
      <c r="C9" s="567">
        <f>E9+W9</f>
        <v>553</v>
      </c>
      <c r="D9" s="568">
        <f t="shared" si="3"/>
        <v>220</v>
      </c>
      <c r="E9" s="564">
        <f t="shared" si="4"/>
        <v>331</v>
      </c>
      <c r="F9" s="564">
        <f t="shared" si="5"/>
        <v>79</v>
      </c>
      <c r="G9" s="744">
        <v>1</v>
      </c>
      <c r="H9" s="434">
        <v>0</v>
      </c>
      <c r="I9" s="744">
        <v>0</v>
      </c>
      <c r="J9" s="434">
        <v>0</v>
      </c>
      <c r="K9" s="744">
        <v>1</v>
      </c>
      <c r="L9" s="434">
        <v>2</v>
      </c>
      <c r="M9" s="744">
        <v>0</v>
      </c>
      <c r="N9" s="434">
        <v>0</v>
      </c>
      <c r="O9" s="744">
        <v>132</v>
      </c>
      <c r="P9" s="570">
        <v>25</v>
      </c>
      <c r="Q9" s="744">
        <v>194</v>
      </c>
      <c r="R9" s="434">
        <v>51</v>
      </c>
      <c r="S9" s="744">
        <v>3</v>
      </c>
      <c r="T9" s="434">
        <v>1</v>
      </c>
      <c r="U9" s="744">
        <v>0</v>
      </c>
      <c r="V9" s="434">
        <v>0</v>
      </c>
      <c r="W9" s="744">
        <v>222</v>
      </c>
      <c r="X9" s="571">
        <v>141</v>
      </c>
      <c r="Y9" s="442"/>
      <c r="Z9" s="442"/>
      <c r="AA9" s="442"/>
      <c r="AB9" s="441"/>
      <c r="AC9" s="441"/>
      <c r="AD9" s="441"/>
      <c r="AE9" s="441"/>
      <c r="AF9" s="441"/>
      <c r="AG9" s="441"/>
      <c r="AH9" s="441"/>
      <c r="AI9" s="441"/>
      <c r="AJ9" s="441"/>
      <c r="AK9" s="441"/>
      <c r="AL9" s="441"/>
      <c r="AM9" s="441"/>
      <c r="AN9" s="441"/>
    </row>
    <row r="10" spans="1:40" ht="18.899999999999999" customHeight="1" x14ac:dyDescent="0.2">
      <c r="A10" s="977" t="s">
        <v>573</v>
      </c>
      <c r="B10" s="833" t="s">
        <v>570</v>
      </c>
      <c r="C10" s="557">
        <f>SUM(C11:C16)</f>
        <v>1585</v>
      </c>
      <c r="D10" s="558">
        <f>SUM(D11:D16)</f>
        <v>1062</v>
      </c>
      <c r="E10" s="435">
        <f>G10+I10+K10+M10+O10+Q10+S10+U10</f>
        <v>1051</v>
      </c>
      <c r="F10" s="437">
        <f>H10+J10+L10+N10+P10+R10+T10+V10</f>
        <v>759</v>
      </c>
      <c r="G10" s="436">
        <v>10</v>
      </c>
      <c r="H10" s="437">
        <v>10</v>
      </c>
      <c r="I10" s="436">
        <v>0</v>
      </c>
      <c r="J10" s="437">
        <v>0</v>
      </c>
      <c r="K10" s="436">
        <v>12</v>
      </c>
      <c r="L10" s="437">
        <v>27</v>
      </c>
      <c r="M10" s="436">
        <v>3</v>
      </c>
      <c r="N10" s="437">
        <v>9</v>
      </c>
      <c r="O10" s="436">
        <v>842</v>
      </c>
      <c r="P10" s="437">
        <v>546</v>
      </c>
      <c r="Q10" s="436">
        <v>167</v>
      </c>
      <c r="R10" s="437">
        <v>152</v>
      </c>
      <c r="S10" s="436">
        <v>17</v>
      </c>
      <c r="T10" s="437">
        <v>14</v>
      </c>
      <c r="U10" s="436">
        <v>0</v>
      </c>
      <c r="V10" s="437">
        <v>1</v>
      </c>
      <c r="W10" s="436">
        <v>534</v>
      </c>
      <c r="X10" s="469">
        <v>303</v>
      </c>
      <c r="Y10" s="468"/>
      <c r="Z10" s="442"/>
      <c r="AA10" s="442"/>
      <c r="AB10" s="441"/>
      <c r="AC10" s="441"/>
      <c r="AD10" s="441"/>
      <c r="AE10" s="441"/>
      <c r="AF10" s="441"/>
      <c r="AG10" s="441"/>
      <c r="AH10" s="441"/>
      <c r="AI10" s="441"/>
      <c r="AJ10" s="441"/>
      <c r="AK10" s="441"/>
      <c r="AL10" s="441"/>
      <c r="AM10" s="441"/>
      <c r="AN10" s="441"/>
    </row>
    <row r="11" spans="1:40" ht="18.899999999999999" customHeight="1" x14ac:dyDescent="0.2">
      <c r="A11" s="975"/>
      <c r="B11" s="824" t="s">
        <v>574</v>
      </c>
      <c r="C11" s="557">
        <f>E11+W11</f>
        <v>222</v>
      </c>
      <c r="D11" s="558">
        <f t="shared" si="3"/>
        <v>266</v>
      </c>
      <c r="E11" s="564">
        <f>G11+I11+K11+M11+O11+Q11+S11+U11</f>
        <v>222</v>
      </c>
      <c r="F11" s="566">
        <f t="shared" ref="F11:F16" si="6">H11+J11+L11+N11+P11+R11+T11+V11</f>
        <v>266</v>
      </c>
      <c r="G11" s="237">
        <v>4</v>
      </c>
      <c r="H11" s="239">
        <v>5</v>
      </c>
      <c r="I11" s="237">
        <v>0</v>
      </c>
      <c r="J11" s="239">
        <v>0</v>
      </c>
      <c r="K11" s="237">
        <v>0</v>
      </c>
      <c r="L11" s="239">
        <v>0</v>
      </c>
      <c r="M11" s="237">
        <v>0</v>
      </c>
      <c r="N11" s="239">
        <v>0</v>
      </c>
      <c r="O11" s="237">
        <v>122</v>
      </c>
      <c r="P11" s="239">
        <v>142</v>
      </c>
      <c r="Q11" s="237">
        <v>84</v>
      </c>
      <c r="R11" s="239">
        <v>108</v>
      </c>
      <c r="S11" s="237">
        <v>12</v>
      </c>
      <c r="T11" s="239">
        <v>11</v>
      </c>
      <c r="U11" s="237">
        <v>0</v>
      </c>
      <c r="V11" s="239">
        <v>0</v>
      </c>
      <c r="W11" s="237">
        <v>0</v>
      </c>
      <c r="X11" s="238">
        <v>0</v>
      </c>
      <c r="Y11" s="441"/>
      <c r="Z11" s="442"/>
      <c r="AA11" s="442"/>
      <c r="AB11" s="441"/>
      <c r="AC11" s="441"/>
      <c r="AD11" s="441"/>
      <c r="AE11" s="441"/>
      <c r="AF11" s="441"/>
      <c r="AG11" s="441"/>
      <c r="AH11" s="441"/>
      <c r="AI11" s="441"/>
      <c r="AJ11" s="441"/>
      <c r="AK11" s="441"/>
      <c r="AL11" s="441"/>
      <c r="AM11" s="441"/>
      <c r="AN11" s="441"/>
    </row>
    <row r="12" spans="1:40" ht="18.899999999999999" customHeight="1" x14ac:dyDescent="0.2">
      <c r="A12" s="975"/>
      <c r="B12" s="824" t="s">
        <v>575</v>
      </c>
      <c r="C12" s="557">
        <f>E12+W12</f>
        <v>27</v>
      </c>
      <c r="D12" s="558">
        <f t="shared" si="3"/>
        <v>47</v>
      </c>
      <c r="E12" s="564">
        <f t="shared" ref="E12:E15" si="7">G12+I12+K12+M12+O12+Q12+S12+U12</f>
        <v>27</v>
      </c>
      <c r="F12" s="566">
        <f t="shared" si="6"/>
        <v>47</v>
      </c>
      <c r="G12" s="237">
        <v>0</v>
      </c>
      <c r="H12" s="240">
        <v>0</v>
      </c>
      <c r="I12" s="237">
        <v>0</v>
      </c>
      <c r="J12" s="240">
        <v>0</v>
      </c>
      <c r="K12" s="237">
        <v>9</v>
      </c>
      <c r="L12" s="240">
        <v>23</v>
      </c>
      <c r="M12" s="237">
        <v>2</v>
      </c>
      <c r="N12" s="240">
        <v>7</v>
      </c>
      <c r="O12" s="237">
        <v>16</v>
      </c>
      <c r="P12" s="240">
        <v>16</v>
      </c>
      <c r="Q12" s="237">
        <v>0</v>
      </c>
      <c r="R12" s="240">
        <v>0</v>
      </c>
      <c r="S12" s="237">
        <v>0</v>
      </c>
      <c r="T12" s="240">
        <v>0</v>
      </c>
      <c r="U12" s="237">
        <v>0</v>
      </c>
      <c r="V12" s="240">
        <v>1</v>
      </c>
      <c r="W12" s="237">
        <v>0</v>
      </c>
      <c r="X12" s="238">
        <v>0</v>
      </c>
      <c r="Y12" s="441"/>
      <c r="Z12" s="442"/>
      <c r="AA12" s="442"/>
      <c r="AB12" s="441"/>
      <c r="AC12" s="441"/>
      <c r="AD12" s="441"/>
      <c r="AE12" s="441"/>
      <c r="AF12" s="441"/>
      <c r="AG12" s="441"/>
      <c r="AH12" s="441"/>
      <c r="AI12" s="441"/>
      <c r="AJ12" s="441"/>
      <c r="AK12" s="441"/>
      <c r="AL12" s="441"/>
      <c r="AM12" s="441"/>
      <c r="AN12" s="441"/>
    </row>
    <row r="13" spans="1:40" ht="18.899999999999999" customHeight="1" x14ac:dyDescent="0.2">
      <c r="A13" s="975"/>
      <c r="B13" s="824" t="s">
        <v>576</v>
      </c>
      <c r="C13" s="557">
        <f>E13+W13</f>
        <v>35</v>
      </c>
      <c r="D13" s="558">
        <f>F13+X13</f>
        <v>38</v>
      </c>
      <c r="E13" s="564">
        <f t="shared" si="7"/>
        <v>34</v>
      </c>
      <c r="F13" s="566">
        <f t="shared" si="6"/>
        <v>37</v>
      </c>
      <c r="G13" s="237">
        <v>1</v>
      </c>
      <c r="H13" s="239">
        <v>2</v>
      </c>
      <c r="I13" s="237">
        <v>0</v>
      </c>
      <c r="J13" s="239">
        <v>0</v>
      </c>
      <c r="K13" s="237">
        <v>2</v>
      </c>
      <c r="L13" s="239">
        <v>2</v>
      </c>
      <c r="M13" s="237">
        <v>0</v>
      </c>
      <c r="N13" s="239">
        <v>0</v>
      </c>
      <c r="O13" s="237">
        <v>25</v>
      </c>
      <c r="P13" s="239">
        <v>28</v>
      </c>
      <c r="Q13" s="237">
        <v>6</v>
      </c>
      <c r="R13" s="239">
        <v>5</v>
      </c>
      <c r="S13" s="237">
        <v>0</v>
      </c>
      <c r="T13" s="239">
        <v>0</v>
      </c>
      <c r="U13" s="237">
        <v>0</v>
      </c>
      <c r="V13" s="239">
        <v>0</v>
      </c>
      <c r="W13" s="237">
        <v>1</v>
      </c>
      <c r="X13" s="238">
        <v>1</v>
      </c>
      <c r="Y13" s="441"/>
      <c r="Z13" s="442"/>
      <c r="AA13" s="442"/>
      <c r="AB13" s="441"/>
      <c r="AC13" s="441"/>
      <c r="AD13" s="441"/>
      <c r="AE13" s="441"/>
      <c r="AF13" s="441"/>
      <c r="AG13" s="441"/>
      <c r="AH13" s="441"/>
      <c r="AI13" s="441"/>
      <c r="AJ13" s="441"/>
      <c r="AK13" s="441"/>
      <c r="AL13" s="441"/>
      <c r="AM13" s="441"/>
      <c r="AN13" s="441"/>
    </row>
    <row r="14" spans="1:40" ht="18.899999999999999" customHeight="1" x14ac:dyDescent="0.2">
      <c r="A14" s="975"/>
      <c r="B14" s="824" t="s">
        <v>577</v>
      </c>
      <c r="C14" s="557">
        <f t="shared" si="3"/>
        <v>7</v>
      </c>
      <c r="D14" s="558">
        <f t="shared" si="3"/>
        <v>16</v>
      </c>
      <c r="E14" s="564">
        <f t="shared" si="7"/>
        <v>7</v>
      </c>
      <c r="F14" s="566">
        <f t="shared" si="6"/>
        <v>16</v>
      </c>
      <c r="G14" s="237">
        <v>0</v>
      </c>
      <c r="H14" s="239">
        <v>0</v>
      </c>
      <c r="I14" s="237">
        <v>0</v>
      </c>
      <c r="J14" s="239">
        <v>0</v>
      </c>
      <c r="K14" s="237">
        <v>1</v>
      </c>
      <c r="L14" s="239">
        <v>2</v>
      </c>
      <c r="M14" s="237">
        <v>0</v>
      </c>
      <c r="N14" s="239">
        <v>0</v>
      </c>
      <c r="O14" s="237">
        <v>0</v>
      </c>
      <c r="P14" s="239">
        <v>0</v>
      </c>
      <c r="Q14" s="237">
        <v>6</v>
      </c>
      <c r="R14" s="239">
        <v>14</v>
      </c>
      <c r="S14" s="237">
        <v>0</v>
      </c>
      <c r="T14" s="239">
        <v>0</v>
      </c>
      <c r="U14" s="237">
        <v>0</v>
      </c>
      <c r="V14" s="239">
        <v>0</v>
      </c>
      <c r="W14" s="237">
        <v>0</v>
      </c>
      <c r="X14" s="238">
        <v>0</v>
      </c>
      <c r="Y14" s="441"/>
      <c r="Z14" s="442"/>
      <c r="AA14" s="442"/>
      <c r="AB14" s="441"/>
      <c r="AC14" s="441"/>
      <c r="AD14" s="441"/>
      <c r="AE14" s="441"/>
      <c r="AF14" s="441"/>
      <c r="AG14" s="441"/>
      <c r="AH14" s="441"/>
      <c r="AI14" s="441"/>
      <c r="AJ14" s="441"/>
      <c r="AK14" s="441"/>
      <c r="AL14" s="441"/>
      <c r="AM14" s="441"/>
      <c r="AN14" s="441"/>
    </row>
    <row r="15" spans="1:40" ht="18.899999999999999" customHeight="1" x14ac:dyDescent="0.2">
      <c r="A15" s="975"/>
      <c r="B15" s="824" t="s">
        <v>578</v>
      </c>
      <c r="C15" s="557">
        <f t="shared" si="3"/>
        <v>17</v>
      </c>
      <c r="D15" s="558">
        <f t="shared" si="3"/>
        <v>22</v>
      </c>
      <c r="E15" s="564">
        <f t="shared" si="7"/>
        <v>16</v>
      </c>
      <c r="F15" s="566">
        <f>H15+J15+L15+N15+P15+R15+T15+V15</f>
        <v>21</v>
      </c>
      <c r="G15" s="237">
        <v>0</v>
      </c>
      <c r="H15" s="239">
        <v>0</v>
      </c>
      <c r="I15" s="237">
        <v>0</v>
      </c>
      <c r="J15" s="239">
        <v>0</v>
      </c>
      <c r="K15" s="237">
        <v>0</v>
      </c>
      <c r="L15" s="239">
        <v>0</v>
      </c>
      <c r="M15" s="237">
        <v>0</v>
      </c>
      <c r="N15" s="239">
        <v>0</v>
      </c>
      <c r="O15" s="237">
        <v>13</v>
      </c>
      <c r="P15" s="239">
        <v>19</v>
      </c>
      <c r="Q15" s="237">
        <v>3</v>
      </c>
      <c r="R15" s="239">
        <v>2</v>
      </c>
      <c r="S15" s="237">
        <v>0</v>
      </c>
      <c r="T15" s="239">
        <v>0</v>
      </c>
      <c r="U15" s="237">
        <v>0</v>
      </c>
      <c r="V15" s="239">
        <v>0</v>
      </c>
      <c r="W15" s="237">
        <v>1</v>
      </c>
      <c r="X15" s="238">
        <v>1</v>
      </c>
      <c r="Y15" s="441"/>
      <c r="Z15" s="442"/>
      <c r="AA15" s="442"/>
      <c r="AB15" s="441"/>
      <c r="AC15" s="441"/>
      <c r="AD15" s="441"/>
      <c r="AE15" s="441"/>
      <c r="AF15" s="441"/>
      <c r="AG15" s="441"/>
      <c r="AH15" s="441"/>
      <c r="AI15" s="441"/>
      <c r="AJ15" s="441"/>
      <c r="AK15" s="441"/>
      <c r="AL15" s="441"/>
      <c r="AM15" s="441"/>
      <c r="AN15" s="441"/>
    </row>
    <row r="16" spans="1:40" ht="18.899999999999999" customHeight="1" x14ac:dyDescent="0.2">
      <c r="A16" s="976"/>
      <c r="B16" s="824" t="s">
        <v>572</v>
      </c>
      <c r="C16" s="567">
        <f t="shared" si="3"/>
        <v>1277</v>
      </c>
      <c r="D16" s="568">
        <f t="shared" si="3"/>
        <v>673</v>
      </c>
      <c r="E16" s="569">
        <f>G16+I16+K16+M16+O16+Q16+S16+U16</f>
        <v>745</v>
      </c>
      <c r="F16" s="153">
        <f t="shared" si="6"/>
        <v>372</v>
      </c>
      <c r="G16" s="744">
        <f>G10-SUM(G11:G15)</f>
        <v>5</v>
      </c>
      <c r="H16" s="570">
        <f t="shared" ref="H16:X16" si="8">H10-SUM(H11:H15)</f>
        <v>3</v>
      </c>
      <c r="I16" s="744">
        <f t="shared" si="8"/>
        <v>0</v>
      </c>
      <c r="J16" s="434">
        <f t="shared" si="8"/>
        <v>0</v>
      </c>
      <c r="K16" s="744">
        <f t="shared" si="8"/>
        <v>0</v>
      </c>
      <c r="L16" s="434">
        <f t="shared" si="8"/>
        <v>0</v>
      </c>
      <c r="M16" s="744">
        <f t="shared" si="8"/>
        <v>1</v>
      </c>
      <c r="N16" s="434">
        <f t="shared" si="8"/>
        <v>2</v>
      </c>
      <c r="O16" s="744">
        <f t="shared" si="8"/>
        <v>666</v>
      </c>
      <c r="P16" s="434">
        <f t="shared" si="8"/>
        <v>341</v>
      </c>
      <c r="Q16" s="744">
        <f t="shared" si="8"/>
        <v>68</v>
      </c>
      <c r="R16" s="434">
        <f t="shared" si="8"/>
        <v>23</v>
      </c>
      <c r="S16" s="744">
        <f t="shared" si="8"/>
        <v>5</v>
      </c>
      <c r="T16" s="434">
        <f t="shared" si="8"/>
        <v>3</v>
      </c>
      <c r="U16" s="744">
        <f t="shared" si="8"/>
        <v>0</v>
      </c>
      <c r="V16" s="434">
        <f t="shared" si="8"/>
        <v>0</v>
      </c>
      <c r="W16" s="744">
        <f t="shared" si="8"/>
        <v>532</v>
      </c>
      <c r="X16" s="571">
        <f t="shared" si="8"/>
        <v>301</v>
      </c>
      <c r="Y16" s="441"/>
      <c r="Z16" s="442"/>
      <c r="AA16" s="442"/>
      <c r="AB16" s="441"/>
      <c r="AC16" s="441"/>
      <c r="AD16" s="441"/>
      <c r="AE16" s="441"/>
      <c r="AF16" s="441"/>
      <c r="AG16" s="441"/>
      <c r="AH16" s="441"/>
      <c r="AI16" s="441"/>
      <c r="AJ16" s="441"/>
      <c r="AK16" s="441"/>
      <c r="AL16" s="441"/>
      <c r="AM16" s="441"/>
      <c r="AN16" s="441"/>
    </row>
    <row r="17" spans="1:40" ht="18.899999999999999" customHeight="1" x14ac:dyDescent="0.2">
      <c r="A17" s="980" t="s">
        <v>579</v>
      </c>
      <c r="B17" s="817" t="s">
        <v>570</v>
      </c>
      <c r="C17" s="557">
        <f t="shared" si="3"/>
        <v>633</v>
      </c>
      <c r="D17" s="558">
        <f>F17+X17</f>
        <v>244</v>
      </c>
      <c r="E17" s="435">
        <f t="shared" ref="E17:F30" si="9">G17+I17+K17+M17+O17+Q17+S17+U17</f>
        <v>559</v>
      </c>
      <c r="F17" s="437">
        <f>H17+J17+L17+N17+P17+R17+T17+V17</f>
        <v>186</v>
      </c>
      <c r="G17" s="436">
        <v>13</v>
      </c>
      <c r="H17" s="437">
        <v>4</v>
      </c>
      <c r="I17" s="436">
        <v>0</v>
      </c>
      <c r="J17" s="437">
        <v>0</v>
      </c>
      <c r="K17" s="436">
        <v>154</v>
      </c>
      <c r="L17" s="437">
        <v>78</v>
      </c>
      <c r="M17" s="436">
        <v>41</v>
      </c>
      <c r="N17" s="437">
        <v>15</v>
      </c>
      <c r="O17" s="436">
        <v>123</v>
      </c>
      <c r="P17" s="437">
        <v>23</v>
      </c>
      <c r="Q17" s="436">
        <v>152</v>
      </c>
      <c r="R17" s="437">
        <v>48</v>
      </c>
      <c r="S17" s="436">
        <v>75</v>
      </c>
      <c r="T17" s="435">
        <v>18</v>
      </c>
      <c r="U17" s="436">
        <v>1</v>
      </c>
      <c r="V17" s="435">
        <v>0</v>
      </c>
      <c r="W17" s="436">
        <v>74</v>
      </c>
      <c r="X17" s="469">
        <v>58</v>
      </c>
      <c r="Y17" s="441"/>
      <c r="Z17" s="442"/>
      <c r="AA17" s="442"/>
      <c r="AB17" s="441"/>
      <c r="AC17" s="441"/>
      <c r="AD17" s="441"/>
      <c r="AE17" s="441"/>
      <c r="AF17" s="441"/>
      <c r="AG17" s="441"/>
      <c r="AH17" s="441"/>
      <c r="AI17" s="441"/>
      <c r="AJ17" s="441"/>
      <c r="AK17" s="441"/>
      <c r="AL17" s="441"/>
      <c r="AM17" s="441"/>
      <c r="AN17" s="441"/>
    </row>
    <row r="18" spans="1:40" ht="18.899999999999999" customHeight="1" x14ac:dyDescent="0.2">
      <c r="A18" s="975"/>
      <c r="B18" s="824" t="s">
        <v>580</v>
      </c>
      <c r="C18" s="557">
        <f t="shared" si="3"/>
        <v>15</v>
      </c>
      <c r="D18" s="558">
        <f t="shared" si="3"/>
        <v>12</v>
      </c>
      <c r="E18" s="564">
        <f t="shared" si="9"/>
        <v>15</v>
      </c>
      <c r="F18" s="566">
        <f t="shared" si="9"/>
        <v>12</v>
      </c>
      <c r="G18" s="237">
        <v>0</v>
      </c>
      <c r="H18" s="239">
        <v>0</v>
      </c>
      <c r="I18" s="237">
        <v>0</v>
      </c>
      <c r="J18" s="239">
        <v>0</v>
      </c>
      <c r="K18" s="237">
        <v>11</v>
      </c>
      <c r="L18" s="239">
        <v>8</v>
      </c>
      <c r="M18" s="237">
        <v>0</v>
      </c>
      <c r="N18" s="239">
        <v>0</v>
      </c>
      <c r="O18" s="565">
        <v>2</v>
      </c>
      <c r="P18" s="566">
        <v>2</v>
      </c>
      <c r="Q18" s="237">
        <v>1</v>
      </c>
      <c r="R18" s="239">
        <v>1</v>
      </c>
      <c r="S18" s="237">
        <v>1</v>
      </c>
      <c r="T18" s="239">
        <v>1</v>
      </c>
      <c r="U18" s="237">
        <v>0</v>
      </c>
      <c r="V18" s="239">
        <v>0</v>
      </c>
      <c r="W18" s="237">
        <v>0</v>
      </c>
      <c r="X18" s="238">
        <v>0</v>
      </c>
      <c r="Y18" s="441"/>
      <c r="Z18" s="442"/>
      <c r="AA18" s="442"/>
      <c r="AB18" s="441"/>
      <c r="AC18" s="441"/>
      <c r="AD18" s="441"/>
      <c r="AE18" s="441"/>
      <c r="AF18" s="441"/>
      <c r="AG18" s="441"/>
      <c r="AH18" s="441"/>
      <c r="AI18" s="441"/>
      <c r="AJ18" s="441"/>
      <c r="AK18" s="441"/>
      <c r="AL18" s="441"/>
      <c r="AM18" s="441"/>
      <c r="AN18" s="441"/>
    </row>
    <row r="19" spans="1:40" ht="18.899999999999999" customHeight="1" x14ac:dyDescent="0.2">
      <c r="A19" s="976"/>
      <c r="B19" s="824" t="s">
        <v>572</v>
      </c>
      <c r="C19" s="557">
        <f>E19+W19</f>
        <v>618</v>
      </c>
      <c r="D19" s="568">
        <f>F19+X19</f>
        <v>232</v>
      </c>
      <c r="E19" s="569">
        <f>G19+I19+K19+M19+O19+Q19+S19+U19</f>
        <v>544</v>
      </c>
      <c r="F19" s="153">
        <f t="shared" si="9"/>
        <v>174</v>
      </c>
      <c r="G19" s="744">
        <f t="shared" ref="G19:X19" si="10">G17-G18</f>
        <v>13</v>
      </c>
      <c r="H19" s="434">
        <f t="shared" si="10"/>
        <v>4</v>
      </c>
      <c r="I19" s="744">
        <f t="shared" si="10"/>
        <v>0</v>
      </c>
      <c r="J19" s="434">
        <f t="shared" si="10"/>
        <v>0</v>
      </c>
      <c r="K19" s="744">
        <f t="shared" si="10"/>
        <v>143</v>
      </c>
      <c r="L19" s="434">
        <f t="shared" si="10"/>
        <v>70</v>
      </c>
      <c r="M19" s="744">
        <f t="shared" si="10"/>
        <v>41</v>
      </c>
      <c r="N19" s="434">
        <f t="shared" si="10"/>
        <v>15</v>
      </c>
      <c r="O19" s="744">
        <f t="shared" si="10"/>
        <v>121</v>
      </c>
      <c r="P19" s="434">
        <f t="shared" si="10"/>
        <v>21</v>
      </c>
      <c r="Q19" s="744">
        <f t="shared" si="10"/>
        <v>151</v>
      </c>
      <c r="R19" s="434">
        <f t="shared" si="10"/>
        <v>47</v>
      </c>
      <c r="S19" s="744">
        <f t="shared" si="10"/>
        <v>74</v>
      </c>
      <c r="T19" s="434">
        <f t="shared" si="10"/>
        <v>17</v>
      </c>
      <c r="U19" s="744">
        <f t="shared" si="10"/>
        <v>1</v>
      </c>
      <c r="V19" s="434">
        <f t="shared" si="10"/>
        <v>0</v>
      </c>
      <c r="W19" s="744">
        <f t="shared" si="10"/>
        <v>74</v>
      </c>
      <c r="X19" s="571">
        <f t="shared" si="10"/>
        <v>58</v>
      </c>
      <c r="Y19" s="441"/>
      <c r="Z19" s="442"/>
      <c r="AA19" s="442"/>
      <c r="AB19" s="441"/>
      <c r="AC19" s="441"/>
      <c r="AD19" s="441"/>
      <c r="AE19" s="441"/>
      <c r="AF19" s="441"/>
      <c r="AG19" s="441"/>
      <c r="AH19" s="441"/>
      <c r="AI19" s="441"/>
      <c r="AJ19" s="441"/>
      <c r="AK19" s="441"/>
      <c r="AL19" s="441"/>
      <c r="AM19" s="441"/>
      <c r="AN19" s="441"/>
    </row>
    <row r="20" spans="1:40" ht="18.899999999999999" customHeight="1" x14ac:dyDescent="0.2">
      <c r="A20" s="981" t="s">
        <v>581</v>
      </c>
      <c r="B20" s="817" t="s">
        <v>570</v>
      </c>
      <c r="C20" s="572">
        <f t="shared" si="3"/>
        <v>553</v>
      </c>
      <c r="D20" s="558">
        <f t="shared" si="3"/>
        <v>389</v>
      </c>
      <c r="E20" s="564">
        <f t="shared" si="9"/>
        <v>269</v>
      </c>
      <c r="F20" s="564">
        <f t="shared" si="9"/>
        <v>140</v>
      </c>
      <c r="G20" s="436">
        <v>0</v>
      </c>
      <c r="H20" s="437">
        <v>0</v>
      </c>
      <c r="I20" s="436">
        <v>0</v>
      </c>
      <c r="J20" s="437">
        <v>0</v>
      </c>
      <c r="K20" s="436">
        <v>11</v>
      </c>
      <c r="L20" s="437">
        <v>13</v>
      </c>
      <c r="M20" s="436">
        <v>0</v>
      </c>
      <c r="N20" s="437">
        <v>0</v>
      </c>
      <c r="O20" s="436">
        <v>147</v>
      </c>
      <c r="P20" s="437">
        <v>67</v>
      </c>
      <c r="Q20" s="436">
        <v>93</v>
      </c>
      <c r="R20" s="437">
        <v>51</v>
      </c>
      <c r="S20" s="436">
        <v>18</v>
      </c>
      <c r="T20" s="437">
        <v>9</v>
      </c>
      <c r="U20" s="436">
        <v>0</v>
      </c>
      <c r="V20" s="437">
        <v>0</v>
      </c>
      <c r="W20" s="436">
        <v>284</v>
      </c>
      <c r="X20" s="469">
        <v>249</v>
      </c>
      <c r="Y20" s="467"/>
      <c r="Z20" s="442"/>
      <c r="AA20" s="442"/>
      <c r="AB20" s="441"/>
      <c r="AC20" s="441"/>
      <c r="AD20" s="441"/>
      <c r="AE20" s="441"/>
      <c r="AF20" s="441"/>
      <c r="AG20" s="441"/>
      <c r="AH20" s="441"/>
      <c r="AI20" s="441"/>
      <c r="AJ20" s="441"/>
      <c r="AK20" s="441"/>
      <c r="AL20" s="441"/>
      <c r="AM20" s="441"/>
      <c r="AN20" s="441"/>
    </row>
    <row r="21" spans="1:40" ht="18.899999999999999" customHeight="1" x14ac:dyDescent="0.2">
      <c r="A21" s="982"/>
      <c r="B21" s="824" t="s">
        <v>582</v>
      </c>
      <c r="C21" s="557">
        <f t="shared" si="3"/>
        <v>137</v>
      </c>
      <c r="D21" s="558">
        <f t="shared" si="3"/>
        <v>100</v>
      </c>
      <c r="E21" s="564">
        <f t="shared" si="9"/>
        <v>135</v>
      </c>
      <c r="F21" s="564">
        <f t="shared" si="9"/>
        <v>98</v>
      </c>
      <c r="G21" s="237">
        <v>0</v>
      </c>
      <c r="H21" s="239">
        <v>0</v>
      </c>
      <c r="I21" s="237">
        <v>0</v>
      </c>
      <c r="J21" s="239">
        <v>0</v>
      </c>
      <c r="K21" s="237">
        <v>6</v>
      </c>
      <c r="L21" s="239">
        <v>8</v>
      </c>
      <c r="M21" s="237">
        <v>0</v>
      </c>
      <c r="N21" s="239">
        <v>0</v>
      </c>
      <c r="O21" s="237">
        <v>67</v>
      </c>
      <c r="P21" s="239">
        <v>44</v>
      </c>
      <c r="Q21" s="237">
        <v>51</v>
      </c>
      <c r="R21" s="239">
        <v>38</v>
      </c>
      <c r="S21" s="237">
        <v>11</v>
      </c>
      <c r="T21" s="239">
        <v>8</v>
      </c>
      <c r="U21" s="237">
        <v>0</v>
      </c>
      <c r="V21" s="239">
        <v>0</v>
      </c>
      <c r="W21" s="237">
        <v>2</v>
      </c>
      <c r="X21" s="238">
        <v>2</v>
      </c>
      <c r="Y21" s="441"/>
      <c r="Z21" s="442"/>
      <c r="AA21" s="442"/>
      <c r="AB21" s="441"/>
      <c r="AC21" s="441"/>
      <c r="AD21" s="441"/>
      <c r="AE21" s="441"/>
      <c r="AF21" s="441"/>
      <c r="AG21" s="441"/>
      <c r="AH21" s="441"/>
      <c r="AI21" s="441"/>
      <c r="AJ21" s="441"/>
      <c r="AK21" s="441"/>
      <c r="AL21" s="441"/>
      <c r="AM21" s="441"/>
      <c r="AN21" s="441"/>
    </row>
    <row r="22" spans="1:40" ht="18.899999999999999" customHeight="1" x14ac:dyDescent="0.2">
      <c r="A22" s="982"/>
      <c r="B22" s="824" t="s">
        <v>583</v>
      </c>
      <c r="C22" s="557">
        <f t="shared" si="3"/>
        <v>130</v>
      </c>
      <c r="D22" s="558">
        <f t="shared" si="3"/>
        <v>44</v>
      </c>
      <c r="E22" s="564">
        <f t="shared" si="9"/>
        <v>128</v>
      </c>
      <c r="F22" s="564">
        <f t="shared" si="9"/>
        <v>42</v>
      </c>
      <c r="G22" s="237">
        <v>0</v>
      </c>
      <c r="H22" s="239">
        <v>0</v>
      </c>
      <c r="I22" s="237">
        <v>0</v>
      </c>
      <c r="J22" s="239">
        <v>0</v>
      </c>
      <c r="K22" s="237">
        <v>5</v>
      </c>
      <c r="L22" s="239">
        <v>5</v>
      </c>
      <c r="M22" s="237">
        <v>0</v>
      </c>
      <c r="N22" s="239">
        <v>0</v>
      </c>
      <c r="O22" s="237">
        <v>77</v>
      </c>
      <c r="P22" s="239">
        <v>23</v>
      </c>
      <c r="Q22" s="237">
        <v>39</v>
      </c>
      <c r="R22" s="239">
        <v>13</v>
      </c>
      <c r="S22" s="237">
        <v>7</v>
      </c>
      <c r="T22" s="239">
        <v>1</v>
      </c>
      <c r="U22" s="237">
        <v>0</v>
      </c>
      <c r="V22" s="239">
        <v>0</v>
      </c>
      <c r="W22" s="237">
        <v>2</v>
      </c>
      <c r="X22" s="238">
        <v>2</v>
      </c>
      <c r="Y22" s="441"/>
      <c r="Z22" s="442"/>
      <c r="AA22" s="442"/>
      <c r="AB22" s="441"/>
      <c r="AC22" s="441"/>
      <c r="AD22" s="441"/>
      <c r="AE22" s="441"/>
      <c r="AF22" s="441"/>
      <c r="AG22" s="441"/>
      <c r="AH22" s="441"/>
      <c r="AI22" s="441"/>
      <c r="AJ22" s="441"/>
      <c r="AK22" s="441"/>
      <c r="AL22" s="441"/>
      <c r="AM22" s="441"/>
      <c r="AN22" s="441"/>
    </row>
    <row r="23" spans="1:40" ht="18.899999999999999" customHeight="1" x14ac:dyDescent="0.2">
      <c r="A23" s="983"/>
      <c r="B23" s="825" t="s">
        <v>572</v>
      </c>
      <c r="C23" s="567">
        <f t="shared" ref="C23:D30" si="11">E23+W23</f>
        <v>286</v>
      </c>
      <c r="D23" s="568">
        <f t="shared" si="11"/>
        <v>245</v>
      </c>
      <c r="E23" s="564">
        <f t="shared" si="9"/>
        <v>6</v>
      </c>
      <c r="F23" s="564">
        <f t="shared" si="9"/>
        <v>0</v>
      </c>
      <c r="G23" s="744">
        <f t="shared" ref="G23:V23" si="12">G20-G21-G22</f>
        <v>0</v>
      </c>
      <c r="H23" s="434">
        <f t="shared" si="12"/>
        <v>0</v>
      </c>
      <c r="I23" s="744">
        <f t="shared" si="12"/>
        <v>0</v>
      </c>
      <c r="J23" s="434">
        <f t="shared" si="12"/>
        <v>0</v>
      </c>
      <c r="K23" s="744">
        <f t="shared" si="12"/>
        <v>0</v>
      </c>
      <c r="L23" s="434">
        <f t="shared" si="12"/>
        <v>0</v>
      </c>
      <c r="M23" s="744">
        <f t="shared" si="12"/>
        <v>0</v>
      </c>
      <c r="N23" s="434">
        <f t="shared" si="12"/>
        <v>0</v>
      </c>
      <c r="O23" s="744">
        <f t="shared" si="12"/>
        <v>3</v>
      </c>
      <c r="P23" s="434">
        <f t="shared" si="12"/>
        <v>0</v>
      </c>
      <c r="Q23" s="744">
        <f t="shared" si="12"/>
        <v>3</v>
      </c>
      <c r="R23" s="434">
        <f t="shared" si="12"/>
        <v>0</v>
      </c>
      <c r="S23" s="744">
        <f t="shared" si="12"/>
        <v>0</v>
      </c>
      <c r="T23" s="434">
        <f t="shared" si="12"/>
        <v>0</v>
      </c>
      <c r="U23" s="744">
        <f t="shared" si="12"/>
        <v>0</v>
      </c>
      <c r="V23" s="434">
        <f t="shared" si="12"/>
        <v>0</v>
      </c>
      <c r="W23" s="744">
        <v>280</v>
      </c>
      <c r="X23" s="571">
        <v>245</v>
      </c>
      <c r="Y23" s="441"/>
      <c r="Z23" s="442"/>
      <c r="AA23" s="442"/>
      <c r="AB23" s="441"/>
      <c r="AC23" s="441"/>
      <c r="AD23" s="441"/>
      <c r="AE23" s="441"/>
      <c r="AF23" s="441"/>
      <c r="AG23" s="441"/>
      <c r="AH23" s="441"/>
      <c r="AI23" s="441"/>
      <c r="AJ23" s="441"/>
      <c r="AK23" s="441"/>
      <c r="AL23" s="441"/>
      <c r="AM23" s="441"/>
      <c r="AN23" s="441"/>
    </row>
    <row r="24" spans="1:40" ht="18.899999999999999" customHeight="1" x14ac:dyDescent="0.2">
      <c r="A24" s="980" t="s">
        <v>509</v>
      </c>
      <c r="B24" s="817" t="s">
        <v>570</v>
      </c>
      <c r="C24" s="557">
        <f t="shared" si="11"/>
        <v>131</v>
      </c>
      <c r="D24" s="558">
        <f t="shared" si="11"/>
        <v>51</v>
      </c>
      <c r="E24" s="435">
        <f t="shared" si="9"/>
        <v>126</v>
      </c>
      <c r="F24" s="437">
        <f t="shared" si="9"/>
        <v>46</v>
      </c>
      <c r="G24" s="435">
        <v>0</v>
      </c>
      <c r="H24" s="435">
        <v>0</v>
      </c>
      <c r="I24" s="436">
        <v>0</v>
      </c>
      <c r="J24" s="435">
        <v>0</v>
      </c>
      <c r="K24" s="436">
        <v>80</v>
      </c>
      <c r="L24" s="435">
        <v>14</v>
      </c>
      <c r="M24" s="436">
        <v>7</v>
      </c>
      <c r="N24" s="437">
        <v>7</v>
      </c>
      <c r="O24" s="436">
        <v>3</v>
      </c>
      <c r="P24" s="437">
        <v>2</v>
      </c>
      <c r="Q24" s="436">
        <v>7</v>
      </c>
      <c r="R24" s="437">
        <v>6</v>
      </c>
      <c r="S24" s="436">
        <v>24</v>
      </c>
      <c r="T24" s="437">
        <v>8</v>
      </c>
      <c r="U24" s="436">
        <v>5</v>
      </c>
      <c r="V24" s="435">
        <v>9</v>
      </c>
      <c r="W24" s="436">
        <v>5</v>
      </c>
      <c r="X24" s="469">
        <v>5</v>
      </c>
      <c r="Y24" s="441"/>
      <c r="Z24" s="442"/>
      <c r="AA24" s="442"/>
      <c r="AB24" s="441"/>
      <c r="AC24" s="441"/>
      <c r="AD24" s="441"/>
      <c r="AE24" s="441"/>
      <c r="AF24" s="441"/>
      <c r="AG24" s="441"/>
      <c r="AH24" s="441"/>
      <c r="AI24" s="441"/>
      <c r="AJ24" s="441"/>
      <c r="AK24" s="441"/>
      <c r="AL24" s="441"/>
      <c r="AM24" s="441"/>
      <c r="AN24" s="441"/>
    </row>
    <row r="25" spans="1:40" ht="18.899999999999999" customHeight="1" x14ac:dyDescent="0.2">
      <c r="A25" s="975"/>
      <c r="B25" s="824" t="s">
        <v>584</v>
      </c>
      <c r="C25" s="557">
        <f t="shared" si="11"/>
        <v>3</v>
      </c>
      <c r="D25" s="558">
        <f t="shared" si="11"/>
        <v>3</v>
      </c>
      <c r="E25" s="564">
        <f t="shared" si="9"/>
        <v>3</v>
      </c>
      <c r="F25" s="566">
        <f t="shared" si="9"/>
        <v>3</v>
      </c>
      <c r="G25" s="240">
        <v>0</v>
      </c>
      <c r="H25" s="239">
        <v>0</v>
      </c>
      <c r="I25" s="237">
        <v>0</v>
      </c>
      <c r="J25" s="239">
        <v>0</v>
      </c>
      <c r="K25" s="237">
        <v>2</v>
      </c>
      <c r="L25" s="239">
        <v>2</v>
      </c>
      <c r="M25" s="240">
        <v>0</v>
      </c>
      <c r="N25" s="239">
        <v>0</v>
      </c>
      <c r="O25" s="565">
        <v>0</v>
      </c>
      <c r="P25" s="566">
        <v>0</v>
      </c>
      <c r="Q25" s="237">
        <v>0</v>
      </c>
      <c r="R25" s="239">
        <v>0</v>
      </c>
      <c r="S25" s="240">
        <v>1</v>
      </c>
      <c r="T25" s="239">
        <v>1</v>
      </c>
      <c r="U25" s="237">
        <v>0</v>
      </c>
      <c r="V25" s="239">
        <v>0</v>
      </c>
      <c r="W25" s="237">
        <v>0</v>
      </c>
      <c r="X25" s="238">
        <v>0</v>
      </c>
      <c r="Y25" s="441"/>
      <c r="Z25" s="442"/>
      <c r="AA25" s="442"/>
      <c r="AB25" s="441"/>
      <c r="AC25" s="441"/>
      <c r="AD25" s="441"/>
      <c r="AE25" s="441"/>
      <c r="AF25" s="441"/>
      <c r="AG25" s="441"/>
      <c r="AH25" s="441"/>
      <c r="AI25" s="441"/>
      <c r="AJ25" s="441"/>
      <c r="AK25" s="441"/>
      <c r="AL25" s="441"/>
      <c r="AM25" s="441"/>
      <c r="AN25" s="441"/>
    </row>
    <row r="26" spans="1:40" ht="18.899999999999999" customHeight="1" x14ac:dyDescent="0.2">
      <c r="A26" s="975"/>
      <c r="B26" s="824" t="s">
        <v>585</v>
      </c>
      <c r="C26" s="557">
        <f t="shared" si="11"/>
        <v>0</v>
      </c>
      <c r="D26" s="558">
        <f t="shared" si="11"/>
        <v>0</v>
      </c>
      <c r="E26" s="564">
        <f t="shared" si="9"/>
        <v>0</v>
      </c>
      <c r="F26" s="566">
        <f t="shared" si="9"/>
        <v>0</v>
      </c>
      <c r="G26" s="240">
        <v>0</v>
      </c>
      <c r="H26" s="239">
        <v>0</v>
      </c>
      <c r="I26" s="237">
        <v>0</v>
      </c>
      <c r="J26" s="239">
        <v>0</v>
      </c>
      <c r="K26" s="240">
        <v>0</v>
      </c>
      <c r="L26" s="239">
        <v>0</v>
      </c>
      <c r="M26" s="237">
        <v>0</v>
      </c>
      <c r="N26" s="239">
        <v>0</v>
      </c>
      <c r="O26" s="565">
        <v>0</v>
      </c>
      <c r="P26" s="566">
        <v>0</v>
      </c>
      <c r="Q26" s="237">
        <v>0</v>
      </c>
      <c r="R26" s="239">
        <v>0</v>
      </c>
      <c r="S26" s="237">
        <v>0</v>
      </c>
      <c r="T26" s="239">
        <v>0</v>
      </c>
      <c r="U26" s="237">
        <v>0</v>
      </c>
      <c r="V26" s="239">
        <v>0</v>
      </c>
      <c r="W26" s="237">
        <v>0</v>
      </c>
      <c r="X26" s="238">
        <v>0</v>
      </c>
      <c r="Y26" s="441"/>
      <c r="Z26" s="442"/>
      <c r="AA26" s="442"/>
      <c r="AB26" s="441"/>
      <c r="AC26" s="441"/>
      <c r="AD26" s="441"/>
      <c r="AE26" s="441"/>
      <c r="AF26" s="441"/>
      <c r="AG26" s="441"/>
      <c r="AH26" s="441"/>
      <c r="AI26" s="441"/>
      <c r="AJ26" s="441"/>
      <c r="AK26" s="441"/>
      <c r="AL26" s="441"/>
      <c r="AM26" s="441"/>
      <c r="AN26" s="441"/>
    </row>
    <row r="27" spans="1:40" ht="18.899999999999999" customHeight="1" x14ac:dyDescent="0.2">
      <c r="A27" s="975"/>
      <c r="B27" s="824" t="s">
        <v>586</v>
      </c>
      <c r="C27" s="557">
        <f t="shared" si="11"/>
        <v>18</v>
      </c>
      <c r="D27" s="558">
        <f t="shared" si="11"/>
        <v>18</v>
      </c>
      <c r="E27" s="564">
        <f t="shared" si="9"/>
        <v>16</v>
      </c>
      <c r="F27" s="566">
        <f t="shared" si="9"/>
        <v>16</v>
      </c>
      <c r="G27" s="240">
        <v>0</v>
      </c>
      <c r="H27" s="239">
        <v>0</v>
      </c>
      <c r="I27" s="237">
        <v>0</v>
      </c>
      <c r="J27" s="239">
        <v>0</v>
      </c>
      <c r="K27" s="237">
        <v>5</v>
      </c>
      <c r="L27" s="239">
        <v>5</v>
      </c>
      <c r="M27" s="237">
        <v>7</v>
      </c>
      <c r="N27" s="239">
        <v>7</v>
      </c>
      <c r="O27" s="565">
        <v>1</v>
      </c>
      <c r="P27" s="566">
        <v>1</v>
      </c>
      <c r="Q27" s="237">
        <v>2</v>
      </c>
      <c r="R27" s="239">
        <v>2</v>
      </c>
      <c r="S27" s="237">
        <v>1</v>
      </c>
      <c r="T27" s="239">
        <v>1</v>
      </c>
      <c r="U27" s="237">
        <v>0</v>
      </c>
      <c r="V27" s="239">
        <v>0</v>
      </c>
      <c r="W27" s="237">
        <v>2</v>
      </c>
      <c r="X27" s="238">
        <v>2</v>
      </c>
      <c r="Y27" s="441"/>
      <c r="Z27" s="442"/>
      <c r="AA27" s="442"/>
      <c r="AB27" s="441"/>
      <c r="AC27" s="441"/>
      <c r="AD27" s="441"/>
      <c r="AE27" s="441"/>
      <c r="AF27" s="441"/>
      <c r="AG27" s="441"/>
      <c r="AH27" s="441"/>
      <c r="AI27" s="441"/>
      <c r="AJ27" s="441"/>
      <c r="AK27" s="441"/>
      <c r="AL27" s="441"/>
      <c r="AM27" s="441"/>
      <c r="AN27" s="441"/>
    </row>
    <row r="28" spans="1:40" ht="18.899999999999999" customHeight="1" x14ac:dyDescent="0.2">
      <c r="A28" s="976"/>
      <c r="B28" s="825" t="s">
        <v>572</v>
      </c>
      <c r="C28" s="567">
        <f t="shared" si="11"/>
        <v>110</v>
      </c>
      <c r="D28" s="568">
        <f t="shared" si="11"/>
        <v>30</v>
      </c>
      <c r="E28" s="569">
        <f t="shared" si="9"/>
        <v>107</v>
      </c>
      <c r="F28" s="153">
        <f t="shared" si="9"/>
        <v>27</v>
      </c>
      <c r="G28" s="570">
        <f t="shared" ref="G28:X28" si="13">G24-G25-G26-G27</f>
        <v>0</v>
      </c>
      <c r="H28" s="434">
        <f t="shared" si="13"/>
        <v>0</v>
      </c>
      <c r="I28" s="570">
        <f t="shared" si="13"/>
        <v>0</v>
      </c>
      <c r="J28" s="434">
        <f t="shared" si="13"/>
        <v>0</v>
      </c>
      <c r="K28" s="570">
        <f t="shared" si="13"/>
        <v>73</v>
      </c>
      <c r="L28" s="434">
        <f t="shared" si="13"/>
        <v>7</v>
      </c>
      <c r="M28" s="570">
        <f t="shared" si="13"/>
        <v>0</v>
      </c>
      <c r="N28" s="434">
        <f t="shared" si="13"/>
        <v>0</v>
      </c>
      <c r="O28" s="570">
        <f t="shared" si="13"/>
        <v>2</v>
      </c>
      <c r="P28" s="434">
        <f t="shared" si="13"/>
        <v>1</v>
      </c>
      <c r="Q28" s="570">
        <f t="shared" si="13"/>
        <v>5</v>
      </c>
      <c r="R28" s="434">
        <f t="shared" si="13"/>
        <v>4</v>
      </c>
      <c r="S28" s="570">
        <f t="shared" si="13"/>
        <v>22</v>
      </c>
      <c r="T28" s="434">
        <f t="shared" si="13"/>
        <v>6</v>
      </c>
      <c r="U28" s="570">
        <f t="shared" si="13"/>
        <v>5</v>
      </c>
      <c r="V28" s="434">
        <f t="shared" si="13"/>
        <v>9</v>
      </c>
      <c r="W28" s="570">
        <f t="shared" si="13"/>
        <v>3</v>
      </c>
      <c r="X28" s="571">
        <f t="shared" si="13"/>
        <v>3</v>
      </c>
      <c r="Y28" s="441"/>
      <c r="Z28" s="442"/>
      <c r="AA28" s="442"/>
      <c r="AB28" s="441"/>
      <c r="AC28" s="441"/>
      <c r="AD28" s="441"/>
      <c r="AE28" s="441"/>
      <c r="AF28" s="441"/>
      <c r="AG28" s="441"/>
      <c r="AH28" s="441"/>
      <c r="AI28" s="441"/>
      <c r="AJ28" s="441"/>
      <c r="AK28" s="441"/>
      <c r="AL28" s="441"/>
      <c r="AM28" s="441"/>
      <c r="AN28" s="441"/>
    </row>
    <row r="29" spans="1:40" ht="18.899999999999999" customHeight="1" x14ac:dyDescent="0.2">
      <c r="A29" s="984" t="s">
        <v>587</v>
      </c>
      <c r="B29" s="985"/>
      <c r="C29" s="573">
        <f t="shared" si="11"/>
        <v>6</v>
      </c>
      <c r="D29" s="574">
        <f t="shared" si="11"/>
        <v>4</v>
      </c>
      <c r="E29" s="750">
        <f>G29+I29+K29+M29+O29+Q29+S29+U29</f>
        <v>5</v>
      </c>
      <c r="F29" s="575">
        <f t="shared" si="9"/>
        <v>4</v>
      </c>
      <c r="G29" s="438">
        <v>0</v>
      </c>
      <c r="H29" s="439">
        <v>0</v>
      </c>
      <c r="I29" s="440">
        <v>0</v>
      </c>
      <c r="J29" s="439">
        <v>0</v>
      </c>
      <c r="K29" s="440">
        <v>5</v>
      </c>
      <c r="L29" s="439">
        <v>4</v>
      </c>
      <c r="M29" s="440">
        <v>0</v>
      </c>
      <c r="N29" s="439">
        <v>0</v>
      </c>
      <c r="O29" s="436">
        <v>0</v>
      </c>
      <c r="P29" s="435">
        <v>0</v>
      </c>
      <c r="Q29" s="440">
        <v>0</v>
      </c>
      <c r="R29" s="439">
        <v>0</v>
      </c>
      <c r="S29" s="440">
        <v>0</v>
      </c>
      <c r="T29" s="439">
        <v>0</v>
      </c>
      <c r="U29" s="440">
        <v>0</v>
      </c>
      <c r="V29" s="439">
        <v>0</v>
      </c>
      <c r="W29" s="440">
        <v>1</v>
      </c>
      <c r="X29" s="470">
        <v>0</v>
      </c>
      <c r="Y29" s="441"/>
      <c r="Z29" s="442"/>
      <c r="AA29" s="442"/>
      <c r="AB29" s="441"/>
      <c r="AC29" s="441"/>
      <c r="AD29" s="441"/>
      <c r="AE29" s="441"/>
      <c r="AF29" s="441"/>
      <c r="AG29" s="441"/>
      <c r="AH29" s="441"/>
      <c r="AI29" s="441"/>
      <c r="AJ29" s="441"/>
      <c r="AK29" s="441"/>
      <c r="AL29" s="441"/>
      <c r="AM29" s="441"/>
      <c r="AN29" s="441"/>
    </row>
    <row r="30" spans="1:40" ht="18.899999999999999" customHeight="1" thickBot="1" x14ac:dyDescent="0.25">
      <c r="A30" s="978" t="s">
        <v>557</v>
      </c>
      <c r="B30" s="979"/>
      <c r="C30" s="576">
        <f>E30+W30</f>
        <v>20</v>
      </c>
      <c r="D30" s="577">
        <f t="shared" si="11"/>
        <v>14</v>
      </c>
      <c r="E30" s="553">
        <f t="shared" si="9"/>
        <v>19</v>
      </c>
      <c r="F30" s="556">
        <f t="shared" si="9"/>
        <v>13</v>
      </c>
      <c r="G30" s="579">
        <v>7</v>
      </c>
      <c r="H30" s="337">
        <v>5</v>
      </c>
      <c r="I30" s="336">
        <v>0</v>
      </c>
      <c r="J30" s="337">
        <v>0</v>
      </c>
      <c r="K30" s="336">
        <v>2</v>
      </c>
      <c r="L30" s="337">
        <v>2</v>
      </c>
      <c r="M30" s="336">
        <v>0</v>
      </c>
      <c r="N30" s="337">
        <v>0</v>
      </c>
      <c r="O30" s="580">
        <v>4</v>
      </c>
      <c r="P30" s="578">
        <v>4</v>
      </c>
      <c r="Q30" s="336">
        <v>2</v>
      </c>
      <c r="R30" s="337">
        <v>1</v>
      </c>
      <c r="S30" s="336">
        <v>1</v>
      </c>
      <c r="T30" s="337">
        <v>1</v>
      </c>
      <c r="U30" s="336">
        <v>3</v>
      </c>
      <c r="V30" s="337">
        <v>0</v>
      </c>
      <c r="W30" s="336">
        <v>1</v>
      </c>
      <c r="X30" s="581">
        <v>1</v>
      </c>
      <c r="Y30" s="441"/>
      <c r="Z30" s="442"/>
      <c r="AA30" s="442"/>
      <c r="AB30" s="441"/>
      <c r="AC30" s="441"/>
      <c r="AD30" s="441"/>
      <c r="AE30" s="441"/>
      <c r="AF30" s="441"/>
      <c r="AG30" s="441"/>
      <c r="AH30" s="441"/>
      <c r="AI30" s="441"/>
      <c r="AJ30" s="441"/>
      <c r="AK30" s="441"/>
      <c r="AL30" s="441"/>
      <c r="AM30" s="441"/>
      <c r="AN30" s="441"/>
    </row>
    <row r="31" spans="1:40" ht="18.899999999999999" customHeight="1" thickBot="1" x14ac:dyDescent="0.25">
      <c r="A31" s="441"/>
      <c r="B31" s="441"/>
      <c r="C31" s="442"/>
      <c r="D31" s="442"/>
      <c r="E31" s="442"/>
      <c r="F31" s="442"/>
      <c r="G31" s="442"/>
      <c r="H31" s="442"/>
      <c r="I31" s="442"/>
      <c r="J31" s="442"/>
      <c r="K31" s="442"/>
      <c r="L31" s="442"/>
      <c r="M31" s="442"/>
      <c r="N31" s="442"/>
      <c r="O31" s="442"/>
      <c r="P31" s="442"/>
      <c r="Q31" s="442"/>
      <c r="R31" s="442"/>
      <c r="S31" s="442"/>
      <c r="T31" s="442"/>
      <c r="U31" s="442"/>
      <c r="V31" s="442"/>
      <c r="W31" s="442"/>
      <c r="X31" s="442"/>
      <c r="Y31" s="441"/>
      <c r="Z31" s="441"/>
      <c r="AA31" s="441"/>
      <c r="AB31" s="441"/>
      <c r="AC31" s="441"/>
      <c r="AD31" s="441"/>
      <c r="AE31" s="441"/>
      <c r="AF31" s="441"/>
      <c r="AG31" s="441"/>
      <c r="AH31" s="441"/>
      <c r="AI31" s="441"/>
      <c r="AJ31" s="441"/>
      <c r="AK31" s="441"/>
      <c r="AL31" s="441"/>
      <c r="AM31" s="441"/>
      <c r="AN31" s="441"/>
    </row>
    <row r="32" spans="1:40" ht="18.899999999999999" customHeight="1" x14ac:dyDescent="0.2">
      <c r="A32" s="892"/>
      <c r="B32" s="893"/>
      <c r="C32" s="893"/>
      <c r="D32" s="893"/>
      <c r="E32" s="893"/>
      <c r="F32" s="893"/>
      <c r="G32" s="893"/>
      <c r="H32" s="893"/>
      <c r="I32" s="893"/>
      <c r="J32" s="893"/>
      <c r="K32" s="893"/>
      <c r="L32" s="893"/>
      <c r="M32" s="894"/>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1"/>
      <c r="AN32" s="441"/>
    </row>
    <row r="33" spans="1:40" ht="39.9" customHeight="1" x14ac:dyDescent="0.2">
      <c r="A33" s="895"/>
      <c r="B33" s="467"/>
      <c r="C33" s="467"/>
      <c r="D33" s="467"/>
      <c r="E33" s="467"/>
      <c r="F33" s="467"/>
      <c r="G33" s="467"/>
      <c r="H33" s="467"/>
      <c r="I33" s="467"/>
      <c r="J33" s="467"/>
      <c r="K33" s="467"/>
      <c r="L33" s="467"/>
      <c r="M33" s="896"/>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1"/>
      <c r="AM33" s="441"/>
      <c r="AN33" s="441"/>
    </row>
    <row r="34" spans="1:40" ht="18.899999999999999" customHeight="1" x14ac:dyDescent="0.2">
      <c r="A34" s="895"/>
      <c r="B34" s="467"/>
      <c r="C34" s="467"/>
      <c r="D34" s="467"/>
      <c r="E34" s="467"/>
      <c r="F34" s="467"/>
      <c r="G34" s="467"/>
      <c r="H34" s="467"/>
      <c r="I34" s="467"/>
      <c r="J34" s="467"/>
      <c r="K34" s="467"/>
      <c r="L34" s="467"/>
      <c r="M34" s="896"/>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row>
    <row r="35" spans="1:40" ht="18.899999999999999" customHeight="1" x14ac:dyDescent="0.2">
      <c r="A35" s="895"/>
      <c r="B35" s="467"/>
      <c r="C35" s="467"/>
      <c r="D35" s="467"/>
      <c r="E35" s="467"/>
      <c r="F35" s="467"/>
      <c r="G35" s="467"/>
      <c r="H35" s="467"/>
      <c r="I35" s="467"/>
      <c r="J35" s="467"/>
      <c r="K35" s="467"/>
      <c r="L35" s="467"/>
      <c r="M35" s="896"/>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row>
    <row r="36" spans="1:40" ht="18.899999999999999" customHeight="1" x14ac:dyDescent="0.2">
      <c r="A36" s="895"/>
      <c r="B36" s="467"/>
      <c r="C36" s="467"/>
      <c r="D36" s="467"/>
      <c r="E36" s="467"/>
      <c r="F36" s="467"/>
      <c r="G36" s="467"/>
      <c r="H36" s="467"/>
      <c r="I36" s="467"/>
      <c r="J36" s="467"/>
      <c r="K36" s="467"/>
      <c r="L36" s="467"/>
      <c r="M36" s="896"/>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row>
    <row r="37" spans="1:40" ht="18.899999999999999" customHeight="1" thickBot="1" x14ac:dyDescent="0.25">
      <c r="A37" s="897"/>
      <c r="B37" s="898"/>
      <c r="C37" s="898"/>
      <c r="D37" s="898"/>
      <c r="E37" s="898"/>
      <c r="F37" s="898"/>
      <c r="G37" s="898"/>
      <c r="H37" s="898"/>
      <c r="I37" s="898"/>
      <c r="J37" s="898"/>
      <c r="K37" s="898"/>
      <c r="L37" s="898"/>
      <c r="M37" s="899"/>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row>
    <row r="38" spans="1:40" ht="18.899999999999999" customHeight="1" x14ac:dyDescent="0.2">
      <c r="A38" s="441"/>
      <c r="B38" s="441"/>
      <c r="C38" s="441"/>
      <c r="D38" s="441"/>
      <c r="E38" s="441"/>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1"/>
      <c r="AM38" s="441"/>
      <c r="AN38" s="441"/>
    </row>
    <row r="39" spans="1:40" ht="18.899999999999999" customHeight="1" x14ac:dyDescent="0.2">
      <c r="A39" s="441"/>
      <c r="B39" s="441"/>
      <c r="C39" s="441"/>
      <c r="D39" s="441"/>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441"/>
      <c r="AN39" s="441"/>
    </row>
    <row r="40" spans="1:40" ht="18.899999999999999" customHeight="1" x14ac:dyDescent="0.2">
      <c r="A40" s="441"/>
      <c r="B40" s="441"/>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441"/>
      <c r="AN40" s="441"/>
    </row>
    <row r="41" spans="1:40" ht="18.899999999999999" customHeight="1" x14ac:dyDescent="0.2">
      <c r="A41" s="441"/>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441"/>
      <c r="AN41" s="441"/>
    </row>
    <row r="42" spans="1:40" ht="18.899999999999999" customHeight="1" x14ac:dyDescent="0.2">
      <c r="A42" s="441"/>
      <c r="B42" s="441"/>
      <c r="C42" s="441"/>
      <c r="D42" s="441"/>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c r="AM42" s="441"/>
      <c r="AN42" s="441"/>
    </row>
    <row r="43" spans="1:40" ht="18.899999999999999" customHeight="1" x14ac:dyDescent="0.2">
      <c r="A43" s="441"/>
      <c r="B43" s="441"/>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1"/>
    </row>
    <row r="44" spans="1:40" ht="18.899999999999999" customHeight="1" x14ac:dyDescent="0.2">
      <c r="A44" s="441"/>
      <c r="B44" s="441"/>
      <c r="C44" s="441"/>
      <c r="D44" s="441"/>
      <c r="E44" s="441"/>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41"/>
      <c r="AK44" s="441"/>
      <c r="AL44" s="441"/>
      <c r="AM44" s="441"/>
      <c r="AN44" s="441"/>
    </row>
    <row r="45" spans="1:40" ht="18.899999999999999" customHeight="1" x14ac:dyDescent="0.2">
      <c r="A45" s="441"/>
      <c r="B45" s="441"/>
      <c r="C45" s="441"/>
      <c r="D45" s="441"/>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441"/>
      <c r="AN45" s="441"/>
    </row>
    <row r="46" spans="1:40" ht="18.899999999999999" customHeight="1" x14ac:dyDescent="0.2">
      <c r="A46" s="441"/>
      <c r="B46" s="441"/>
      <c r="C46" s="441"/>
      <c r="D46" s="441"/>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row>
    <row r="47" spans="1:40" ht="18.899999999999999" customHeight="1" x14ac:dyDescent="0.2">
      <c r="A47" s="441"/>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row>
    <row r="48" spans="1:40" ht="39.9" customHeight="1" x14ac:dyDescent="0.2">
      <c r="A48" s="441"/>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c r="AM48" s="441"/>
      <c r="AN48" s="441"/>
    </row>
    <row r="49" spans="1:40" ht="39.9" customHeight="1" x14ac:dyDescent="0.2">
      <c r="A49" s="441"/>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1"/>
      <c r="AL49" s="441"/>
      <c r="AM49" s="441"/>
      <c r="AN49" s="441"/>
    </row>
    <row r="50" spans="1:40" ht="18.899999999999999" customHeight="1" x14ac:dyDescent="0.2">
      <c r="A50" s="441"/>
      <c r="B50" s="441"/>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1"/>
      <c r="AL50" s="441"/>
      <c r="AM50" s="441"/>
      <c r="AN50" s="441"/>
    </row>
    <row r="51" spans="1:40" ht="18.899999999999999" customHeight="1" x14ac:dyDescent="0.2">
      <c r="A51" s="441"/>
      <c r="B51" s="441"/>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41"/>
    </row>
    <row r="52" spans="1:40" ht="18.899999999999999" customHeight="1" x14ac:dyDescent="0.2">
      <c r="A52" s="441"/>
      <c r="B52" s="441"/>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1"/>
      <c r="AL52" s="441"/>
      <c r="AM52" s="441"/>
      <c r="AN52" s="441"/>
    </row>
    <row r="53" spans="1:40" ht="18.899999999999999" customHeight="1" x14ac:dyDescent="0.2">
      <c r="A53" s="441"/>
      <c r="B53" s="441"/>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row>
    <row r="54" spans="1:40" ht="18.899999999999999" customHeight="1" x14ac:dyDescent="0.2">
      <c r="A54" s="441"/>
      <c r="B54" s="441"/>
      <c r="C54" s="441"/>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1"/>
      <c r="AL54" s="441"/>
      <c r="AM54" s="441"/>
      <c r="AN54" s="441"/>
    </row>
    <row r="55" spans="1:40" ht="18.899999999999999" customHeight="1" x14ac:dyDescent="0.2">
      <c r="A55" s="441"/>
      <c r="B55" s="441"/>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1"/>
      <c r="AL55" s="441"/>
      <c r="AM55" s="441"/>
      <c r="AN55" s="441"/>
    </row>
    <row r="56" spans="1:40" ht="18.899999999999999" customHeight="1" x14ac:dyDescent="0.2">
      <c r="A56" s="441"/>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1"/>
    </row>
    <row r="57" spans="1:40" ht="18.899999999999999" customHeight="1" x14ac:dyDescent="0.2">
      <c r="A57" s="441"/>
      <c r="B57" s="441"/>
      <c r="C57" s="441"/>
      <c r="D57" s="441"/>
      <c r="E57" s="441"/>
      <c r="F57" s="441"/>
      <c r="G57" s="441"/>
      <c r="H57" s="441"/>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441"/>
      <c r="AH57" s="441"/>
      <c r="AI57" s="441"/>
      <c r="AJ57" s="441"/>
      <c r="AK57" s="441"/>
      <c r="AL57" s="441"/>
      <c r="AM57" s="441"/>
      <c r="AN57" s="441"/>
    </row>
    <row r="58" spans="1:40" ht="18.899999999999999" customHeight="1" x14ac:dyDescent="0.2">
      <c r="A58" s="441"/>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441"/>
      <c r="AM58" s="441"/>
      <c r="AN58" s="441"/>
    </row>
    <row r="59" spans="1:40" ht="18.899999999999999" customHeight="1" x14ac:dyDescent="0.2">
      <c r="A59" s="441"/>
      <c r="B59" s="441"/>
      <c r="C59" s="441"/>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row>
    <row r="60" spans="1:40" ht="18.899999999999999" customHeight="1" x14ac:dyDescent="0.2">
      <c r="A60" s="441"/>
      <c r="B60" s="441"/>
      <c r="C60" s="441"/>
      <c r="D60" s="441"/>
      <c r="E60" s="441"/>
      <c r="F60" s="441"/>
      <c r="G60" s="441"/>
      <c r="H60" s="441"/>
      <c r="I60" s="441"/>
      <c r="J60" s="441"/>
      <c r="K60" s="441"/>
      <c r="L60" s="441"/>
      <c r="M60" s="441"/>
      <c r="N60" s="441"/>
      <c r="O60" s="441"/>
      <c r="P60" s="441"/>
      <c r="Q60" s="441"/>
      <c r="R60" s="441"/>
      <c r="S60" s="441"/>
      <c r="T60" s="441"/>
      <c r="U60" s="441"/>
      <c r="V60" s="441"/>
      <c r="W60" s="441"/>
      <c r="X60" s="441"/>
      <c r="Y60" s="441"/>
      <c r="Z60" s="441"/>
      <c r="AA60" s="441"/>
      <c r="AB60" s="441"/>
      <c r="AC60" s="441"/>
      <c r="AD60" s="441"/>
      <c r="AE60" s="441"/>
      <c r="AF60" s="441"/>
      <c r="AG60" s="441"/>
      <c r="AH60" s="441"/>
      <c r="AI60" s="441"/>
      <c r="AJ60" s="441"/>
      <c r="AK60" s="441"/>
      <c r="AL60" s="441"/>
      <c r="AM60" s="441"/>
      <c r="AN60" s="441"/>
    </row>
    <row r="61" spans="1:40" ht="18.899999999999999" customHeight="1" x14ac:dyDescent="0.2">
      <c r="A61" s="441"/>
      <c r="B61" s="441"/>
      <c r="C61" s="441"/>
      <c r="D61" s="441"/>
      <c r="E61" s="441"/>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row>
    <row r="62" spans="1:40" ht="18.899999999999999" customHeight="1" x14ac:dyDescent="0.2">
      <c r="A62" s="441"/>
      <c r="B62" s="441"/>
      <c r="C62" s="441"/>
      <c r="D62" s="441"/>
      <c r="E62" s="441"/>
      <c r="F62" s="441"/>
      <c r="G62" s="441"/>
      <c r="H62" s="441"/>
      <c r="I62" s="441"/>
      <c r="J62" s="441"/>
      <c r="K62" s="441"/>
      <c r="L62" s="441"/>
      <c r="M62" s="441"/>
      <c r="N62" s="441"/>
      <c r="O62" s="441"/>
      <c r="P62" s="441"/>
      <c r="Q62" s="441"/>
      <c r="R62" s="441"/>
      <c r="S62" s="441"/>
      <c r="T62" s="441"/>
      <c r="U62" s="441"/>
      <c r="V62" s="441"/>
      <c r="W62" s="441"/>
      <c r="X62" s="441"/>
      <c r="Y62" s="441"/>
      <c r="Z62" s="441"/>
      <c r="AA62" s="441"/>
      <c r="AB62" s="441"/>
      <c r="AC62" s="441"/>
      <c r="AD62" s="441"/>
      <c r="AE62" s="441"/>
      <c r="AF62" s="441"/>
      <c r="AG62" s="441"/>
      <c r="AH62" s="441"/>
      <c r="AI62" s="441"/>
      <c r="AJ62" s="441"/>
      <c r="AK62" s="441"/>
      <c r="AL62" s="441"/>
      <c r="AM62" s="441"/>
      <c r="AN62" s="441"/>
    </row>
    <row r="63" spans="1:40" ht="18.899999999999999" customHeight="1" x14ac:dyDescent="0.2">
      <c r="A63" s="441"/>
      <c r="B63" s="441"/>
      <c r="C63" s="441"/>
      <c r="D63" s="441"/>
      <c r="E63" s="441"/>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row>
    <row r="64" spans="1:40" ht="18.899999999999999" customHeight="1" x14ac:dyDescent="0.2">
      <c r="A64" s="441"/>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41"/>
      <c r="AL64" s="441"/>
      <c r="AM64" s="441"/>
      <c r="AN64" s="441"/>
    </row>
    <row r="65" spans="1:40" ht="18.899999999999999" customHeight="1" x14ac:dyDescent="0.2">
      <c r="A65" s="441"/>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row>
    <row r="66" spans="1:40" ht="18.899999999999999" customHeight="1" x14ac:dyDescent="0.2">
      <c r="A66" s="441"/>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row>
    <row r="67" spans="1:40" ht="18.899999999999999" customHeight="1" x14ac:dyDescent="0.2">
      <c r="A67" s="441"/>
      <c r="B67" s="441"/>
      <c r="C67" s="441"/>
      <c r="D67" s="441"/>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41"/>
      <c r="AK67" s="441"/>
      <c r="AL67" s="441"/>
      <c r="AM67" s="441"/>
      <c r="AN67" s="441"/>
    </row>
    <row r="68" spans="1:40" ht="18.899999999999999" customHeight="1" x14ac:dyDescent="0.2">
      <c r="A68" s="441"/>
      <c r="B68" s="441"/>
      <c r="C68" s="441"/>
      <c r="D68" s="441"/>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row>
    <row r="69" spans="1:40" ht="18.899999999999999" customHeight="1" x14ac:dyDescent="0.2">
      <c r="A69" s="441"/>
      <c r="B69" s="441"/>
      <c r="C69" s="441"/>
      <c r="D69" s="441"/>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41"/>
      <c r="AK69" s="441"/>
      <c r="AL69" s="441"/>
      <c r="AM69" s="441"/>
      <c r="AN69" s="441"/>
    </row>
    <row r="70" spans="1:40" ht="18.899999999999999" customHeight="1" x14ac:dyDescent="0.2">
      <c r="A70" s="441"/>
      <c r="B70" s="441"/>
      <c r="C70" s="441"/>
      <c r="D70" s="441"/>
      <c r="E70" s="441"/>
      <c r="F70" s="441"/>
      <c r="G70" s="441"/>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row>
    <row r="71" spans="1:40" ht="18.899999999999999" customHeight="1" x14ac:dyDescent="0.2">
      <c r="A71" s="441"/>
      <c r="B71" s="441"/>
      <c r="C71" s="441"/>
      <c r="D71" s="441"/>
      <c r="E71" s="441"/>
      <c r="F71" s="441"/>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row>
    <row r="72" spans="1:40" ht="18.899999999999999" customHeight="1" x14ac:dyDescent="0.2">
      <c r="A72" s="441"/>
      <c r="B72" s="441"/>
      <c r="C72" s="441"/>
      <c r="D72" s="441"/>
      <c r="E72" s="441"/>
      <c r="F72" s="441"/>
      <c r="G72" s="441"/>
      <c r="H72" s="441"/>
      <c r="I72" s="441"/>
      <c r="J72" s="441"/>
      <c r="K72" s="441"/>
      <c r="L72" s="441"/>
      <c r="M72" s="441"/>
      <c r="N72" s="441"/>
      <c r="O72" s="441"/>
      <c r="P72" s="441"/>
      <c r="Q72" s="441"/>
      <c r="R72" s="441"/>
      <c r="S72" s="441"/>
      <c r="T72" s="441"/>
      <c r="U72" s="441"/>
      <c r="V72" s="441"/>
      <c r="W72" s="441"/>
      <c r="X72" s="441"/>
      <c r="Y72" s="441"/>
      <c r="Z72" s="441"/>
      <c r="AA72" s="441"/>
      <c r="AB72" s="441"/>
      <c r="AC72" s="441"/>
      <c r="AD72" s="441"/>
      <c r="AE72" s="441"/>
      <c r="AF72" s="441"/>
      <c r="AG72" s="441"/>
      <c r="AH72" s="441"/>
      <c r="AI72" s="441"/>
      <c r="AJ72" s="441"/>
      <c r="AK72" s="441"/>
      <c r="AL72" s="441"/>
      <c r="AM72" s="441"/>
      <c r="AN72" s="441"/>
    </row>
    <row r="73" spans="1:40" ht="18.899999999999999" customHeight="1" x14ac:dyDescent="0.2">
      <c r="A73" s="441"/>
      <c r="B73" s="441"/>
      <c r="C73" s="441"/>
      <c r="D73" s="441"/>
      <c r="E73" s="441"/>
      <c r="F73" s="441"/>
      <c r="G73" s="441"/>
      <c r="H73" s="441"/>
      <c r="I73" s="441"/>
      <c r="J73" s="441"/>
      <c r="K73" s="441"/>
      <c r="L73" s="441"/>
      <c r="M73" s="441"/>
      <c r="N73" s="441"/>
      <c r="O73" s="441"/>
      <c r="P73" s="441"/>
      <c r="Q73" s="441"/>
      <c r="R73" s="441"/>
      <c r="S73" s="441"/>
      <c r="T73" s="441"/>
      <c r="U73" s="441"/>
      <c r="V73" s="441"/>
      <c r="W73" s="441"/>
      <c r="X73" s="441"/>
      <c r="Y73" s="441"/>
      <c r="Z73" s="441"/>
      <c r="AA73" s="441"/>
      <c r="AB73" s="441"/>
      <c r="AC73" s="441"/>
      <c r="AD73" s="441"/>
      <c r="AE73" s="441"/>
      <c r="AF73" s="441"/>
      <c r="AG73" s="441"/>
      <c r="AH73" s="441"/>
      <c r="AI73" s="441"/>
      <c r="AJ73" s="441"/>
      <c r="AK73" s="441"/>
      <c r="AL73" s="441"/>
      <c r="AM73" s="441"/>
      <c r="AN73" s="441"/>
    </row>
    <row r="74" spans="1:40" ht="18.899999999999999" customHeight="1" x14ac:dyDescent="0.2">
      <c r="A74" s="441"/>
      <c r="B74" s="441"/>
      <c r="C74" s="441"/>
      <c r="D74" s="441"/>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N74" s="441"/>
    </row>
    <row r="75" spans="1:40" ht="18.899999999999999" customHeight="1" x14ac:dyDescent="0.2">
      <c r="A75" s="441"/>
      <c r="B75" s="441"/>
      <c r="C75" s="441"/>
      <c r="D75" s="441"/>
      <c r="E75" s="441"/>
      <c r="F75" s="441"/>
      <c r="G75" s="441"/>
      <c r="H75" s="441"/>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1"/>
      <c r="AI75" s="441"/>
      <c r="AJ75" s="441"/>
      <c r="AK75" s="441"/>
      <c r="AL75" s="441"/>
      <c r="AM75" s="441"/>
      <c r="AN75" s="441"/>
    </row>
    <row r="76" spans="1:40" ht="18.899999999999999" customHeight="1" x14ac:dyDescent="0.2">
      <c r="A76" s="441"/>
      <c r="B76" s="441"/>
      <c r="C76" s="441"/>
      <c r="D76" s="441"/>
      <c r="E76" s="441"/>
      <c r="F76" s="441"/>
      <c r="G76" s="441"/>
      <c r="H76" s="441"/>
      <c r="I76" s="441"/>
      <c r="J76" s="441"/>
      <c r="K76" s="441"/>
      <c r="L76" s="441"/>
      <c r="M76" s="441"/>
      <c r="N76" s="441"/>
      <c r="O76" s="441"/>
      <c r="P76" s="441"/>
      <c r="Q76" s="441"/>
      <c r="R76" s="441"/>
      <c r="S76" s="441"/>
      <c r="T76" s="441"/>
      <c r="U76" s="441"/>
      <c r="V76" s="441"/>
      <c r="W76" s="441"/>
      <c r="X76" s="441"/>
      <c r="Y76" s="441"/>
      <c r="Z76" s="441"/>
      <c r="AA76" s="441"/>
      <c r="AB76" s="441"/>
      <c r="AC76" s="441"/>
      <c r="AD76" s="441"/>
      <c r="AE76" s="441"/>
      <c r="AF76" s="441"/>
      <c r="AG76" s="441"/>
      <c r="AH76" s="441"/>
      <c r="AI76" s="441"/>
      <c r="AJ76" s="441"/>
      <c r="AK76" s="441"/>
      <c r="AL76" s="441"/>
      <c r="AM76" s="441"/>
      <c r="AN76" s="441"/>
    </row>
    <row r="77" spans="1:40" ht="18.899999999999999" customHeight="1" x14ac:dyDescent="0.2">
      <c r="A77" s="441"/>
      <c r="B77" s="441"/>
      <c r="C77" s="441"/>
      <c r="D77" s="441"/>
      <c r="E77" s="441"/>
      <c r="F77" s="441"/>
      <c r="G77" s="441"/>
      <c r="H77" s="441"/>
      <c r="I77" s="441"/>
      <c r="J77" s="441"/>
      <c r="K77" s="441"/>
      <c r="L77" s="441"/>
      <c r="M77" s="441"/>
      <c r="N77" s="441"/>
      <c r="O77" s="441"/>
      <c r="P77" s="441"/>
      <c r="Q77" s="441"/>
      <c r="R77" s="441"/>
      <c r="S77" s="441"/>
      <c r="T77" s="441"/>
      <c r="U77" s="441"/>
      <c r="V77" s="441"/>
      <c r="W77" s="441"/>
      <c r="X77" s="441"/>
      <c r="Y77" s="441"/>
      <c r="Z77" s="441"/>
      <c r="AA77" s="441"/>
      <c r="AB77" s="441"/>
      <c r="AC77" s="441"/>
      <c r="AD77" s="441"/>
      <c r="AE77" s="441"/>
      <c r="AF77" s="441"/>
      <c r="AG77" s="441"/>
      <c r="AH77" s="441"/>
      <c r="AI77" s="441"/>
      <c r="AJ77" s="441"/>
      <c r="AK77" s="441"/>
      <c r="AL77" s="441"/>
      <c r="AM77" s="441"/>
      <c r="AN77" s="441"/>
    </row>
    <row r="78" spans="1:40" ht="18.899999999999999" customHeight="1" x14ac:dyDescent="0.2">
      <c r="A78" s="441"/>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41"/>
      <c r="AL78" s="441"/>
      <c r="AM78" s="441"/>
      <c r="AN78" s="441"/>
    </row>
    <row r="79" spans="1:40" ht="39.9" customHeight="1" x14ac:dyDescent="0.2">
      <c r="A79" s="441"/>
      <c r="B79" s="441"/>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41"/>
      <c r="AL79" s="441"/>
      <c r="AM79" s="441"/>
      <c r="AN79" s="441"/>
    </row>
    <row r="80" spans="1:40" ht="39.9" customHeight="1" x14ac:dyDescent="0.2">
      <c r="A80" s="441"/>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row>
    <row r="81" spans="1:40" ht="18.899999999999999" customHeight="1" x14ac:dyDescent="0.2">
      <c r="A81" s="441"/>
      <c r="B81" s="441"/>
      <c r="C81" s="441"/>
      <c r="D81" s="441"/>
      <c r="E81" s="441"/>
      <c r="F81" s="441"/>
      <c r="G81" s="441"/>
      <c r="H81" s="441"/>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441"/>
      <c r="AM81" s="441"/>
      <c r="AN81" s="441"/>
    </row>
    <row r="82" spans="1:40" ht="18.899999999999999" customHeight="1" x14ac:dyDescent="0.2">
      <c r="A82" s="441"/>
      <c r="B82" s="441"/>
      <c r="C82" s="441"/>
      <c r="D82" s="441"/>
      <c r="E82" s="441"/>
      <c r="F82" s="441"/>
      <c r="G82" s="441"/>
      <c r="H82" s="441"/>
      <c r="I82" s="441"/>
      <c r="J82" s="441"/>
      <c r="K82" s="441"/>
      <c r="L82" s="441"/>
      <c r="M82" s="441"/>
      <c r="N82" s="441"/>
      <c r="O82" s="441"/>
      <c r="P82" s="441"/>
      <c r="Q82" s="441"/>
      <c r="R82" s="441"/>
      <c r="S82" s="441"/>
      <c r="T82" s="441"/>
      <c r="U82" s="441"/>
      <c r="V82" s="441"/>
      <c r="W82" s="441"/>
      <c r="X82" s="441"/>
      <c r="Y82" s="441"/>
      <c r="Z82" s="441"/>
      <c r="AA82" s="441"/>
      <c r="AB82" s="441"/>
      <c r="AC82" s="441"/>
      <c r="AD82" s="441"/>
      <c r="AE82" s="441"/>
      <c r="AF82" s="441"/>
      <c r="AG82" s="441"/>
      <c r="AH82" s="441"/>
      <c r="AI82" s="441"/>
      <c r="AJ82" s="441"/>
      <c r="AK82" s="441"/>
      <c r="AL82" s="441"/>
      <c r="AM82" s="441"/>
      <c r="AN82" s="441"/>
    </row>
    <row r="83" spans="1:40" ht="18.899999999999999" customHeight="1" x14ac:dyDescent="0.2">
      <c r="A83" s="441"/>
      <c r="B83" s="441"/>
      <c r="C83" s="441"/>
      <c r="D83" s="441"/>
      <c r="E83" s="441"/>
      <c r="F83" s="441"/>
      <c r="G83" s="441"/>
      <c r="H83" s="441"/>
      <c r="I83" s="441"/>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441"/>
      <c r="AH83" s="441"/>
      <c r="AI83" s="441"/>
      <c r="AJ83" s="441"/>
      <c r="AK83" s="441"/>
      <c r="AL83" s="441"/>
      <c r="AM83" s="441"/>
      <c r="AN83" s="441"/>
    </row>
    <row r="84" spans="1:40" ht="18.899999999999999" customHeight="1" x14ac:dyDescent="0.2">
      <c r="A84" s="441"/>
      <c r="B84" s="441"/>
      <c r="C84" s="441"/>
      <c r="D84" s="441"/>
      <c r="E84" s="441"/>
      <c r="F84" s="441"/>
      <c r="G84" s="441"/>
      <c r="H84" s="441"/>
      <c r="I84" s="441"/>
      <c r="J84" s="441"/>
      <c r="K84" s="441"/>
      <c r="L84" s="441"/>
      <c r="M84" s="441"/>
      <c r="N84" s="441"/>
      <c r="O84" s="441"/>
      <c r="P84" s="441"/>
      <c r="Q84" s="441"/>
      <c r="R84" s="441"/>
      <c r="S84" s="441"/>
      <c r="T84" s="441"/>
      <c r="U84" s="441"/>
      <c r="V84" s="441"/>
      <c r="W84" s="441"/>
      <c r="X84" s="441"/>
      <c r="Y84" s="441"/>
      <c r="Z84" s="441"/>
      <c r="AA84" s="441"/>
      <c r="AB84" s="441"/>
      <c r="AC84" s="441"/>
      <c r="AD84" s="441"/>
      <c r="AE84" s="441"/>
      <c r="AF84" s="441"/>
      <c r="AG84" s="441"/>
      <c r="AH84" s="441"/>
      <c r="AI84" s="441"/>
      <c r="AJ84" s="441"/>
      <c r="AK84" s="441"/>
      <c r="AL84" s="441"/>
      <c r="AM84" s="441"/>
      <c r="AN84" s="441"/>
    </row>
    <row r="85" spans="1:40" ht="18.899999999999999" customHeight="1" x14ac:dyDescent="0.2">
      <c r="A85" s="441"/>
      <c r="B85" s="441"/>
      <c r="C85" s="441"/>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row>
    <row r="86" spans="1:40" ht="18.899999999999999" customHeight="1" x14ac:dyDescent="0.2">
      <c r="A86" s="441"/>
      <c r="B86" s="441"/>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441"/>
      <c r="AN86" s="441"/>
    </row>
    <row r="87" spans="1:40" ht="18.899999999999999" customHeight="1" x14ac:dyDescent="0.2">
      <c r="A87" s="441"/>
      <c r="B87" s="441"/>
      <c r="C87" s="441"/>
      <c r="D87" s="441"/>
      <c r="E87" s="441"/>
      <c r="F87" s="441"/>
      <c r="G87" s="441"/>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c r="AI87" s="441"/>
      <c r="AJ87" s="441"/>
      <c r="AK87" s="441"/>
      <c r="AL87" s="441"/>
      <c r="AM87" s="441"/>
      <c r="AN87" s="441"/>
    </row>
    <row r="88" spans="1:40" ht="18.899999999999999" customHeight="1" x14ac:dyDescent="0.2">
      <c r="A88" s="441"/>
      <c r="B88" s="441"/>
      <c r="C88" s="441"/>
      <c r="D88" s="441"/>
      <c r="E88" s="441"/>
      <c r="F88" s="441"/>
      <c r="G88" s="441"/>
      <c r="H88" s="441"/>
      <c r="I88" s="441"/>
      <c r="J88" s="441"/>
      <c r="K88" s="441"/>
      <c r="L88" s="441"/>
      <c r="M88" s="441"/>
      <c r="N88" s="441"/>
      <c r="O88" s="441"/>
      <c r="P88" s="441"/>
      <c r="Q88" s="441"/>
      <c r="R88" s="441"/>
      <c r="S88" s="441"/>
      <c r="T88" s="441"/>
      <c r="U88" s="441"/>
      <c r="V88" s="441"/>
      <c r="W88" s="441"/>
      <c r="X88" s="441"/>
      <c r="Y88" s="441"/>
      <c r="Z88" s="441"/>
      <c r="AA88" s="441"/>
      <c r="AB88" s="441"/>
      <c r="AC88" s="441"/>
      <c r="AD88" s="441"/>
      <c r="AE88" s="441"/>
      <c r="AF88" s="441"/>
      <c r="AG88" s="441"/>
      <c r="AH88" s="441"/>
      <c r="AI88" s="441"/>
      <c r="AJ88" s="441"/>
      <c r="AK88" s="441"/>
      <c r="AL88" s="441"/>
      <c r="AM88" s="441"/>
      <c r="AN88" s="441"/>
    </row>
    <row r="89" spans="1:40" ht="18.899999999999999" customHeight="1" x14ac:dyDescent="0.2">
      <c r="A89" s="441"/>
      <c r="B89" s="441"/>
      <c r="C89" s="441"/>
      <c r="D89" s="441"/>
      <c r="E89" s="441"/>
      <c r="F89" s="441"/>
      <c r="G89" s="441"/>
      <c r="H89" s="441"/>
      <c r="I89" s="441"/>
      <c r="J89" s="441"/>
      <c r="K89" s="441"/>
      <c r="L89" s="441"/>
      <c r="M89" s="441"/>
      <c r="N89" s="441"/>
      <c r="O89" s="441"/>
      <c r="P89" s="441"/>
      <c r="Q89" s="441"/>
      <c r="R89" s="441"/>
      <c r="S89" s="441"/>
      <c r="T89" s="441"/>
      <c r="U89" s="441"/>
      <c r="V89" s="441"/>
      <c r="W89" s="441"/>
      <c r="X89" s="441"/>
      <c r="Y89" s="441"/>
      <c r="Z89" s="441"/>
      <c r="AA89" s="441"/>
      <c r="AB89" s="441"/>
      <c r="AC89" s="441"/>
      <c r="AD89" s="441"/>
      <c r="AE89" s="441"/>
      <c r="AF89" s="441"/>
      <c r="AG89" s="441"/>
      <c r="AH89" s="441"/>
      <c r="AI89" s="441"/>
      <c r="AJ89" s="441"/>
      <c r="AK89" s="441"/>
      <c r="AL89" s="441"/>
      <c r="AM89" s="441"/>
      <c r="AN89" s="441"/>
    </row>
    <row r="90" spans="1:40" ht="18.899999999999999" customHeight="1" x14ac:dyDescent="0.2">
      <c r="A90" s="441"/>
      <c r="B90" s="441"/>
      <c r="C90" s="441"/>
      <c r="D90" s="441"/>
      <c r="E90" s="441"/>
      <c r="F90" s="441"/>
      <c r="G90" s="441"/>
      <c r="H90" s="441"/>
      <c r="I90" s="441"/>
      <c r="J90" s="441"/>
      <c r="K90" s="441"/>
      <c r="L90" s="441"/>
      <c r="M90" s="441"/>
      <c r="N90" s="441"/>
      <c r="O90" s="441"/>
      <c r="P90" s="441"/>
      <c r="Q90" s="441"/>
      <c r="R90" s="441"/>
      <c r="S90" s="441"/>
      <c r="T90" s="441"/>
      <c r="U90" s="441"/>
      <c r="V90" s="441"/>
      <c r="W90" s="441"/>
      <c r="X90" s="441"/>
      <c r="Y90" s="441"/>
      <c r="Z90" s="441"/>
      <c r="AA90" s="441"/>
      <c r="AB90" s="441"/>
      <c r="AC90" s="441"/>
      <c r="AD90" s="441"/>
      <c r="AE90" s="441"/>
      <c r="AF90" s="441"/>
      <c r="AG90" s="441"/>
      <c r="AH90" s="441"/>
      <c r="AI90" s="441"/>
      <c r="AJ90" s="441"/>
      <c r="AK90" s="441"/>
      <c r="AL90" s="441"/>
      <c r="AM90" s="441"/>
      <c r="AN90" s="441"/>
    </row>
    <row r="91" spans="1:40" ht="18.899999999999999" customHeight="1" x14ac:dyDescent="0.2">
      <c r="A91" s="441"/>
      <c r="B91" s="441"/>
      <c r="C91" s="441"/>
      <c r="D91" s="441"/>
      <c r="E91" s="441"/>
      <c r="F91" s="441"/>
      <c r="G91" s="441"/>
      <c r="H91" s="441"/>
      <c r="I91" s="441"/>
      <c r="J91" s="441"/>
      <c r="K91" s="441"/>
      <c r="L91" s="441"/>
      <c r="M91" s="441"/>
      <c r="N91" s="441"/>
      <c r="O91" s="441"/>
      <c r="P91" s="441"/>
      <c r="Q91" s="441"/>
      <c r="R91" s="441"/>
      <c r="S91" s="441"/>
      <c r="T91" s="441"/>
      <c r="U91" s="441"/>
      <c r="V91" s="441"/>
      <c r="W91" s="441"/>
      <c r="X91" s="441"/>
      <c r="Y91" s="441"/>
      <c r="Z91" s="441"/>
      <c r="AA91" s="441"/>
      <c r="AB91" s="441"/>
      <c r="AC91" s="441"/>
      <c r="AD91" s="441"/>
      <c r="AE91" s="441"/>
      <c r="AF91" s="441"/>
      <c r="AG91" s="441"/>
      <c r="AH91" s="441"/>
      <c r="AI91" s="441"/>
      <c r="AJ91" s="441"/>
      <c r="AK91" s="441"/>
      <c r="AL91" s="441"/>
      <c r="AM91" s="441"/>
      <c r="AN91" s="441"/>
    </row>
    <row r="92" spans="1:40" ht="18.899999999999999" customHeight="1" x14ac:dyDescent="0.2">
      <c r="A92" s="441"/>
      <c r="B92" s="441"/>
      <c r="C92" s="441"/>
      <c r="D92" s="441"/>
      <c r="E92" s="441"/>
      <c r="F92" s="441"/>
      <c r="G92" s="441"/>
      <c r="H92" s="441"/>
      <c r="I92" s="441"/>
      <c r="J92" s="441"/>
      <c r="K92" s="441"/>
      <c r="L92" s="441"/>
      <c r="M92" s="441"/>
      <c r="N92" s="441"/>
      <c r="O92" s="441"/>
      <c r="P92" s="441"/>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1"/>
    </row>
    <row r="93" spans="1:40" ht="18.899999999999999" customHeight="1" x14ac:dyDescent="0.2">
      <c r="A93" s="441"/>
      <c r="B93" s="441"/>
      <c r="C93" s="441"/>
      <c r="D93" s="441"/>
      <c r="E93" s="441"/>
      <c r="F93" s="441"/>
      <c r="G93" s="441"/>
      <c r="H93" s="441"/>
      <c r="I93" s="441"/>
      <c r="J93" s="441"/>
      <c r="K93" s="441"/>
      <c r="L93" s="441"/>
      <c r="M93" s="441"/>
      <c r="N93" s="441"/>
      <c r="O93" s="441"/>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1"/>
    </row>
    <row r="94" spans="1:40" ht="18.899999999999999" customHeight="1" x14ac:dyDescent="0.2">
      <c r="A94" s="441"/>
      <c r="B94" s="441"/>
      <c r="C94" s="441"/>
      <c r="D94" s="441"/>
      <c r="E94" s="441"/>
      <c r="F94" s="441"/>
      <c r="G94" s="441"/>
      <c r="H94" s="441"/>
      <c r="I94" s="441"/>
      <c r="J94" s="441"/>
      <c r="K94" s="441"/>
      <c r="L94" s="441"/>
      <c r="M94" s="441"/>
      <c r="N94" s="441"/>
      <c r="O94" s="441"/>
      <c r="P94" s="441"/>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1"/>
    </row>
    <row r="95" spans="1:40" ht="18.899999999999999" customHeight="1" x14ac:dyDescent="0.2">
      <c r="A95" s="441"/>
      <c r="B95" s="441"/>
      <c r="C95" s="441"/>
      <c r="D95" s="441"/>
      <c r="E95" s="441"/>
      <c r="F95" s="441"/>
      <c r="G95" s="441"/>
      <c r="H95" s="441"/>
      <c r="I95" s="441"/>
      <c r="J95" s="441"/>
      <c r="K95" s="441"/>
      <c r="L95" s="441"/>
      <c r="M95" s="441"/>
      <c r="N95" s="441"/>
      <c r="O95" s="441"/>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1"/>
    </row>
    <row r="96" spans="1:40" ht="18.899999999999999" customHeight="1" x14ac:dyDescent="0.2">
      <c r="A96" s="441"/>
      <c r="B96" s="441"/>
      <c r="C96" s="441"/>
      <c r="D96" s="441"/>
      <c r="E96" s="441"/>
      <c r="F96" s="441"/>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row>
    <row r="97" spans="1:40" ht="18.899999999999999" customHeight="1" x14ac:dyDescent="0.2">
      <c r="A97" s="441"/>
      <c r="B97" s="441"/>
      <c r="C97" s="441"/>
      <c r="D97" s="441"/>
      <c r="E97" s="441"/>
      <c r="F97" s="441"/>
      <c r="G97" s="441"/>
      <c r="H97" s="441"/>
      <c r="I97" s="441"/>
      <c r="J97" s="441"/>
      <c r="K97" s="441"/>
      <c r="L97" s="441"/>
      <c r="M97" s="441"/>
      <c r="N97" s="441"/>
      <c r="O97" s="441"/>
      <c r="P97" s="441"/>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41"/>
    </row>
    <row r="98" spans="1:40" ht="18.899999999999999" customHeight="1" x14ac:dyDescent="0.2">
      <c r="A98" s="441"/>
      <c r="B98" s="441"/>
      <c r="C98" s="441"/>
      <c r="D98" s="441"/>
      <c r="E98" s="441"/>
      <c r="F98" s="441"/>
      <c r="G98" s="441"/>
      <c r="H98" s="441"/>
      <c r="I98" s="441"/>
      <c r="J98" s="441"/>
      <c r="K98" s="441"/>
      <c r="L98" s="441"/>
      <c r="M98" s="441"/>
      <c r="N98" s="441"/>
      <c r="O98" s="441"/>
      <c r="P98" s="441"/>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41"/>
    </row>
    <row r="99" spans="1:40" ht="18.899999999999999" customHeight="1" x14ac:dyDescent="0.2">
      <c r="A99" s="441"/>
      <c r="B99" s="441"/>
      <c r="C99" s="441"/>
      <c r="D99" s="441"/>
      <c r="E99" s="441"/>
      <c r="F99" s="441"/>
      <c r="G99" s="441"/>
      <c r="H99" s="441"/>
      <c r="I99" s="441"/>
      <c r="J99" s="441"/>
      <c r="K99" s="441"/>
      <c r="L99" s="441"/>
      <c r="M99" s="441"/>
      <c r="N99" s="441"/>
      <c r="O99" s="441"/>
      <c r="P99" s="441"/>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41"/>
    </row>
    <row r="100" spans="1:40" ht="18.899999999999999" customHeight="1" x14ac:dyDescent="0.2">
      <c r="A100" s="441"/>
      <c r="B100" s="441"/>
      <c r="C100" s="441"/>
      <c r="D100" s="441"/>
      <c r="E100" s="441"/>
      <c r="F100" s="441"/>
      <c r="G100" s="441"/>
      <c r="H100" s="441"/>
      <c r="I100" s="441"/>
      <c r="J100" s="441"/>
      <c r="K100" s="441"/>
      <c r="L100" s="441"/>
      <c r="M100" s="441"/>
      <c r="N100" s="441"/>
      <c r="O100" s="441"/>
      <c r="P100" s="441"/>
      <c r="Q100" s="441"/>
      <c r="R100" s="441"/>
      <c r="S100" s="441"/>
      <c r="T100" s="441"/>
      <c r="U100" s="441"/>
      <c r="V100" s="441"/>
      <c r="W100" s="441"/>
      <c r="X100" s="441"/>
      <c r="Y100" s="441"/>
      <c r="Z100" s="441"/>
      <c r="AA100" s="441"/>
      <c r="AB100" s="441"/>
      <c r="AC100" s="441"/>
      <c r="AD100" s="441"/>
      <c r="AE100" s="441"/>
      <c r="AF100" s="441"/>
      <c r="AG100" s="441"/>
      <c r="AH100" s="441"/>
      <c r="AI100" s="441"/>
      <c r="AJ100" s="441"/>
      <c r="AK100" s="441"/>
      <c r="AL100" s="441"/>
      <c r="AM100" s="441"/>
      <c r="AN100" s="441"/>
    </row>
    <row r="101" spans="1:40" ht="18.899999999999999" customHeight="1" x14ac:dyDescent="0.2">
      <c r="A101" s="441"/>
      <c r="B101" s="441"/>
      <c r="C101" s="441"/>
      <c r="D101" s="441"/>
      <c r="E101" s="441"/>
      <c r="F101" s="441"/>
      <c r="G101" s="441"/>
      <c r="H101" s="441"/>
      <c r="I101" s="441"/>
      <c r="J101" s="441"/>
      <c r="K101" s="441"/>
      <c r="L101" s="441"/>
      <c r="M101" s="441"/>
      <c r="N101" s="441"/>
      <c r="O101" s="441"/>
      <c r="P101" s="441"/>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41"/>
    </row>
    <row r="102" spans="1:40" ht="18.899999999999999" customHeight="1" x14ac:dyDescent="0.2">
      <c r="A102" s="441"/>
      <c r="B102" s="441"/>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41"/>
    </row>
    <row r="103" spans="1:40" ht="18.899999999999999" customHeight="1" x14ac:dyDescent="0.2">
      <c r="A103" s="441"/>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K103" s="441"/>
      <c r="AL103" s="441"/>
      <c r="AM103" s="441"/>
      <c r="AN103" s="441"/>
    </row>
    <row r="104" spans="1:40" ht="18.899999999999999" customHeight="1" x14ac:dyDescent="0.2">
      <c r="A104" s="441"/>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441"/>
      <c r="AI104" s="441"/>
      <c r="AJ104" s="441"/>
      <c r="AK104" s="441"/>
      <c r="AL104" s="441"/>
      <c r="AM104" s="441"/>
      <c r="AN104" s="441"/>
    </row>
    <row r="105" spans="1:40" ht="18.899999999999999" customHeight="1" x14ac:dyDescent="0.2">
      <c r="A105" s="441"/>
      <c r="B105" s="441"/>
      <c r="C105" s="441"/>
      <c r="D105" s="441"/>
      <c r="E105" s="441"/>
      <c r="F105" s="441"/>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441"/>
      <c r="AI105" s="441"/>
      <c r="AJ105" s="441"/>
      <c r="AK105" s="441"/>
      <c r="AL105" s="441"/>
      <c r="AM105" s="441"/>
      <c r="AN105" s="441"/>
    </row>
    <row r="106" spans="1:40" ht="18.899999999999999" customHeight="1" x14ac:dyDescent="0.2">
      <c r="A106" s="441"/>
      <c r="B106" s="441"/>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441"/>
      <c r="AI106" s="441"/>
      <c r="AJ106" s="441"/>
      <c r="AK106" s="441"/>
      <c r="AL106" s="441"/>
      <c r="AM106" s="441"/>
      <c r="AN106" s="441"/>
    </row>
    <row r="107" spans="1:40" ht="18.899999999999999" customHeight="1" x14ac:dyDescent="0.2">
      <c r="A107" s="441"/>
      <c r="B107" s="441"/>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441"/>
      <c r="AI107" s="441"/>
      <c r="AJ107" s="441"/>
      <c r="AK107" s="441"/>
      <c r="AL107" s="441"/>
      <c r="AM107" s="441"/>
      <c r="AN107" s="441"/>
    </row>
    <row r="108" spans="1:40" ht="18.899999999999999" customHeight="1" x14ac:dyDescent="0.2">
      <c r="A108" s="441"/>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441"/>
      <c r="AN108" s="441"/>
    </row>
    <row r="109" spans="1:40" ht="18.899999999999999" customHeight="1" x14ac:dyDescent="0.2">
      <c r="A109" s="441"/>
      <c r="B109" s="441"/>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41"/>
    </row>
    <row r="110" spans="1:40" ht="39.9" customHeight="1" x14ac:dyDescent="0.2">
      <c r="A110" s="441"/>
      <c r="B110" s="441"/>
      <c r="C110" s="441"/>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row>
    <row r="111" spans="1:40" ht="39.9" customHeight="1" x14ac:dyDescent="0.2">
      <c r="A111" s="441"/>
      <c r="B111" s="441"/>
      <c r="C111" s="441"/>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41"/>
    </row>
    <row r="112" spans="1:40" ht="18.899999999999999" customHeight="1" x14ac:dyDescent="0.2">
      <c r="A112" s="441"/>
      <c r="B112" s="441"/>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441"/>
      <c r="AN112" s="441"/>
    </row>
    <row r="113" spans="1:40" ht="18.899999999999999" customHeight="1" x14ac:dyDescent="0.2">
      <c r="A113" s="441"/>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row>
    <row r="114" spans="1:40" ht="18.899999999999999" customHeight="1" x14ac:dyDescent="0.2">
      <c r="A114" s="441"/>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441"/>
      <c r="AN114" s="441"/>
    </row>
    <row r="115" spans="1:40" ht="18.899999999999999" customHeight="1" x14ac:dyDescent="0.2">
      <c r="A115" s="441"/>
      <c r="B115" s="441"/>
      <c r="C115" s="441"/>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row>
    <row r="116" spans="1:40" ht="18.899999999999999" customHeight="1" x14ac:dyDescent="0.2">
      <c r="A116" s="441"/>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row>
    <row r="117" spans="1:40" ht="18.899999999999999" customHeight="1" x14ac:dyDescent="0.2">
      <c r="A117" s="441"/>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441"/>
      <c r="AI117" s="441"/>
      <c r="AJ117" s="441"/>
      <c r="AK117" s="441"/>
      <c r="AL117" s="441"/>
      <c r="AM117" s="441"/>
      <c r="AN117" s="441"/>
    </row>
    <row r="118" spans="1:40" ht="18.899999999999999" customHeight="1" x14ac:dyDescent="0.2">
      <c r="A118" s="441"/>
      <c r="B118" s="441"/>
      <c r="C118" s="441"/>
      <c r="D118" s="441"/>
      <c r="E118" s="441"/>
      <c r="F118" s="441"/>
      <c r="G118" s="441"/>
      <c r="H118" s="441"/>
      <c r="I118" s="441"/>
      <c r="J118" s="441"/>
      <c r="K118" s="441"/>
      <c r="L118" s="441"/>
      <c r="M118" s="441"/>
      <c r="N118" s="441"/>
      <c r="O118" s="441"/>
      <c r="P118" s="441"/>
      <c r="Q118" s="441"/>
      <c r="R118" s="441"/>
      <c r="S118" s="441"/>
      <c r="T118" s="441"/>
      <c r="U118" s="441"/>
      <c r="V118" s="441"/>
      <c r="W118" s="441"/>
      <c r="X118" s="441"/>
      <c r="Y118" s="441"/>
      <c r="Z118" s="441"/>
      <c r="AA118" s="441"/>
      <c r="AB118" s="441"/>
      <c r="AC118" s="441"/>
      <c r="AD118" s="441"/>
      <c r="AE118" s="441"/>
      <c r="AF118" s="441"/>
      <c r="AG118" s="441"/>
      <c r="AH118" s="441"/>
      <c r="AI118" s="441"/>
      <c r="AJ118" s="441"/>
      <c r="AK118" s="441"/>
      <c r="AL118" s="441"/>
      <c r="AM118" s="441"/>
      <c r="AN118" s="441"/>
    </row>
    <row r="119" spans="1:40" ht="18.899999999999999" customHeight="1" x14ac:dyDescent="0.2">
      <c r="A119" s="441"/>
      <c r="B119" s="441"/>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row>
    <row r="120" spans="1:40" ht="18.899999999999999" customHeight="1" x14ac:dyDescent="0.2">
      <c r="A120" s="441"/>
      <c r="B120" s="441"/>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row>
    <row r="121" spans="1:40" ht="18.899999999999999" customHeight="1" x14ac:dyDescent="0.2">
      <c r="A121" s="441"/>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441"/>
      <c r="AL121" s="441"/>
      <c r="AM121" s="441"/>
      <c r="AN121" s="441"/>
    </row>
    <row r="122" spans="1:40" ht="18.899999999999999" customHeight="1" x14ac:dyDescent="0.2">
      <c r="A122" s="441"/>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441"/>
      <c r="AJ122" s="441"/>
      <c r="AK122" s="441"/>
      <c r="AL122" s="441"/>
      <c r="AM122" s="441"/>
      <c r="AN122" s="441"/>
    </row>
    <row r="123" spans="1:40" ht="18.899999999999999" customHeight="1" x14ac:dyDescent="0.2">
      <c r="A123" s="441"/>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row>
    <row r="124" spans="1:40" ht="18.899999999999999" customHeight="1" x14ac:dyDescent="0.2">
      <c r="A124" s="441"/>
      <c r="B124" s="441"/>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441"/>
      <c r="AI124" s="441"/>
      <c r="AJ124" s="441"/>
      <c r="AK124" s="441"/>
      <c r="AL124" s="441"/>
      <c r="AM124" s="441"/>
      <c r="AN124" s="441"/>
    </row>
    <row r="125" spans="1:40" ht="18.899999999999999" customHeight="1" x14ac:dyDescent="0.2">
      <c r="A125" s="441"/>
      <c r="B125" s="441"/>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441"/>
      <c r="AI125" s="441"/>
      <c r="AJ125" s="441"/>
      <c r="AK125" s="441"/>
      <c r="AL125" s="441"/>
      <c r="AM125" s="441"/>
      <c r="AN125" s="441"/>
    </row>
    <row r="126" spans="1:40" ht="18.899999999999999" customHeight="1" x14ac:dyDescent="0.2">
      <c r="A126" s="441"/>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row>
    <row r="127" spans="1:40" ht="18.899999999999999" customHeight="1" x14ac:dyDescent="0.2">
      <c r="A127" s="441"/>
      <c r="B127" s="441"/>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441"/>
      <c r="AI127" s="441"/>
      <c r="AJ127" s="441"/>
      <c r="AK127" s="441"/>
      <c r="AL127" s="441"/>
      <c r="AM127" s="441"/>
      <c r="AN127" s="441"/>
    </row>
    <row r="128" spans="1:40" ht="18.899999999999999" customHeight="1" x14ac:dyDescent="0.2">
      <c r="A128" s="441"/>
      <c r="B128" s="441"/>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441"/>
      <c r="AI128" s="441"/>
      <c r="AJ128" s="441"/>
      <c r="AK128" s="441"/>
      <c r="AL128" s="441"/>
      <c r="AM128" s="441"/>
      <c r="AN128" s="441"/>
    </row>
    <row r="129" spans="1:40" ht="18.899999999999999" customHeight="1" x14ac:dyDescent="0.2">
      <c r="A129" s="441"/>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row>
    <row r="130" spans="1:40" ht="18.899999999999999" customHeight="1" x14ac:dyDescent="0.2">
      <c r="A130" s="441"/>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row>
    <row r="131" spans="1:40" ht="18.899999999999999" customHeight="1" x14ac:dyDescent="0.2">
      <c r="A131" s="441"/>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row>
    <row r="132" spans="1:40" ht="18.899999999999999" customHeight="1" x14ac:dyDescent="0.2">
      <c r="A132" s="441"/>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row>
    <row r="133" spans="1:40" ht="18.899999999999999" customHeight="1" x14ac:dyDescent="0.2">
      <c r="A133" s="441"/>
      <c r="B133" s="441"/>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row>
    <row r="134" spans="1:40" ht="18.899999999999999" customHeight="1" x14ac:dyDescent="0.2">
      <c r="A134" s="441"/>
      <c r="B134" s="441"/>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row>
    <row r="135" spans="1:40" ht="18.899999999999999" customHeight="1" x14ac:dyDescent="0.2">
      <c r="A135" s="441"/>
      <c r="B135" s="441"/>
      <c r="C135" s="441"/>
      <c r="D135" s="441"/>
      <c r="E135" s="441"/>
      <c r="F135" s="441"/>
      <c r="G135" s="441"/>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41"/>
    </row>
    <row r="136" spans="1:40" ht="18.899999999999999" customHeight="1" x14ac:dyDescent="0.2">
      <c r="A136" s="441"/>
      <c r="B136" s="441"/>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row>
    <row r="137" spans="1:40" ht="18.899999999999999" customHeight="1" x14ac:dyDescent="0.2">
      <c r="A137" s="441"/>
      <c r="B137" s="441"/>
      <c r="C137" s="441"/>
      <c r="D137" s="441"/>
      <c r="E137" s="441"/>
      <c r="F137" s="441"/>
      <c r="G137" s="441"/>
      <c r="H137" s="441"/>
      <c r="I137" s="441"/>
      <c r="J137" s="441"/>
      <c r="K137" s="441"/>
      <c r="L137" s="441"/>
      <c r="M137" s="441"/>
      <c r="N137" s="441"/>
      <c r="O137" s="441"/>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row>
    <row r="138" spans="1:40" ht="18.899999999999999" customHeight="1" x14ac:dyDescent="0.2">
      <c r="A138" s="441"/>
      <c r="B138" s="441"/>
      <c r="C138" s="441"/>
      <c r="D138" s="441"/>
      <c r="E138" s="441"/>
      <c r="F138" s="441"/>
      <c r="G138" s="441"/>
      <c r="H138" s="441"/>
      <c r="I138" s="441"/>
      <c r="J138" s="441"/>
      <c r="K138" s="441"/>
      <c r="L138" s="441"/>
      <c r="M138" s="441"/>
      <c r="N138" s="441"/>
      <c r="O138" s="441"/>
      <c r="P138" s="441"/>
      <c r="Q138" s="441"/>
      <c r="R138" s="441"/>
      <c r="S138" s="441"/>
      <c r="T138" s="441"/>
      <c r="U138" s="441"/>
      <c r="V138" s="441"/>
      <c r="W138" s="441"/>
      <c r="X138" s="441"/>
      <c r="Y138" s="441"/>
      <c r="Z138" s="441"/>
      <c r="AA138" s="441"/>
      <c r="AB138" s="441"/>
      <c r="AC138" s="441"/>
      <c r="AD138" s="441"/>
      <c r="AE138" s="441"/>
      <c r="AF138" s="441"/>
      <c r="AG138" s="441"/>
      <c r="AH138" s="441"/>
      <c r="AI138" s="441"/>
      <c r="AJ138" s="441"/>
      <c r="AK138" s="441"/>
      <c r="AL138" s="441"/>
      <c r="AM138" s="441"/>
      <c r="AN138" s="441"/>
    </row>
    <row r="139" spans="1:40" ht="18.899999999999999" customHeight="1" x14ac:dyDescent="0.2">
      <c r="A139" s="441"/>
      <c r="B139" s="441"/>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row>
    <row r="140" spans="1:40" ht="18.899999999999999" customHeight="1" x14ac:dyDescent="0.2">
      <c r="A140" s="441"/>
      <c r="B140" s="441"/>
      <c r="C140" s="441"/>
      <c r="D140" s="441"/>
      <c r="E140" s="441"/>
      <c r="F140" s="441"/>
      <c r="G140" s="441"/>
      <c r="H140" s="441"/>
      <c r="I140" s="441"/>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1"/>
      <c r="AK140" s="441"/>
      <c r="AL140" s="441"/>
      <c r="AM140" s="441"/>
      <c r="AN140" s="441"/>
    </row>
    <row r="141" spans="1:40" ht="39.9" customHeight="1" x14ac:dyDescent="0.2">
      <c r="A141" s="441"/>
      <c r="B141" s="441"/>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row>
    <row r="142" spans="1:40" ht="39.9" customHeight="1" x14ac:dyDescent="0.2">
      <c r="A142" s="441"/>
      <c r="B142" s="441"/>
      <c r="C142" s="441"/>
      <c r="D142" s="441"/>
      <c r="E142" s="441"/>
      <c r="F142" s="441"/>
      <c r="G142" s="441"/>
      <c r="H142" s="441"/>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441"/>
      <c r="AJ142" s="441"/>
      <c r="AK142" s="441"/>
      <c r="AL142" s="441"/>
      <c r="AM142" s="441"/>
      <c r="AN142" s="441"/>
    </row>
    <row r="143" spans="1:40" ht="18.899999999999999" customHeight="1" x14ac:dyDescent="0.2">
      <c r="A143" s="441"/>
      <c r="B143" s="441"/>
      <c r="C143" s="441"/>
      <c r="D143" s="441"/>
      <c r="E143" s="441"/>
      <c r="F143" s="441"/>
      <c r="G143" s="441"/>
      <c r="H143" s="441"/>
      <c r="I143" s="441"/>
      <c r="J143" s="441"/>
      <c r="K143" s="441"/>
      <c r="L143" s="441"/>
      <c r="M143" s="441"/>
      <c r="N143" s="441"/>
      <c r="O143" s="441"/>
      <c r="P143" s="441"/>
      <c r="Q143" s="441"/>
      <c r="R143" s="441"/>
      <c r="S143" s="441"/>
      <c r="T143" s="441"/>
      <c r="U143" s="441"/>
      <c r="V143" s="441"/>
      <c r="W143" s="441"/>
      <c r="X143" s="441"/>
      <c r="Y143" s="441"/>
      <c r="Z143" s="441"/>
      <c r="AA143" s="441"/>
      <c r="AB143" s="441"/>
      <c r="AC143" s="441"/>
      <c r="AD143" s="441"/>
      <c r="AE143" s="441"/>
      <c r="AF143" s="441"/>
      <c r="AG143" s="441"/>
      <c r="AH143" s="441"/>
      <c r="AI143" s="441"/>
      <c r="AJ143" s="441"/>
      <c r="AK143" s="441"/>
      <c r="AL143" s="441"/>
      <c r="AM143" s="441"/>
      <c r="AN143" s="441"/>
    </row>
    <row r="144" spans="1:40" ht="18.899999999999999" customHeight="1" x14ac:dyDescent="0.2">
      <c r="A144" s="441"/>
      <c r="B144" s="441"/>
      <c r="C144" s="441"/>
      <c r="D144" s="441"/>
      <c r="E144" s="441"/>
      <c r="F144" s="441"/>
      <c r="G144" s="441"/>
      <c r="H144" s="441"/>
      <c r="I144" s="441"/>
      <c r="J144" s="441"/>
      <c r="K144" s="441"/>
      <c r="L144" s="441"/>
      <c r="M144" s="441"/>
      <c r="N144" s="441"/>
      <c r="O144" s="441"/>
      <c r="P144" s="441"/>
      <c r="Q144" s="441"/>
      <c r="R144" s="441"/>
      <c r="S144" s="441"/>
      <c r="T144" s="441"/>
      <c r="U144" s="441"/>
      <c r="V144" s="441"/>
      <c r="W144" s="441"/>
      <c r="X144" s="441"/>
      <c r="Y144" s="441"/>
      <c r="Z144" s="441"/>
      <c r="AA144" s="441"/>
      <c r="AB144" s="441"/>
      <c r="AC144" s="441"/>
      <c r="AD144" s="441"/>
      <c r="AE144" s="441"/>
      <c r="AF144" s="441"/>
      <c r="AG144" s="441"/>
      <c r="AH144" s="441"/>
      <c r="AI144" s="441"/>
      <c r="AJ144" s="441"/>
      <c r="AK144" s="441"/>
      <c r="AL144" s="441"/>
      <c r="AM144" s="441"/>
      <c r="AN144" s="441"/>
    </row>
    <row r="145" spans="1:40" ht="18.899999999999999" customHeight="1" x14ac:dyDescent="0.2">
      <c r="A145" s="441"/>
      <c r="B145" s="441"/>
      <c r="C145" s="441"/>
      <c r="D145" s="441"/>
      <c r="E145" s="441"/>
      <c r="F145" s="441"/>
      <c r="G145" s="441"/>
      <c r="H145" s="441"/>
      <c r="I145" s="441"/>
      <c r="J145" s="441"/>
      <c r="K145" s="441"/>
      <c r="L145" s="441"/>
      <c r="M145" s="441"/>
      <c r="N145" s="441"/>
      <c r="O145" s="441"/>
      <c r="P145" s="441"/>
      <c r="Q145" s="441"/>
      <c r="R145" s="441"/>
      <c r="S145" s="441"/>
      <c r="T145" s="441"/>
      <c r="U145" s="441"/>
      <c r="V145" s="441"/>
      <c r="W145" s="441"/>
      <c r="X145" s="441"/>
      <c r="Y145" s="441"/>
      <c r="Z145" s="441"/>
      <c r="AA145" s="441"/>
      <c r="AB145" s="441"/>
      <c r="AC145" s="441"/>
      <c r="AD145" s="441"/>
      <c r="AE145" s="441"/>
      <c r="AF145" s="441"/>
      <c r="AG145" s="441"/>
      <c r="AH145" s="441"/>
      <c r="AI145" s="441"/>
      <c r="AJ145" s="441"/>
      <c r="AK145" s="441"/>
      <c r="AL145" s="441"/>
      <c r="AM145" s="441"/>
      <c r="AN145" s="441"/>
    </row>
    <row r="146" spans="1:40" ht="18.899999999999999" customHeight="1" x14ac:dyDescent="0.2">
      <c r="A146" s="441"/>
      <c r="B146" s="441"/>
      <c r="C146" s="441"/>
      <c r="D146" s="441"/>
      <c r="E146" s="441"/>
      <c r="F146" s="441"/>
      <c r="G146" s="441"/>
      <c r="H146" s="441"/>
      <c r="I146" s="441"/>
      <c r="J146" s="441"/>
      <c r="K146" s="441"/>
      <c r="L146" s="441"/>
      <c r="M146" s="441"/>
      <c r="N146" s="441"/>
      <c r="O146" s="441"/>
      <c r="P146" s="441"/>
      <c r="Q146" s="441"/>
      <c r="R146" s="441"/>
      <c r="S146" s="441"/>
      <c r="T146" s="441"/>
      <c r="U146" s="441"/>
      <c r="V146" s="441"/>
      <c r="W146" s="441"/>
      <c r="X146" s="441"/>
      <c r="Y146" s="441"/>
      <c r="Z146" s="441"/>
      <c r="AA146" s="441"/>
      <c r="AB146" s="441"/>
      <c r="AC146" s="441"/>
      <c r="AD146" s="441"/>
      <c r="AE146" s="441"/>
      <c r="AF146" s="441"/>
      <c r="AG146" s="441"/>
      <c r="AH146" s="441"/>
      <c r="AI146" s="441"/>
      <c r="AJ146" s="441"/>
      <c r="AK146" s="441"/>
      <c r="AL146" s="441"/>
      <c r="AM146" s="441"/>
      <c r="AN146" s="441"/>
    </row>
    <row r="147" spans="1:40" ht="18.899999999999999" customHeight="1" x14ac:dyDescent="0.2">
      <c r="A147" s="441"/>
      <c r="B147" s="441"/>
      <c r="C147" s="441"/>
      <c r="D147" s="441"/>
      <c r="E147" s="441"/>
      <c r="F147" s="441"/>
      <c r="G147" s="441"/>
      <c r="H147" s="441"/>
      <c r="I147" s="441"/>
      <c r="J147" s="441"/>
      <c r="K147" s="441"/>
      <c r="L147" s="441"/>
      <c r="M147" s="441"/>
      <c r="N147" s="441"/>
      <c r="O147" s="441"/>
      <c r="P147" s="441"/>
      <c r="Q147" s="441"/>
      <c r="R147" s="441"/>
      <c r="S147" s="441"/>
      <c r="T147" s="441"/>
      <c r="U147" s="441"/>
      <c r="V147" s="441"/>
      <c r="W147" s="441"/>
      <c r="X147" s="441"/>
      <c r="Y147" s="441"/>
      <c r="Z147" s="441"/>
      <c r="AA147" s="441"/>
      <c r="AB147" s="441"/>
      <c r="AC147" s="441"/>
      <c r="AD147" s="441"/>
      <c r="AE147" s="441"/>
      <c r="AF147" s="441"/>
      <c r="AG147" s="441"/>
      <c r="AH147" s="441"/>
      <c r="AI147" s="441"/>
      <c r="AJ147" s="441"/>
      <c r="AK147" s="441"/>
      <c r="AL147" s="441"/>
      <c r="AM147" s="441"/>
      <c r="AN147" s="441"/>
    </row>
    <row r="148" spans="1:40" ht="18.899999999999999" customHeight="1" x14ac:dyDescent="0.2">
      <c r="A148" s="441"/>
      <c r="B148" s="441"/>
      <c r="C148" s="441"/>
      <c r="D148" s="441"/>
      <c r="E148" s="441"/>
      <c r="F148" s="441"/>
      <c r="G148" s="441"/>
      <c r="H148" s="441"/>
      <c r="I148" s="441"/>
      <c r="J148" s="441"/>
      <c r="K148" s="441"/>
      <c r="L148" s="441"/>
      <c r="M148" s="441"/>
      <c r="N148" s="441"/>
      <c r="O148" s="441"/>
      <c r="P148" s="441"/>
      <c r="Q148" s="441"/>
      <c r="R148" s="441"/>
      <c r="S148" s="441"/>
      <c r="T148" s="441"/>
      <c r="U148" s="441"/>
      <c r="V148" s="441"/>
      <c r="W148" s="441"/>
      <c r="X148" s="441"/>
      <c r="Y148" s="441"/>
      <c r="Z148" s="441"/>
      <c r="AA148" s="441"/>
      <c r="AB148" s="441"/>
      <c r="AC148" s="441"/>
      <c r="AD148" s="441"/>
      <c r="AE148" s="441"/>
      <c r="AF148" s="441"/>
      <c r="AG148" s="441"/>
      <c r="AH148" s="441"/>
      <c r="AI148" s="441"/>
      <c r="AJ148" s="441"/>
      <c r="AK148" s="441"/>
      <c r="AL148" s="441"/>
      <c r="AM148" s="441"/>
      <c r="AN148" s="441"/>
    </row>
    <row r="149" spans="1:40" ht="18.899999999999999" customHeight="1" x14ac:dyDescent="0.2">
      <c r="A149" s="441"/>
      <c r="B149" s="441"/>
      <c r="C149" s="441"/>
      <c r="D149" s="441"/>
      <c r="E149" s="441"/>
      <c r="F149" s="441"/>
      <c r="G149" s="441"/>
      <c r="H149" s="441"/>
      <c r="I149" s="441"/>
      <c r="J149" s="441"/>
      <c r="K149" s="441"/>
      <c r="L149" s="441"/>
      <c r="M149" s="441"/>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row>
    <row r="150" spans="1:40" ht="18.899999999999999" customHeight="1" x14ac:dyDescent="0.2">
      <c r="A150" s="441"/>
      <c r="B150" s="441"/>
      <c r="C150" s="441"/>
      <c r="D150" s="441"/>
      <c r="E150" s="441"/>
      <c r="F150" s="441"/>
      <c r="G150" s="441"/>
      <c r="H150" s="441"/>
      <c r="I150" s="441"/>
      <c r="J150" s="441"/>
      <c r="K150" s="441"/>
      <c r="L150" s="441"/>
      <c r="M150" s="441"/>
      <c r="N150" s="441"/>
      <c r="O150" s="441"/>
      <c r="P150" s="441"/>
      <c r="Q150" s="441"/>
      <c r="R150" s="441"/>
      <c r="S150" s="441"/>
      <c r="T150" s="441"/>
      <c r="U150" s="441"/>
      <c r="V150" s="441"/>
      <c r="W150" s="441"/>
      <c r="X150" s="441"/>
      <c r="Y150" s="441"/>
      <c r="Z150" s="441"/>
      <c r="AA150" s="441"/>
      <c r="AB150" s="441"/>
      <c r="AC150" s="441"/>
      <c r="AD150" s="441"/>
      <c r="AE150" s="441"/>
      <c r="AF150" s="441"/>
      <c r="AG150" s="441"/>
      <c r="AH150" s="441"/>
      <c r="AI150" s="441"/>
      <c r="AJ150" s="441"/>
      <c r="AK150" s="441"/>
      <c r="AL150" s="441"/>
      <c r="AM150" s="441"/>
      <c r="AN150" s="441"/>
    </row>
    <row r="151" spans="1:40" ht="18.899999999999999" customHeight="1" x14ac:dyDescent="0.2">
      <c r="A151" s="441"/>
      <c r="B151" s="441"/>
      <c r="C151" s="441"/>
      <c r="D151" s="441"/>
      <c r="E151" s="441"/>
      <c r="F151" s="441"/>
      <c r="G151" s="441"/>
      <c r="H151" s="441"/>
      <c r="I151" s="441"/>
      <c r="J151" s="441"/>
      <c r="K151" s="441"/>
      <c r="L151" s="441"/>
      <c r="M151" s="441"/>
      <c r="N151" s="441"/>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1"/>
    </row>
    <row r="152" spans="1:40" ht="18.899999999999999" customHeight="1" x14ac:dyDescent="0.2">
      <c r="A152" s="441"/>
      <c r="B152" s="441"/>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441"/>
      <c r="AI152" s="441"/>
      <c r="AJ152" s="441"/>
      <c r="AK152" s="441"/>
      <c r="AL152" s="441"/>
      <c r="AM152" s="441"/>
      <c r="AN152" s="441"/>
    </row>
    <row r="153" spans="1:40" ht="18.899999999999999" customHeight="1" x14ac:dyDescent="0.2">
      <c r="A153" s="441"/>
      <c r="B153" s="441"/>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1"/>
      <c r="AN153" s="441"/>
    </row>
    <row r="154" spans="1:40" ht="18.899999999999999" customHeight="1" x14ac:dyDescent="0.2">
      <c r="A154" s="441"/>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441"/>
      <c r="AI154" s="441"/>
      <c r="AJ154" s="441"/>
      <c r="AK154" s="441"/>
      <c r="AL154" s="441"/>
      <c r="AM154" s="441"/>
      <c r="AN154" s="441"/>
    </row>
    <row r="155" spans="1:40" ht="18.899999999999999" customHeight="1" x14ac:dyDescent="0.2">
      <c r="A155" s="441"/>
      <c r="B155" s="441"/>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441"/>
      <c r="AI155" s="441"/>
      <c r="AJ155" s="441"/>
      <c r="AK155" s="441"/>
      <c r="AL155" s="441"/>
      <c r="AM155" s="441"/>
      <c r="AN155" s="441"/>
    </row>
    <row r="156" spans="1:40" ht="18.899999999999999" customHeight="1" x14ac:dyDescent="0.2">
      <c r="A156" s="441"/>
      <c r="B156" s="441"/>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441"/>
      <c r="AI156" s="441"/>
      <c r="AJ156" s="441"/>
      <c r="AK156" s="441"/>
      <c r="AL156" s="441"/>
      <c r="AM156" s="441"/>
      <c r="AN156" s="441"/>
    </row>
    <row r="157" spans="1:40" ht="18.899999999999999" customHeight="1" x14ac:dyDescent="0.2">
      <c r="A157" s="441"/>
      <c r="B157" s="441"/>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1"/>
      <c r="AN157" s="441"/>
    </row>
    <row r="158" spans="1:40" ht="18.899999999999999" customHeight="1" x14ac:dyDescent="0.2">
      <c r="A158" s="441"/>
      <c r="B158" s="441"/>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441"/>
      <c r="AI158" s="441"/>
      <c r="AJ158" s="441"/>
      <c r="AK158" s="441"/>
      <c r="AL158" s="441"/>
      <c r="AM158" s="441"/>
      <c r="AN158" s="441"/>
    </row>
    <row r="159" spans="1:40" ht="18.899999999999999" customHeight="1" x14ac:dyDescent="0.2">
      <c r="A159" s="441"/>
      <c r="B159" s="441"/>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441"/>
      <c r="AI159" s="441"/>
      <c r="AJ159" s="441"/>
      <c r="AK159" s="441"/>
      <c r="AL159" s="441"/>
      <c r="AM159" s="441"/>
      <c r="AN159" s="441"/>
    </row>
    <row r="160" spans="1:40" ht="18.899999999999999" customHeight="1" x14ac:dyDescent="0.2">
      <c r="A160" s="441"/>
      <c r="B160" s="441"/>
      <c r="C160" s="441"/>
      <c r="D160" s="441"/>
      <c r="E160" s="441"/>
      <c r="F160" s="441"/>
      <c r="G160" s="441"/>
      <c r="H160" s="441"/>
      <c r="I160" s="441"/>
      <c r="J160" s="441"/>
      <c r="K160" s="441"/>
      <c r="L160" s="441"/>
      <c r="M160" s="441"/>
      <c r="N160" s="441"/>
      <c r="O160" s="441"/>
      <c r="P160" s="441"/>
      <c r="Q160" s="441"/>
      <c r="R160" s="441"/>
      <c r="S160" s="441"/>
      <c r="T160" s="441"/>
      <c r="U160" s="441"/>
      <c r="V160" s="441"/>
      <c r="W160" s="441"/>
      <c r="X160" s="441"/>
      <c r="Y160" s="441"/>
      <c r="Z160" s="441"/>
      <c r="AA160" s="441"/>
      <c r="AB160" s="441"/>
      <c r="AC160" s="441"/>
      <c r="AD160" s="441"/>
      <c r="AE160" s="441"/>
      <c r="AF160" s="441"/>
      <c r="AG160" s="441"/>
      <c r="AH160" s="441"/>
      <c r="AI160" s="441"/>
      <c r="AJ160" s="441"/>
      <c r="AK160" s="441"/>
      <c r="AL160" s="441"/>
      <c r="AM160" s="441"/>
      <c r="AN160" s="441"/>
    </row>
    <row r="161" spans="1:40" ht="18.899999999999999" customHeight="1" x14ac:dyDescent="0.2">
      <c r="A161" s="441"/>
      <c r="B161" s="441"/>
      <c r="C161" s="441"/>
      <c r="D161" s="441"/>
      <c r="E161" s="441"/>
      <c r="F161" s="441"/>
      <c r="G161" s="441"/>
      <c r="H161" s="441"/>
      <c r="I161" s="441"/>
      <c r="J161" s="441"/>
      <c r="K161" s="441"/>
      <c r="L161" s="441"/>
      <c r="M161" s="441"/>
      <c r="N161" s="441"/>
      <c r="O161" s="441"/>
      <c r="P161" s="441"/>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1"/>
      <c r="AL161" s="441"/>
      <c r="AM161" s="441"/>
      <c r="AN161" s="441"/>
    </row>
    <row r="162" spans="1:40" ht="18.899999999999999" customHeight="1" x14ac:dyDescent="0.2">
      <c r="A162" s="441"/>
      <c r="B162" s="441"/>
      <c r="C162" s="441"/>
      <c r="D162" s="441"/>
      <c r="E162" s="441"/>
      <c r="F162" s="441"/>
      <c r="G162" s="441"/>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441"/>
      <c r="AI162" s="441"/>
      <c r="AJ162" s="441"/>
      <c r="AK162" s="441"/>
      <c r="AL162" s="441"/>
      <c r="AM162" s="441"/>
      <c r="AN162" s="441"/>
    </row>
    <row r="163" spans="1:40" ht="18.899999999999999" customHeight="1" x14ac:dyDescent="0.2">
      <c r="A163" s="441"/>
      <c r="B163" s="441"/>
      <c r="C163" s="441"/>
      <c r="D163" s="441"/>
      <c r="E163" s="441"/>
      <c r="F163" s="441"/>
      <c r="G163" s="441"/>
      <c r="H163" s="441"/>
      <c r="I163" s="441"/>
      <c r="J163" s="441"/>
      <c r="K163" s="441"/>
      <c r="L163" s="441"/>
      <c r="M163" s="441"/>
      <c r="N163" s="441"/>
      <c r="O163" s="441"/>
      <c r="P163" s="441"/>
      <c r="Q163" s="441"/>
      <c r="R163" s="441"/>
      <c r="S163" s="441"/>
      <c r="T163" s="441"/>
      <c r="U163" s="441"/>
      <c r="V163" s="441"/>
      <c r="W163" s="441"/>
      <c r="X163" s="441"/>
      <c r="Y163" s="441"/>
      <c r="Z163" s="441"/>
      <c r="AA163" s="441"/>
      <c r="AB163" s="441"/>
      <c r="AC163" s="441"/>
      <c r="AD163" s="441"/>
      <c r="AE163" s="441"/>
      <c r="AF163" s="441"/>
      <c r="AG163" s="441"/>
      <c r="AH163" s="441"/>
      <c r="AI163" s="441"/>
      <c r="AJ163" s="441"/>
      <c r="AK163" s="441"/>
      <c r="AL163" s="441"/>
      <c r="AM163" s="441"/>
      <c r="AN163" s="441"/>
    </row>
    <row r="164" spans="1:40" ht="18.899999999999999" customHeight="1" x14ac:dyDescent="0.2">
      <c r="A164" s="441"/>
      <c r="B164" s="441"/>
      <c r="C164" s="441"/>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441"/>
      <c r="AI164" s="441"/>
      <c r="AJ164" s="441"/>
      <c r="AK164" s="441"/>
      <c r="AL164" s="441"/>
      <c r="AM164" s="441"/>
      <c r="AN164" s="441"/>
    </row>
    <row r="165" spans="1:40" ht="18.899999999999999" customHeight="1" x14ac:dyDescent="0.2">
      <c r="A165" s="441"/>
      <c r="B165" s="441"/>
      <c r="C165" s="441"/>
      <c r="D165" s="441"/>
      <c r="E165" s="441"/>
      <c r="F165" s="441"/>
      <c r="G165" s="441"/>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1"/>
      <c r="AL165" s="441"/>
      <c r="AM165" s="441"/>
      <c r="AN165" s="441"/>
    </row>
    <row r="166" spans="1:40" ht="18.899999999999999" customHeight="1" x14ac:dyDescent="0.2">
      <c r="A166" s="441"/>
      <c r="B166" s="441"/>
      <c r="C166" s="441"/>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441"/>
      <c r="AI166" s="441"/>
      <c r="AJ166" s="441"/>
      <c r="AK166" s="441"/>
      <c r="AL166" s="441"/>
      <c r="AM166" s="441"/>
      <c r="AN166" s="441"/>
    </row>
    <row r="167" spans="1:40" ht="18.899999999999999" customHeight="1" x14ac:dyDescent="0.2"/>
    <row r="168" spans="1:40" ht="18.899999999999999" customHeight="1" x14ac:dyDescent="0.2"/>
    <row r="169" spans="1:40" ht="18.899999999999999" customHeight="1" x14ac:dyDescent="0.2"/>
    <row r="170" spans="1:40" ht="18.899999999999999" customHeight="1" x14ac:dyDescent="0.2"/>
    <row r="171" spans="1:40" ht="18.899999999999999" customHeight="1" x14ac:dyDescent="0.2"/>
    <row r="172" spans="1:40" ht="39.9" customHeight="1" x14ac:dyDescent="0.2"/>
    <row r="173" spans="1:40" ht="39.9" customHeight="1" x14ac:dyDescent="0.2"/>
    <row r="174" spans="1:40" ht="18.899999999999999" customHeight="1" x14ac:dyDescent="0.2"/>
    <row r="175" spans="1:40" ht="18.899999999999999" customHeight="1" x14ac:dyDescent="0.2"/>
    <row r="176" spans="1:40" ht="18.899999999999999" customHeight="1" x14ac:dyDescent="0.2"/>
    <row r="177" ht="18.899999999999999" customHeight="1" x14ac:dyDescent="0.2"/>
    <row r="178" ht="18.899999999999999" customHeight="1" x14ac:dyDescent="0.2"/>
    <row r="179" ht="18.899999999999999" customHeight="1" x14ac:dyDescent="0.2"/>
    <row r="180" ht="18.899999999999999" customHeight="1" x14ac:dyDescent="0.2"/>
    <row r="181" ht="18.899999999999999" customHeight="1" x14ac:dyDescent="0.2"/>
    <row r="182" ht="18.899999999999999" customHeight="1" x14ac:dyDescent="0.2"/>
    <row r="183" ht="18.899999999999999" customHeight="1" x14ac:dyDescent="0.2"/>
    <row r="184" ht="18.899999999999999" customHeight="1" x14ac:dyDescent="0.2"/>
    <row r="185" ht="18.899999999999999" customHeight="1" x14ac:dyDescent="0.2"/>
    <row r="186" ht="18.899999999999999" customHeight="1" x14ac:dyDescent="0.2"/>
    <row r="187" ht="18.899999999999999" customHeight="1" x14ac:dyDescent="0.2"/>
    <row r="188" ht="18.899999999999999" customHeight="1" x14ac:dyDescent="0.2"/>
    <row r="189" ht="18.899999999999999" customHeight="1" x14ac:dyDescent="0.2"/>
    <row r="190" ht="18.899999999999999" customHeight="1" x14ac:dyDescent="0.2"/>
    <row r="191" ht="18.899999999999999" customHeight="1" x14ac:dyDescent="0.2"/>
    <row r="192" ht="18.899999999999999" customHeight="1" x14ac:dyDescent="0.2"/>
    <row r="193" ht="18.899999999999999" customHeight="1" x14ac:dyDescent="0.2"/>
    <row r="194" ht="18.899999999999999" customHeight="1" x14ac:dyDescent="0.2"/>
    <row r="195" ht="18.899999999999999" customHeight="1" x14ac:dyDescent="0.2"/>
    <row r="196" ht="18.899999999999999" customHeight="1" x14ac:dyDescent="0.2"/>
    <row r="197" ht="18.899999999999999" customHeight="1" x14ac:dyDescent="0.2"/>
    <row r="198" ht="18.899999999999999" customHeight="1" x14ac:dyDescent="0.2"/>
    <row r="199" ht="18.899999999999999" customHeight="1" x14ac:dyDescent="0.2"/>
    <row r="200" ht="18.899999999999999" customHeight="1" x14ac:dyDescent="0.2"/>
    <row r="201" ht="18.899999999999999" customHeight="1" x14ac:dyDescent="0.2"/>
    <row r="202" ht="18.899999999999999" customHeight="1" x14ac:dyDescent="0.2"/>
    <row r="203" ht="39.9" customHeight="1" x14ac:dyDescent="0.2"/>
    <row r="204" ht="39.9" customHeight="1" x14ac:dyDescent="0.2"/>
    <row r="205" ht="18.899999999999999" customHeight="1" x14ac:dyDescent="0.2"/>
    <row r="206" ht="18.899999999999999" customHeight="1" x14ac:dyDescent="0.2"/>
    <row r="207" ht="18.899999999999999" customHeight="1" x14ac:dyDescent="0.2"/>
    <row r="208" ht="18.899999999999999" customHeight="1" x14ac:dyDescent="0.2"/>
    <row r="209" ht="18.899999999999999" customHeight="1" x14ac:dyDescent="0.2"/>
    <row r="210" ht="18.899999999999999" customHeight="1" x14ac:dyDescent="0.2"/>
    <row r="211" ht="18.899999999999999" customHeight="1" x14ac:dyDescent="0.2"/>
    <row r="212" ht="18.899999999999999" customHeight="1" x14ac:dyDescent="0.2"/>
    <row r="213" ht="18.899999999999999" customHeight="1" x14ac:dyDescent="0.2"/>
    <row r="214" ht="18.899999999999999" customHeight="1" x14ac:dyDescent="0.2"/>
    <row r="215" ht="18.899999999999999" customHeight="1" x14ac:dyDescent="0.2"/>
    <row r="216" ht="18.899999999999999" customHeight="1" x14ac:dyDescent="0.2"/>
    <row r="217" ht="18.899999999999999" customHeight="1" x14ac:dyDescent="0.2"/>
    <row r="218" ht="18.899999999999999" customHeight="1" x14ac:dyDescent="0.2"/>
    <row r="219" ht="18.899999999999999" customHeight="1" x14ac:dyDescent="0.2"/>
    <row r="220" ht="18.899999999999999" customHeight="1" x14ac:dyDescent="0.2"/>
    <row r="221" ht="18.899999999999999" customHeight="1" x14ac:dyDescent="0.2"/>
    <row r="222" ht="18.899999999999999" customHeight="1" x14ac:dyDescent="0.2"/>
    <row r="223" ht="18.899999999999999" customHeight="1" x14ac:dyDescent="0.2"/>
    <row r="224" ht="18.899999999999999" customHeight="1" x14ac:dyDescent="0.2"/>
    <row r="225" ht="18.899999999999999" customHeight="1" x14ac:dyDescent="0.2"/>
    <row r="226" ht="18.899999999999999" customHeight="1" x14ac:dyDescent="0.2"/>
    <row r="227" ht="18.899999999999999" customHeight="1" x14ac:dyDescent="0.2"/>
    <row r="228" ht="18.899999999999999" customHeight="1" x14ac:dyDescent="0.2"/>
    <row r="229" ht="18.899999999999999" customHeight="1" x14ac:dyDescent="0.2"/>
    <row r="230" ht="18.899999999999999" customHeight="1" x14ac:dyDescent="0.2"/>
    <row r="231" ht="18.899999999999999" customHeight="1" x14ac:dyDescent="0.2"/>
    <row r="232" ht="18.899999999999999" customHeight="1" x14ac:dyDescent="0.2"/>
    <row r="233" ht="18.899999999999999" customHeight="1" x14ac:dyDescent="0.2"/>
    <row r="234" ht="39.9" customHeight="1" x14ac:dyDescent="0.2"/>
    <row r="235" ht="39.9" customHeight="1" x14ac:dyDescent="0.2"/>
    <row r="236" ht="18.899999999999999" customHeight="1" x14ac:dyDescent="0.2"/>
    <row r="237" ht="18.899999999999999" customHeight="1" x14ac:dyDescent="0.2"/>
    <row r="238" ht="18.899999999999999" customHeight="1" x14ac:dyDescent="0.2"/>
    <row r="239" ht="18.899999999999999" customHeight="1" x14ac:dyDescent="0.2"/>
    <row r="240" ht="18.899999999999999" customHeight="1" x14ac:dyDescent="0.2"/>
    <row r="241" ht="18.899999999999999" customHeight="1" x14ac:dyDescent="0.2"/>
    <row r="242" ht="18.899999999999999" customHeight="1" x14ac:dyDescent="0.2"/>
    <row r="243" ht="18.899999999999999" customHeight="1" x14ac:dyDescent="0.2"/>
    <row r="244" ht="18.899999999999999" customHeight="1" x14ac:dyDescent="0.2"/>
    <row r="245" ht="18.899999999999999" customHeight="1" x14ac:dyDescent="0.2"/>
    <row r="246" ht="18.899999999999999" customHeight="1" x14ac:dyDescent="0.2"/>
    <row r="247" ht="18.899999999999999" customHeight="1" x14ac:dyDescent="0.2"/>
    <row r="248" ht="18.899999999999999" customHeight="1" x14ac:dyDescent="0.2"/>
    <row r="249" ht="18.899999999999999" customHeight="1" x14ac:dyDescent="0.2"/>
    <row r="250" ht="18.899999999999999" customHeight="1" x14ac:dyDescent="0.2"/>
    <row r="251" ht="18.899999999999999" customHeight="1" x14ac:dyDescent="0.2"/>
    <row r="252" ht="18.899999999999999" customHeight="1" x14ac:dyDescent="0.2"/>
    <row r="253" ht="18.899999999999999" customHeight="1" x14ac:dyDescent="0.2"/>
    <row r="254" ht="18.899999999999999" customHeight="1" x14ac:dyDescent="0.2"/>
    <row r="255" ht="18.899999999999999" customHeight="1" x14ac:dyDescent="0.2"/>
    <row r="256" ht="18.899999999999999" customHeight="1" x14ac:dyDescent="0.2"/>
    <row r="257" ht="18.899999999999999" customHeight="1" x14ac:dyDescent="0.2"/>
    <row r="258" ht="18.899999999999999" customHeight="1" x14ac:dyDescent="0.2"/>
    <row r="259" ht="18.899999999999999" customHeight="1" x14ac:dyDescent="0.2"/>
    <row r="260" ht="18.899999999999999" customHeight="1" x14ac:dyDescent="0.2"/>
    <row r="261" ht="18.899999999999999" customHeight="1" x14ac:dyDescent="0.2"/>
    <row r="262" ht="18.899999999999999" customHeight="1" x14ac:dyDescent="0.2"/>
    <row r="263" ht="18.899999999999999" customHeight="1" x14ac:dyDescent="0.2"/>
    <row r="264" ht="18.899999999999999" customHeight="1" x14ac:dyDescent="0.2"/>
    <row r="265" ht="39.9" customHeight="1" x14ac:dyDescent="0.2"/>
    <row r="266" ht="39.9" customHeight="1" x14ac:dyDescent="0.2"/>
    <row r="267" ht="18.899999999999999" customHeight="1" x14ac:dyDescent="0.2"/>
    <row r="268" ht="18.899999999999999" customHeight="1" x14ac:dyDescent="0.2"/>
    <row r="269" ht="18.899999999999999" customHeight="1" x14ac:dyDescent="0.2"/>
    <row r="270" ht="18.899999999999999" customHeight="1" x14ac:dyDescent="0.2"/>
    <row r="271" ht="18.899999999999999" customHeight="1" x14ac:dyDescent="0.2"/>
    <row r="272" ht="18.899999999999999" customHeight="1" x14ac:dyDescent="0.2"/>
    <row r="273" ht="18.899999999999999" customHeight="1" x14ac:dyDescent="0.2"/>
    <row r="274" ht="18.899999999999999" customHeight="1" x14ac:dyDescent="0.2"/>
    <row r="275" ht="18.899999999999999" customHeight="1" x14ac:dyDescent="0.2"/>
    <row r="276" ht="18.899999999999999" customHeight="1" x14ac:dyDescent="0.2"/>
    <row r="277" ht="18.899999999999999" customHeight="1" x14ac:dyDescent="0.2"/>
    <row r="278" ht="18.899999999999999" customHeight="1" x14ac:dyDescent="0.2"/>
    <row r="279" ht="18.899999999999999" customHeight="1" x14ac:dyDescent="0.2"/>
    <row r="280" ht="18.899999999999999" customHeight="1" x14ac:dyDescent="0.2"/>
    <row r="281" ht="18.899999999999999" customHeight="1" x14ac:dyDescent="0.2"/>
    <row r="282" ht="18.899999999999999" customHeight="1" x14ac:dyDescent="0.2"/>
    <row r="283" ht="18.899999999999999" customHeight="1" x14ac:dyDescent="0.2"/>
    <row r="284" ht="18.899999999999999" customHeight="1" x14ac:dyDescent="0.2"/>
    <row r="285" ht="18.899999999999999" customHeight="1" x14ac:dyDescent="0.2"/>
    <row r="286" ht="18.899999999999999" customHeight="1" x14ac:dyDescent="0.2"/>
    <row r="287" ht="18.899999999999999" customHeight="1" x14ac:dyDescent="0.2"/>
    <row r="288" ht="18.899999999999999" customHeight="1" x14ac:dyDescent="0.2"/>
    <row r="289" ht="18.899999999999999" customHeight="1" x14ac:dyDescent="0.2"/>
    <row r="290" ht="18.899999999999999" customHeight="1" x14ac:dyDescent="0.2"/>
    <row r="291" ht="18.899999999999999" customHeight="1" x14ac:dyDescent="0.2"/>
    <row r="292" ht="18.899999999999999" customHeight="1" x14ac:dyDescent="0.2"/>
    <row r="293" ht="18.899999999999999" customHeight="1" x14ac:dyDescent="0.2"/>
    <row r="294" ht="18.899999999999999" customHeight="1" x14ac:dyDescent="0.2"/>
    <row r="295" ht="18.899999999999999" customHeight="1" x14ac:dyDescent="0.2"/>
    <row r="296" ht="39.9" customHeight="1" x14ac:dyDescent="0.2"/>
    <row r="297" ht="39.9" customHeight="1" x14ac:dyDescent="0.2"/>
    <row r="298" ht="18.899999999999999" customHeight="1" x14ac:dyDescent="0.2"/>
    <row r="299" ht="18.899999999999999" customHeight="1" x14ac:dyDescent="0.2"/>
    <row r="300" ht="18.899999999999999" customHeight="1" x14ac:dyDescent="0.2"/>
    <row r="301" ht="18.899999999999999" customHeight="1" x14ac:dyDescent="0.2"/>
    <row r="302" ht="18.899999999999999" customHeight="1" x14ac:dyDescent="0.2"/>
    <row r="303" ht="18.899999999999999" customHeight="1" x14ac:dyDescent="0.2"/>
    <row r="304" ht="18.899999999999999" customHeight="1" x14ac:dyDescent="0.2"/>
    <row r="305" ht="18.899999999999999" customHeight="1" x14ac:dyDescent="0.2"/>
    <row r="306" ht="18.899999999999999" customHeight="1" x14ac:dyDescent="0.2"/>
    <row r="307" ht="18.899999999999999" customHeight="1" x14ac:dyDescent="0.2"/>
    <row r="308" ht="18.899999999999999" customHeight="1" x14ac:dyDescent="0.2"/>
    <row r="309" ht="18.899999999999999" customHeight="1" x14ac:dyDescent="0.2"/>
    <row r="310" ht="18.899999999999999" customHeight="1" x14ac:dyDescent="0.2"/>
    <row r="311" ht="18.899999999999999" customHeight="1" x14ac:dyDescent="0.2"/>
    <row r="312" ht="18.899999999999999" customHeight="1" x14ac:dyDescent="0.2"/>
    <row r="313" ht="18.899999999999999" customHeight="1" x14ac:dyDescent="0.2"/>
    <row r="314" ht="18.899999999999999" customHeight="1" x14ac:dyDescent="0.2"/>
    <row r="315" ht="18.899999999999999" customHeight="1" x14ac:dyDescent="0.2"/>
    <row r="316" ht="18.899999999999999" customHeight="1" x14ac:dyDescent="0.2"/>
    <row r="317" ht="18.899999999999999" customHeight="1" x14ac:dyDescent="0.2"/>
    <row r="318" ht="18.899999999999999" customHeight="1" x14ac:dyDescent="0.2"/>
    <row r="319" ht="18.899999999999999" customHeight="1" x14ac:dyDescent="0.2"/>
    <row r="320" ht="18.899999999999999" customHeight="1" x14ac:dyDescent="0.2"/>
    <row r="321" ht="18.899999999999999" customHeight="1" x14ac:dyDescent="0.2"/>
    <row r="322" ht="18.899999999999999" customHeight="1" x14ac:dyDescent="0.2"/>
    <row r="323" ht="18.899999999999999" customHeight="1" x14ac:dyDescent="0.2"/>
    <row r="324" ht="18.899999999999999" customHeight="1" x14ac:dyDescent="0.2"/>
    <row r="325" ht="18.899999999999999" customHeight="1" x14ac:dyDescent="0.2"/>
    <row r="326" ht="18.899999999999999" customHeight="1" x14ac:dyDescent="0.2"/>
    <row r="327" ht="39.9" customHeight="1" x14ac:dyDescent="0.2"/>
    <row r="328" ht="39.9" customHeight="1" x14ac:dyDescent="0.2"/>
    <row r="329" ht="18.899999999999999" customHeight="1" x14ac:dyDescent="0.2"/>
    <row r="330" ht="18.899999999999999" customHeight="1" x14ac:dyDescent="0.2"/>
    <row r="331" ht="18.899999999999999" customHeight="1" x14ac:dyDescent="0.2"/>
    <row r="332" ht="18.899999999999999" customHeight="1" x14ac:dyDescent="0.2"/>
    <row r="333" ht="18.899999999999999" customHeight="1" x14ac:dyDescent="0.2"/>
    <row r="334" ht="18.899999999999999" customHeight="1" x14ac:dyDescent="0.2"/>
    <row r="335" ht="18.899999999999999" customHeight="1" x14ac:dyDescent="0.2"/>
    <row r="336" ht="18.899999999999999" customHeight="1" x14ac:dyDescent="0.2"/>
    <row r="337" ht="18.899999999999999" customHeight="1" x14ac:dyDescent="0.2"/>
    <row r="338" ht="18.899999999999999" customHeight="1" x14ac:dyDescent="0.2"/>
    <row r="339" ht="18.899999999999999" customHeight="1" x14ac:dyDescent="0.2"/>
    <row r="340" ht="18.899999999999999" customHeight="1" x14ac:dyDescent="0.2"/>
    <row r="341" ht="18.899999999999999" customHeight="1" x14ac:dyDescent="0.2"/>
    <row r="342" ht="18.899999999999999" customHeight="1" x14ac:dyDescent="0.2"/>
    <row r="343" ht="18.899999999999999" customHeight="1" x14ac:dyDescent="0.2"/>
    <row r="344" ht="18.899999999999999" customHeight="1" x14ac:dyDescent="0.2"/>
    <row r="345" ht="18.899999999999999" customHeight="1" x14ac:dyDescent="0.2"/>
    <row r="346" ht="18.899999999999999" customHeight="1" x14ac:dyDescent="0.2"/>
    <row r="347" ht="18.899999999999999" customHeight="1" x14ac:dyDescent="0.2"/>
    <row r="348" ht="18.899999999999999" customHeight="1" x14ac:dyDescent="0.2"/>
    <row r="349" ht="18.899999999999999" customHeight="1" x14ac:dyDescent="0.2"/>
    <row r="350" ht="18.899999999999999" customHeight="1" x14ac:dyDescent="0.2"/>
    <row r="351" ht="18.899999999999999" customHeight="1" x14ac:dyDescent="0.2"/>
    <row r="352" ht="18.899999999999999" customHeight="1" x14ac:dyDescent="0.2"/>
    <row r="353" ht="18.899999999999999" customHeight="1" x14ac:dyDescent="0.2"/>
    <row r="354" ht="18.899999999999999" customHeight="1" x14ac:dyDescent="0.2"/>
    <row r="355" ht="18.899999999999999" customHeight="1" x14ac:dyDescent="0.2"/>
  </sheetData>
  <mergeCells count="21">
    <mergeCell ref="A10:A16"/>
    <mergeCell ref="A30:B30"/>
    <mergeCell ref="A17:A19"/>
    <mergeCell ref="A20:A23"/>
    <mergeCell ref="A24:A28"/>
    <mergeCell ref="A29:B29"/>
    <mergeCell ref="A4:B5"/>
    <mergeCell ref="A2:B3"/>
    <mergeCell ref="C2:D3"/>
    <mergeCell ref="E2:V2"/>
    <mergeCell ref="A6:A9"/>
    <mergeCell ref="W2:X3"/>
    <mergeCell ref="E3:F3"/>
    <mergeCell ref="G3:H3"/>
    <mergeCell ref="I3:J3"/>
    <mergeCell ref="K3:L3"/>
    <mergeCell ref="M3:N3"/>
    <mergeCell ref="O3:P3"/>
    <mergeCell ref="Q3:R3"/>
    <mergeCell ref="S3:T3"/>
    <mergeCell ref="U3:V3"/>
  </mergeCells>
  <phoneticPr fontId="2"/>
  <printOptions horizontalCentered="1"/>
  <pageMargins left="0.94488188976377963" right="0.78740157480314965" top="1.4566929133858268" bottom="0.98425196850393704" header="0.9055118110236221" footer="0.51181102362204722"/>
  <pageSetup paperSize="9" scale="70" firstPageNumber="2" orientation="landscape" r:id="rId1"/>
  <headerFooter differentFirst="1" scaleWithDoc="0" alignWithMargins="0">
    <firstHeader>&amp;C第一部　警 備 統 計</firstHeader>
  </headerFooter>
  <rowBreaks count="11" manualBreakCount="11">
    <brk id="31" max="23" man="1"/>
    <brk id="46" max="23" man="1"/>
    <brk id="77" max="23" man="1"/>
    <brk id="108" max="23" man="1"/>
    <brk id="139" max="23" man="1"/>
    <brk id="170" max="23" man="1"/>
    <brk id="201" max="23" man="1"/>
    <brk id="232" max="23" man="1"/>
    <brk id="263" max="23" man="1"/>
    <brk id="294" max="23" man="1"/>
    <brk id="325"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6"/>
  <sheetViews>
    <sheetView view="pageBreakPreview" zoomScale="85" zoomScaleNormal="100" zoomScaleSheetLayoutView="85" workbookViewId="0">
      <pane ySplit="4" topLeftCell="A5" activePane="bottomLeft" state="frozen"/>
      <selection activeCell="E17" sqref="E17"/>
      <selection pane="bottomLeft" activeCell="E17" sqref="E17"/>
    </sheetView>
  </sheetViews>
  <sheetFormatPr defaultColWidth="9" defaultRowHeight="21" customHeight="1" x14ac:dyDescent="0.2"/>
  <cols>
    <col min="1" max="3" width="5.109375" style="164" customWidth="1"/>
    <col min="4" max="27" width="3" style="164" customWidth="1"/>
    <col min="28" max="16384" width="9" style="164"/>
  </cols>
  <sheetData>
    <row r="1" spans="1:40" ht="21" customHeight="1" thickBot="1" x14ac:dyDescent="0.25">
      <c r="A1" s="11" t="s">
        <v>177</v>
      </c>
      <c r="B1" s="1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s="165" customFormat="1" ht="21" customHeight="1" x14ac:dyDescent="0.2">
      <c r="A2" s="427"/>
      <c r="B2" s="295"/>
      <c r="C2" s="428" t="s">
        <v>178</v>
      </c>
      <c r="D2" s="962" t="s">
        <v>172</v>
      </c>
      <c r="E2" s="955"/>
      <c r="F2" s="955"/>
      <c r="G2" s="956"/>
      <c r="H2" s="973" t="s">
        <v>179</v>
      </c>
      <c r="I2" s="955"/>
      <c r="J2" s="955"/>
      <c r="K2" s="955"/>
      <c r="L2" s="955" t="s">
        <v>180</v>
      </c>
      <c r="M2" s="955"/>
      <c r="N2" s="955"/>
      <c r="O2" s="955"/>
      <c r="P2" s="955" t="s">
        <v>181</v>
      </c>
      <c r="Q2" s="955"/>
      <c r="R2" s="955"/>
      <c r="S2" s="955"/>
      <c r="T2" s="955" t="s">
        <v>182</v>
      </c>
      <c r="U2" s="955"/>
      <c r="V2" s="955"/>
      <c r="W2" s="955"/>
      <c r="X2" s="955" t="s">
        <v>183</v>
      </c>
      <c r="Y2" s="955"/>
      <c r="Z2" s="955"/>
      <c r="AA2" s="956"/>
      <c r="AB2" s="3"/>
      <c r="AC2" s="3"/>
      <c r="AD2" s="3"/>
      <c r="AE2" s="3"/>
      <c r="AF2" s="3"/>
      <c r="AG2" s="3"/>
      <c r="AH2" s="3"/>
      <c r="AI2" s="3"/>
      <c r="AJ2" s="3"/>
      <c r="AK2" s="3"/>
      <c r="AL2" s="3"/>
      <c r="AM2" s="3"/>
      <c r="AN2" s="3"/>
    </row>
    <row r="3" spans="1:40" ht="21" customHeight="1" x14ac:dyDescent="0.2">
      <c r="A3" s="429"/>
      <c r="B3" s="430"/>
      <c r="C3" s="4" t="s">
        <v>478</v>
      </c>
      <c r="D3" s="988" t="s">
        <v>184</v>
      </c>
      <c r="E3" s="986"/>
      <c r="F3" s="986" t="s">
        <v>185</v>
      </c>
      <c r="G3" s="989"/>
      <c r="H3" s="994" t="s">
        <v>184</v>
      </c>
      <c r="I3" s="987"/>
      <c r="J3" s="986" t="s">
        <v>185</v>
      </c>
      <c r="K3" s="986"/>
      <c r="L3" s="986" t="s">
        <v>184</v>
      </c>
      <c r="M3" s="987"/>
      <c r="N3" s="986" t="s">
        <v>185</v>
      </c>
      <c r="O3" s="986"/>
      <c r="P3" s="986" t="s">
        <v>184</v>
      </c>
      <c r="Q3" s="987"/>
      <c r="R3" s="986" t="s">
        <v>185</v>
      </c>
      <c r="S3" s="986"/>
      <c r="T3" s="986" t="s">
        <v>184</v>
      </c>
      <c r="U3" s="987"/>
      <c r="V3" s="986" t="s">
        <v>185</v>
      </c>
      <c r="W3" s="986"/>
      <c r="X3" s="986" t="s">
        <v>184</v>
      </c>
      <c r="Y3" s="986"/>
      <c r="Z3" s="986" t="s">
        <v>185</v>
      </c>
      <c r="AA3" s="989"/>
      <c r="AB3" s="2"/>
      <c r="AC3" s="2"/>
      <c r="AD3" s="2"/>
      <c r="AE3" s="2"/>
      <c r="AF3" s="2"/>
      <c r="AG3" s="2"/>
      <c r="AH3" s="2"/>
      <c r="AI3" s="2"/>
      <c r="AJ3" s="2"/>
      <c r="AK3" s="2"/>
      <c r="AL3" s="2"/>
      <c r="AM3" s="2"/>
      <c r="AN3" s="2"/>
    </row>
    <row r="4" spans="1:40" ht="21" customHeight="1" thickBot="1" x14ac:dyDescent="0.25">
      <c r="A4" s="996" t="s">
        <v>610</v>
      </c>
      <c r="B4" s="997"/>
      <c r="C4" s="430"/>
      <c r="D4" s="197" t="s">
        <v>148</v>
      </c>
      <c r="E4" s="6" t="s">
        <v>149</v>
      </c>
      <c r="F4" s="5" t="s">
        <v>148</v>
      </c>
      <c r="G4" s="7" t="s">
        <v>149</v>
      </c>
      <c r="H4" s="6" t="s">
        <v>148</v>
      </c>
      <c r="I4" s="6" t="s">
        <v>149</v>
      </c>
      <c r="J4" s="5" t="s">
        <v>148</v>
      </c>
      <c r="K4" s="8" t="s">
        <v>149</v>
      </c>
      <c r="L4" s="5" t="s">
        <v>148</v>
      </c>
      <c r="M4" s="6" t="s">
        <v>149</v>
      </c>
      <c r="N4" s="5" t="s">
        <v>148</v>
      </c>
      <c r="O4" s="8" t="s">
        <v>149</v>
      </c>
      <c r="P4" s="5" t="s">
        <v>148</v>
      </c>
      <c r="Q4" s="6" t="s">
        <v>149</v>
      </c>
      <c r="R4" s="5" t="s">
        <v>148</v>
      </c>
      <c r="S4" s="8" t="s">
        <v>149</v>
      </c>
      <c r="T4" s="5" t="s">
        <v>148</v>
      </c>
      <c r="U4" s="6" t="s">
        <v>149</v>
      </c>
      <c r="V4" s="5" t="s">
        <v>148</v>
      </c>
      <c r="W4" s="8" t="s">
        <v>149</v>
      </c>
      <c r="X4" s="5" t="s">
        <v>148</v>
      </c>
      <c r="Y4" s="8" t="s">
        <v>149</v>
      </c>
      <c r="Z4" s="6" t="s">
        <v>148</v>
      </c>
      <c r="AA4" s="7" t="s">
        <v>149</v>
      </c>
      <c r="AB4" s="2"/>
      <c r="AC4" s="2"/>
      <c r="AD4" s="2"/>
      <c r="AE4" s="2"/>
      <c r="AF4" s="2"/>
      <c r="AG4" s="2"/>
      <c r="AH4" s="2"/>
      <c r="AI4" s="2"/>
      <c r="AJ4" s="2"/>
      <c r="AK4" s="2"/>
      <c r="AL4" s="2"/>
      <c r="AM4" s="2"/>
      <c r="AN4" s="2"/>
    </row>
    <row r="5" spans="1:40" ht="53.1" customHeight="1" thickBot="1" x14ac:dyDescent="0.25">
      <c r="A5" s="1000" t="s">
        <v>186</v>
      </c>
      <c r="B5" s="1001"/>
      <c r="C5" s="1001"/>
      <c r="D5" s="582">
        <f>SUM(D6:D13)</f>
        <v>5</v>
      </c>
      <c r="E5" s="583">
        <f t="shared" ref="E5" si="0">SUM(E6:E13)</f>
        <v>4</v>
      </c>
      <c r="F5" s="584">
        <f>SUM(F6:F13)</f>
        <v>1</v>
      </c>
      <c r="G5" s="585">
        <f>SUM(G6:G13)</f>
        <v>0</v>
      </c>
      <c r="H5" s="586">
        <f t="shared" ref="H5:AA5" si="1">H6+H7+H8+H9+H10+H11+H12+H13</f>
        <v>1</v>
      </c>
      <c r="I5" s="583">
        <f t="shared" si="1"/>
        <v>0</v>
      </c>
      <c r="J5" s="587">
        <f t="shared" si="1"/>
        <v>1</v>
      </c>
      <c r="K5" s="587">
        <f t="shared" si="1"/>
        <v>0</v>
      </c>
      <c r="L5" s="751">
        <f t="shared" si="1"/>
        <v>0</v>
      </c>
      <c r="M5" s="583">
        <f t="shared" si="1"/>
        <v>0</v>
      </c>
      <c r="N5" s="587">
        <f t="shared" si="1"/>
        <v>0</v>
      </c>
      <c r="O5" s="587">
        <f t="shared" si="1"/>
        <v>0</v>
      </c>
      <c r="P5" s="751">
        <f t="shared" si="1"/>
        <v>4</v>
      </c>
      <c r="Q5" s="583">
        <f t="shared" si="1"/>
        <v>4</v>
      </c>
      <c r="R5" s="587">
        <f t="shared" si="1"/>
        <v>0</v>
      </c>
      <c r="S5" s="583">
        <f t="shared" si="1"/>
        <v>0</v>
      </c>
      <c r="T5" s="587">
        <f t="shared" si="1"/>
        <v>0</v>
      </c>
      <c r="U5" s="587">
        <f t="shared" si="1"/>
        <v>0</v>
      </c>
      <c r="V5" s="751">
        <f t="shared" si="1"/>
        <v>0</v>
      </c>
      <c r="W5" s="583">
        <f t="shared" si="1"/>
        <v>0</v>
      </c>
      <c r="X5" s="587">
        <f t="shared" si="1"/>
        <v>0</v>
      </c>
      <c r="Y5" s="587">
        <f t="shared" si="1"/>
        <v>0</v>
      </c>
      <c r="Z5" s="751">
        <f t="shared" si="1"/>
        <v>0</v>
      </c>
      <c r="AA5" s="588">
        <f t="shared" si="1"/>
        <v>0</v>
      </c>
      <c r="AB5" s="2"/>
      <c r="AC5" s="2"/>
      <c r="AD5" s="2"/>
      <c r="AE5" s="2"/>
      <c r="AF5" s="2"/>
      <c r="AG5" s="2"/>
      <c r="AH5" s="2"/>
      <c r="AI5" s="2"/>
      <c r="AJ5" s="2"/>
      <c r="AK5" s="2"/>
      <c r="AL5" s="2"/>
      <c r="AM5" s="2"/>
      <c r="AN5" s="2"/>
    </row>
    <row r="6" spans="1:40" ht="53.1" customHeight="1" x14ac:dyDescent="0.2">
      <c r="A6" s="992" t="s">
        <v>187</v>
      </c>
      <c r="B6" s="995"/>
      <c r="C6" s="995"/>
      <c r="D6" s="589">
        <f>H6+L6+P6+T6+X6</f>
        <v>4</v>
      </c>
      <c r="E6" s="590">
        <f>I6+M6+Q6+U6+Y6</f>
        <v>4</v>
      </c>
      <c r="F6" s="591">
        <f>J6+N6+R6+V6+Z6</f>
        <v>0</v>
      </c>
      <c r="G6" s="592">
        <f>K6+O6+S6+W6+AA6</f>
        <v>0</v>
      </c>
      <c r="H6" s="593">
        <v>0</v>
      </c>
      <c r="I6" s="594">
        <v>0</v>
      </c>
      <c r="J6" s="595">
        <v>0</v>
      </c>
      <c r="K6" s="594">
        <v>0</v>
      </c>
      <c r="L6" s="595">
        <v>0</v>
      </c>
      <c r="M6" s="594">
        <v>0</v>
      </c>
      <c r="N6" s="595">
        <v>0</v>
      </c>
      <c r="O6" s="594">
        <v>0</v>
      </c>
      <c r="P6" s="595">
        <v>4</v>
      </c>
      <c r="Q6" s="594">
        <v>4</v>
      </c>
      <c r="R6" s="595">
        <v>0</v>
      </c>
      <c r="S6" s="594">
        <v>0</v>
      </c>
      <c r="T6" s="595">
        <v>0</v>
      </c>
      <c r="U6" s="594">
        <v>0</v>
      </c>
      <c r="V6" s="595">
        <v>0</v>
      </c>
      <c r="W6" s="594">
        <v>0</v>
      </c>
      <c r="X6" s="595">
        <v>0</v>
      </c>
      <c r="Y6" s="594">
        <v>0</v>
      </c>
      <c r="Z6" s="595">
        <v>0</v>
      </c>
      <c r="AA6" s="596">
        <v>0</v>
      </c>
      <c r="AB6" s="2"/>
      <c r="AC6" s="2"/>
      <c r="AD6" s="2"/>
      <c r="AE6" s="2"/>
      <c r="AF6" s="2"/>
      <c r="AG6" s="2"/>
      <c r="AH6" s="2"/>
      <c r="AI6" s="2"/>
      <c r="AJ6" s="2"/>
      <c r="AK6" s="2"/>
      <c r="AL6" s="2"/>
      <c r="AM6" s="2"/>
      <c r="AN6" s="2"/>
    </row>
    <row r="7" spans="1:40" ht="53.1" customHeight="1" x14ac:dyDescent="0.2">
      <c r="A7" s="998" t="s">
        <v>188</v>
      </c>
      <c r="B7" s="999"/>
      <c r="C7" s="999"/>
      <c r="D7" s="597">
        <f t="shared" ref="D7:G13" si="2">H7+L7+P7+T7+X7</f>
        <v>0</v>
      </c>
      <c r="E7" s="598">
        <f t="shared" si="2"/>
        <v>0</v>
      </c>
      <c r="F7" s="599">
        <f t="shared" si="2"/>
        <v>0</v>
      </c>
      <c r="G7" s="600">
        <f t="shared" si="2"/>
        <v>0</v>
      </c>
      <c r="H7" s="601">
        <v>0</v>
      </c>
      <c r="I7" s="602">
        <v>0</v>
      </c>
      <c r="J7" s="603">
        <v>0</v>
      </c>
      <c r="K7" s="602">
        <v>0</v>
      </c>
      <c r="L7" s="603">
        <v>0</v>
      </c>
      <c r="M7" s="602">
        <v>0</v>
      </c>
      <c r="N7" s="603">
        <v>0</v>
      </c>
      <c r="O7" s="602">
        <v>0</v>
      </c>
      <c r="P7" s="603">
        <v>0</v>
      </c>
      <c r="Q7" s="602">
        <v>0</v>
      </c>
      <c r="R7" s="603">
        <v>0</v>
      </c>
      <c r="S7" s="602">
        <v>0</v>
      </c>
      <c r="T7" s="603">
        <v>0</v>
      </c>
      <c r="U7" s="602">
        <v>0</v>
      </c>
      <c r="V7" s="603">
        <v>0</v>
      </c>
      <c r="W7" s="602">
        <v>0</v>
      </c>
      <c r="X7" s="603">
        <v>0</v>
      </c>
      <c r="Y7" s="602">
        <v>0</v>
      </c>
      <c r="Z7" s="603">
        <v>0</v>
      </c>
      <c r="AA7" s="604">
        <v>0</v>
      </c>
      <c r="AB7" s="2"/>
      <c r="AC7" s="2"/>
      <c r="AD7" s="2"/>
      <c r="AE7" s="2"/>
      <c r="AF7" s="2"/>
      <c r="AG7" s="2"/>
      <c r="AH7" s="2"/>
      <c r="AI7" s="2"/>
      <c r="AJ7" s="2"/>
      <c r="AK7" s="2"/>
      <c r="AL7" s="2"/>
      <c r="AM7" s="2"/>
      <c r="AN7" s="2"/>
    </row>
    <row r="8" spans="1:40" ht="53.1" customHeight="1" x14ac:dyDescent="0.2">
      <c r="A8" s="992" t="s">
        <v>189</v>
      </c>
      <c r="B8" s="993"/>
      <c r="C8" s="993"/>
      <c r="D8" s="597">
        <f t="shared" si="2"/>
        <v>0</v>
      </c>
      <c r="E8" s="598">
        <f t="shared" si="2"/>
        <v>0</v>
      </c>
      <c r="F8" s="599">
        <f t="shared" si="2"/>
        <v>0</v>
      </c>
      <c r="G8" s="600">
        <f t="shared" si="2"/>
        <v>0</v>
      </c>
      <c r="H8" s="603">
        <v>0</v>
      </c>
      <c r="I8" s="602">
        <v>0</v>
      </c>
      <c r="J8" s="603">
        <v>0</v>
      </c>
      <c r="K8" s="602">
        <v>0</v>
      </c>
      <c r="L8" s="603">
        <v>0</v>
      </c>
      <c r="M8" s="602">
        <v>0</v>
      </c>
      <c r="N8" s="603">
        <v>0</v>
      </c>
      <c r="O8" s="602">
        <v>0</v>
      </c>
      <c r="P8" s="603">
        <v>0</v>
      </c>
      <c r="Q8" s="602">
        <v>0</v>
      </c>
      <c r="R8" s="603">
        <v>0</v>
      </c>
      <c r="S8" s="602">
        <v>0</v>
      </c>
      <c r="T8" s="603">
        <v>0</v>
      </c>
      <c r="U8" s="602">
        <v>0</v>
      </c>
      <c r="V8" s="603">
        <v>0</v>
      </c>
      <c r="W8" s="602">
        <v>0</v>
      </c>
      <c r="X8" s="603">
        <v>0</v>
      </c>
      <c r="Y8" s="602">
        <v>0</v>
      </c>
      <c r="Z8" s="603">
        <v>0</v>
      </c>
      <c r="AA8" s="604">
        <v>0</v>
      </c>
      <c r="AB8" s="2"/>
      <c r="AC8" s="2"/>
      <c r="AD8" s="2"/>
      <c r="AE8" s="2"/>
      <c r="AF8" s="2"/>
      <c r="AG8" s="2"/>
      <c r="AH8" s="2"/>
      <c r="AI8" s="2"/>
      <c r="AJ8" s="2"/>
      <c r="AK8" s="2"/>
      <c r="AL8" s="2"/>
      <c r="AM8" s="2"/>
      <c r="AN8" s="2"/>
    </row>
    <row r="9" spans="1:40" ht="53.1" customHeight="1" x14ac:dyDescent="0.2">
      <c r="A9" s="998" t="s">
        <v>190</v>
      </c>
      <c r="B9" s="999"/>
      <c r="C9" s="999"/>
      <c r="D9" s="597">
        <f t="shared" si="2"/>
        <v>0</v>
      </c>
      <c r="E9" s="598">
        <f t="shared" si="2"/>
        <v>0</v>
      </c>
      <c r="F9" s="599">
        <f t="shared" si="2"/>
        <v>0</v>
      </c>
      <c r="G9" s="600">
        <f t="shared" si="2"/>
        <v>0</v>
      </c>
      <c r="H9" s="603">
        <v>0</v>
      </c>
      <c r="I9" s="602">
        <v>0</v>
      </c>
      <c r="J9" s="603">
        <v>0</v>
      </c>
      <c r="K9" s="602">
        <v>0</v>
      </c>
      <c r="L9" s="603">
        <v>0</v>
      </c>
      <c r="M9" s="602">
        <v>0</v>
      </c>
      <c r="N9" s="603">
        <v>0</v>
      </c>
      <c r="O9" s="602">
        <v>0</v>
      </c>
      <c r="P9" s="603">
        <v>0</v>
      </c>
      <c r="Q9" s="602">
        <v>0</v>
      </c>
      <c r="R9" s="603">
        <v>0</v>
      </c>
      <c r="S9" s="602">
        <v>0</v>
      </c>
      <c r="T9" s="603">
        <v>0</v>
      </c>
      <c r="U9" s="602">
        <v>0</v>
      </c>
      <c r="V9" s="603">
        <v>0</v>
      </c>
      <c r="W9" s="602">
        <v>0</v>
      </c>
      <c r="X9" s="603">
        <v>0</v>
      </c>
      <c r="Y9" s="602">
        <v>0</v>
      </c>
      <c r="Z9" s="603">
        <v>0</v>
      </c>
      <c r="AA9" s="604">
        <v>0</v>
      </c>
      <c r="AB9" s="2"/>
      <c r="AC9" s="2"/>
      <c r="AD9" s="2"/>
      <c r="AE9" s="2"/>
      <c r="AF9" s="2"/>
      <c r="AG9" s="2"/>
      <c r="AH9" s="2"/>
      <c r="AI9" s="2"/>
      <c r="AJ9" s="2"/>
      <c r="AK9" s="2"/>
      <c r="AL9" s="2"/>
      <c r="AM9" s="2"/>
      <c r="AN9" s="2"/>
    </row>
    <row r="10" spans="1:40" ht="53.1" customHeight="1" x14ac:dyDescent="0.2">
      <c r="A10" s="992" t="s">
        <v>191</v>
      </c>
      <c r="B10" s="995"/>
      <c r="C10" s="995"/>
      <c r="D10" s="597">
        <f t="shared" si="2"/>
        <v>1</v>
      </c>
      <c r="E10" s="598">
        <f t="shared" si="2"/>
        <v>0</v>
      </c>
      <c r="F10" s="599">
        <f t="shared" si="2"/>
        <v>1</v>
      </c>
      <c r="G10" s="600">
        <f t="shared" si="2"/>
        <v>0</v>
      </c>
      <c r="H10" s="601">
        <v>1</v>
      </c>
      <c r="I10" s="602">
        <v>0</v>
      </c>
      <c r="J10" s="603">
        <v>1</v>
      </c>
      <c r="K10" s="602">
        <v>0</v>
      </c>
      <c r="L10" s="603">
        <v>0</v>
      </c>
      <c r="M10" s="602">
        <v>0</v>
      </c>
      <c r="N10" s="603">
        <v>0</v>
      </c>
      <c r="O10" s="602">
        <v>0</v>
      </c>
      <c r="P10" s="603">
        <v>0</v>
      </c>
      <c r="Q10" s="602">
        <v>0</v>
      </c>
      <c r="R10" s="603">
        <v>0</v>
      </c>
      <c r="S10" s="602">
        <v>0</v>
      </c>
      <c r="T10" s="603">
        <v>0</v>
      </c>
      <c r="U10" s="602">
        <v>0</v>
      </c>
      <c r="V10" s="603">
        <v>0</v>
      </c>
      <c r="W10" s="602">
        <v>0</v>
      </c>
      <c r="X10" s="603">
        <v>0</v>
      </c>
      <c r="Y10" s="602">
        <v>0</v>
      </c>
      <c r="Z10" s="603">
        <v>0</v>
      </c>
      <c r="AA10" s="604">
        <v>0</v>
      </c>
      <c r="AB10" s="2"/>
      <c r="AC10" s="2"/>
      <c r="AD10" s="2"/>
      <c r="AE10" s="2"/>
      <c r="AF10" s="2"/>
      <c r="AG10" s="2"/>
      <c r="AH10" s="2"/>
      <c r="AI10" s="2"/>
      <c r="AJ10" s="2"/>
      <c r="AK10" s="2"/>
      <c r="AL10" s="2"/>
      <c r="AM10" s="2"/>
      <c r="AN10" s="2"/>
    </row>
    <row r="11" spans="1:40" ht="53.1" customHeight="1" x14ac:dyDescent="0.2">
      <c r="A11" s="998" t="s">
        <v>192</v>
      </c>
      <c r="B11" s="999"/>
      <c r="C11" s="999"/>
      <c r="D11" s="597">
        <f t="shared" si="2"/>
        <v>0</v>
      </c>
      <c r="E11" s="598">
        <f t="shared" si="2"/>
        <v>0</v>
      </c>
      <c r="F11" s="599">
        <f t="shared" si="2"/>
        <v>0</v>
      </c>
      <c r="G11" s="600">
        <f t="shared" si="2"/>
        <v>0</v>
      </c>
      <c r="H11" s="601">
        <v>0</v>
      </c>
      <c r="I11" s="602">
        <v>0</v>
      </c>
      <c r="J11" s="603">
        <v>0</v>
      </c>
      <c r="K11" s="602">
        <v>0</v>
      </c>
      <c r="L11" s="603">
        <v>0</v>
      </c>
      <c r="M11" s="602">
        <v>0</v>
      </c>
      <c r="N11" s="603">
        <v>0</v>
      </c>
      <c r="O11" s="602">
        <v>0</v>
      </c>
      <c r="P11" s="603">
        <v>0</v>
      </c>
      <c r="Q11" s="602">
        <v>0</v>
      </c>
      <c r="R11" s="603">
        <v>0</v>
      </c>
      <c r="S11" s="602">
        <v>0</v>
      </c>
      <c r="T11" s="603">
        <v>0</v>
      </c>
      <c r="U11" s="602">
        <v>0</v>
      </c>
      <c r="V11" s="603">
        <v>0</v>
      </c>
      <c r="W11" s="602">
        <v>0</v>
      </c>
      <c r="X11" s="603">
        <v>0</v>
      </c>
      <c r="Y11" s="602">
        <v>0</v>
      </c>
      <c r="Z11" s="603">
        <v>0</v>
      </c>
      <c r="AA11" s="604">
        <v>0</v>
      </c>
      <c r="AB11" s="2"/>
      <c r="AC11" s="2"/>
      <c r="AD11" s="2"/>
      <c r="AE11" s="2"/>
      <c r="AF11" s="2"/>
      <c r="AG11" s="2"/>
      <c r="AH11" s="2"/>
      <c r="AI11" s="2"/>
      <c r="AJ11" s="2"/>
      <c r="AK11" s="2"/>
      <c r="AL11" s="2"/>
      <c r="AM11" s="2"/>
      <c r="AN11" s="2"/>
    </row>
    <row r="12" spans="1:40" ht="53.1" customHeight="1" x14ac:dyDescent="0.2">
      <c r="A12" s="992" t="s">
        <v>193</v>
      </c>
      <c r="B12" s="995"/>
      <c r="C12" s="995"/>
      <c r="D12" s="597">
        <f t="shared" si="2"/>
        <v>0</v>
      </c>
      <c r="E12" s="598">
        <f t="shared" si="2"/>
        <v>0</v>
      </c>
      <c r="F12" s="599">
        <f t="shared" si="2"/>
        <v>0</v>
      </c>
      <c r="G12" s="600">
        <f t="shared" si="2"/>
        <v>0</v>
      </c>
      <c r="H12" s="603">
        <v>0</v>
      </c>
      <c r="I12" s="602">
        <v>0</v>
      </c>
      <c r="J12" s="603">
        <v>0</v>
      </c>
      <c r="K12" s="602">
        <v>0</v>
      </c>
      <c r="L12" s="603">
        <v>0</v>
      </c>
      <c r="M12" s="602">
        <v>0</v>
      </c>
      <c r="N12" s="603">
        <v>0</v>
      </c>
      <c r="O12" s="602">
        <v>0</v>
      </c>
      <c r="P12" s="603">
        <v>0</v>
      </c>
      <c r="Q12" s="602">
        <v>0</v>
      </c>
      <c r="R12" s="603">
        <v>0</v>
      </c>
      <c r="S12" s="602">
        <v>0</v>
      </c>
      <c r="T12" s="603">
        <v>0</v>
      </c>
      <c r="U12" s="602">
        <v>0</v>
      </c>
      <c r="V12" s="603">
        <v>0</v>
      </c>
      <c r="W12" s="602">
        <v>0</v>
      </c>
      <c r="X12" s="603">
        <v>0</v>
      </c>
      <c r="Y12" s="602">
        <v>0</v>
      </c>
      <c r="Z12" s="603">
        <v>0</v>
      </c>
      <c r="AA12" s="604">
        <v>0</v>
      </c>
      <c r="AB12" s="2"/>
      <c r="AC12" s="2"/>
      <c r="AD12" s="2"/>
      <c r="AE12" s="2"/>
      <c r="AF12" s="2"/>
      <c r="AG12" s="2"/>
      <c r="AH12" s="2"/>
      <c r="AI12" s="2"/>
      <c r="AJ12" s="2"/>
      <c r="AK12" s="2"/>
      <c r="AL12" s="2"/>
      <c r="AM12" s="2"/>
      <c r="AN12" s="2"/>
    </row>
    <row r="13" spans="1:40" ht="53.1" customHeight="1" thickBot="1" x14ac:dyDescent="0.25">
      <c r="A13" s="990" t="s">
        <v>194</v>
      </c>
      <c r="B13" s="991"/>
      <c r="C13" s="991"/>
      <c r="D13" s="605">
        <f t="shared" si="2"/>
        <v>0</v>
      </c>
      <c r="E13" s="606">
        <f t="shared" si="2"/>
        <v>0</v>
      </c>
      <c r="F13" s="607">
        <f t="shared" si="2"/>
        <v>0</v>
      </c>
      <c r="G13" s="608">
        <f t="shared" si="2"/>
        <v>0</v>
      </c>
      <c r="H13" s="610">
        <v>0</v>
      </c>
      <c r="I13" s="609">
        <v>0</v>
      </c>
      <c r="J13" s="610">
        <v>0</v>
      </c>
      <c r="K13" s="609">
        <v>0</v>
      </c>
      <c r="L13" s="610">
        <v>0</v>
      </c>
      <c r="M13" s="609">
        <v>0</v>
      </c>
      <c r="N13" s="610">
        <v>0</v>
      </c>
      <c r="O13" s="609">
        <v>0</v>
      </c>
      <c r="P13" s="610">
        <v>0</v>
      </c>
      <c r="Q13" s="609">
        <v>0</v>
      </c>
      <c r="R13" s="610">
        <v>0</v>
      </c>
      <c r="S13" s="609">
        <v>0</v>
      </c>
      <c r="T13" s="610">
        <v>0</v>
      </c>
      <c r="U13" s="609">
        <v>0</v>
      </c>
      <c r="V13" s="610">
        <v>0</v>
      </c>
      <c r="W13" s="609">
        <v>0</v>
      </c>
      <c r="X13" s="610">
        <v>0</v>
      </c>
      <c r="Y13" s="609">
        <v>0</v>
      </c>
      <c r="Z13" s="610">
        <v>0</v>
      </c>
      <c r="AA13" s="611">
        <v>0</v>
      </c>
      <c r="AB13" s="2"/>
      <c r="AC13" s="2"/>
      <c r="AD13" s="2"/>
      <c r="AE13" s="2"/>
      <c r="AF13" s="2"/>
      <c r="AG13" s="2"/>
      <c r="AH13" s="2"/>
      <c r="AI13" s="2"/>
      <c r="AJ13" s="2"/>
      <c r="AK13" s="2"/>
      <c r="AL13" s="2"/>
      <c r="AM13" s="2"/>
      <c r="AN13" s="2"/>
    </row>
    <row r="14" spans="1:40" ht="21" customHeight="1" x14ac:dyDescent="0.2">
      <c r="A14" s="2" t="s">
        <v>696</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21"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21"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21"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21"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2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2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ht="2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ht="2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ht="2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ht="2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ht="2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ht="2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ht="2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ht="2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ht="2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ht="2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ht="21" customHeight="1" thickBo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ht="21" customHeight="1" x14ac:dyDescent="0.2">
      <c r="A32" s="860"/>
      <c r="B32" s="861"/>
      <c r="C32" s="861"/>
      <c r="D32" s="861"/>
      <c r="E32" s="861"/>
      <c r="F32" s="861"/>
      <c r="G32" s="861"/>
      <c r="H32" s="861"/>
      <c r="I32" s="861"/>
      <c r="J32" s="861"/>
      <c r="K32" s="861"/>
      <c r="L32" s="861"/>
      <c r="M32" s="86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ht="21" customHeight="1" x14ac:dyDescent="0.2">
      <c r="A33" s="863"/>
      <c r="B33" s="69"/>
      <c r="C33" s="69"/>
      <c r="D33" s="69"/>
      <c r="E33" s="69"/>
      <c r="F33" s="69"/>
      <c r="G33" s="69"/>
      <c r="H33" s="69"/>
      <c r="I33" s="69"/>
      <c r="J33" s="69"/>
      <c r="K33" s="69"/>
      <c r="L33" s="69"/>
      <c r="M33" s="864"/>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ht="21" customHeight="1" x14ac:dyDescent="0.2">
      <c r="A34" s="863"/>
      <c r="B34" s="69"/>
      <c r="C34" s="69"/>
      <c r="D34" s="69"/>
      <c r="E34" s="69"/>
      <c r="F34" s="69"/>
      <c r="G34" s="69"/>
      <c r="H34" s="69"/>
      <c r="I34" s="69"/>
      <c r="J34" s="69"/>
      <c r="K34" s="69"/>
      <c r="L34" s="69"/>
      <c r="M34" s="864"/>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ht="21" customHeight="1" x14ac:dyDescent="0.2">
      <c r="A35" s="863"/>
      <c r="B35" s="69"/>
      <c r="C35" s="69"/>
      <c r="D35" s="69"/>
      <c r="E35" s="69"/>
      <c r="F35" s="69"/>
      <c r="G35" s="69"/>
      <c r="H35" s="69"/>
      <c r="I35" s="69"/>
      <c r="J35" s="69"/>
      <c r="K35" s="69"/>
      <c r="L35" s="69"/>
      <c r="M35" s="864"/>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ht="21" customHeight="1" x14ac:dyDescent="0.2">
      <c r="A36" s="863"/>
      <c r="B36" s="69"/>
      <c r="C36" s="69"/>
      <c r="D36" s="69"/>
      <c r="E36" s="69"/>
      <c r="F36" s="69"/>
      <c r="G36" s="69"/>
      <c r="H36" s="69"/>
      <c r="I36" s="69"/>
      <c r="J36" s="69"/>
      <c r="K36" s="69"/>
      <c r="L36" s="69"/>
      <c r="M36" s="864"/>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ht="21" customHeight="1" thickBot="1" x14ac:dyDescent="0.25">
      <c r="A37" s="865"/>
      <c r="B37" s="866"/>
      <c r="C37" s="866"/>
      <c r="D37" s="866"/>
      <c r="E37" s="866"/>
      <c r="F37" s="866"/>
      <c r="G37" s="866"/>
      <c r="H37" s="866"/>
      <c r="I37" s="866"/>
      <c r="J37" s="866"/>
      <c r="K37" s="866"/>
      <c r="L37" s="866"/>
      <c r="M37" s="867"/>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ht="2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ht="2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ht="2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ht="2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2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2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ht="2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ht="2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ht="2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ht="2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ht="2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ht="2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ht="2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ht="2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ht="2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ht="2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ht="2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ht="2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ht="2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ht="2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ht="2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ht="2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ht="2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ht="2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ht="2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ht="2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ht="2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ht="2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ht="2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ht="2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ht="2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ht="2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ht="2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ht="2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2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2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2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ht="2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ht="2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ht="2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ht="2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ht="2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ht="2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ht="2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ht="2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ht="2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ht="2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ht="2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ht="2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ht="2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ht="2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ht="2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ht="2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ht="2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ht="2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ht="2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ht="2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ht="2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ht="2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ht="2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ht="2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ht="2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ht="2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ht="2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ht="2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ht="2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ht="2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ht="2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ht="2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ht="2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ht="2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ht="2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ht="2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ht="2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ht="2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ht="2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ht="2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ht="2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ht="2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ht="2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ht="2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ht="2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ht="2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ht="2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ht="2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ht="2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ht="2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ht="2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ht="2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ht="2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ht="2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ht="2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ht="2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ht="2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ht="2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ht="2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ht="2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ht="2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ht="2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ht="2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ht="2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ht="2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ht="2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ht="2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ht="2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ht="2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ht="2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ht="2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ht="2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ht="2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ht="2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ht="2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ht="2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ht="2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ht="2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ht="2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ht="2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ht="2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ht="2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ht="2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ht="2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ht="2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ht="2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ht="2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ht="2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ht="2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ht="2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ht="2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ht="2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sheetData>
  <customSheetViews>
    <customSheetView guid="{3BB4C65D-3310-466E-971D-A0670667840F}" scale="75" showPageBreaks="1" printArea="1" view="pageBreakPreview" showRuler="0">
      <pane ySplit="4" topLeftCell="A5" activePane="bottomLeft" state="frozen"/>
      <selection pane="bottomLeft" activeCell="AE9" sqref="AE9"/>
      <pageMargins left="0.98" right="0.73" top="1.05" bottom="0.98425196850393704" header="0.51181102362204722" footer="0.51181102362204722"/>
      <pageSetup paperSize="9" scale="97" orientation="portrait" horizontalDpi="1" r:id="rId1"/>
      <headerFooter alignWithMargins="0"/>
    </customSheetView>
  </customSheetViews>
  <mergeCells count="28">
    <mergeCell ref="X2:AA2"/>
    <mergeCell ref="X3:Y3"/>
    <mergeCell ref="Z3:AA3"/>
    <mergeCell ref="P2:S2"/>
    <mergeCell ref="P3:Q3"/>
    <mergeCell ref="R3:S3"/>
    <mergeCell ref="T2:W2"/>
    <mergeCell ref="T3:U3"/>
    <mergeCell ref="V3:W3"/>
    <mergeCell ref="A13:C13"/>
    <mergeCell ref="A8:C8"/>
    <mergeCell ref="H2:K2"/>
    <mergeCell ref="H3:I3"/>
    <mergeCell ref="J3:K3"/>
    <mergeCell ref="A10:C10"/>
    <mergeCell ref="A4:B4"/>
    <mergeCell ref="A11:C11"/>
    <mergeCell ref="A12:C12"/>
    <mergeCell ref="A6:C6"/>
    <mergeCell ref="A7:C7"/>
    <mergeCell ref="A9:C9"/>
    <mergeCell ref="A5:C5"/>
    <mergeCell ref="L2:O2"/>
    <mergeCell ref="L3:M3"/>
    <mergeCell ref="N3:O3"/>
    <mergeCell ref="D3:E3"/>
    <mergeCell ref="F3:G3"/>
    <mergeCell ref="D2:G2"/>
  </mergeCells>
  <phoneticPr fontId="2"/>
  <printOptions horizontalCentered="1"/>
  <pageMargins left="0.94488188976377963" right="0.78740157480314965" top="1.4566929133858268" bottom="0.98425196850393704" header="0.9055118110236221" footer="0.51181102362204722"/>
  <pageSetup paperSize="9" scale="80" firstPageNumber="2" orientation="portrait" r:id="rId2"/>
  <headerFooter differentFirst="1" scaleWithDoc="0" alignWithMargins="0">
    <firstHeader>&amp;C第一部　警 備 統 計</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81"/>
  <sheetViews>
    <sheetView view="pageBreakPreview" zoomScale="115" zoomScaleNormal="115" zoomScaleSheetLayoutView="115" workbookViewId="0">
      <pane xSplit="1" ySplit="5" topLeftCell="B6" activePane="bottomRight" state="frozen"/>
      <selection activeCell="E17" sqref="E17"/>
      <selection pane="topRight" activeCell="E17" sqref="E17"/>
      <selection pane="bottomLeft" activeCell="E17" sqref="E17"/>
      <selection pane="bottomRight" activeCell="E17" sqref="E17"/>
    </sheetView>
  </sheetViews>
  <sheetFormatPr defaultColWidth="9" defaultRowHeight="21" customHeight="1" x14ac:dyDescent="0.2"/>
  <cols>
    <col min="1" max="1" width="11.33203125" style="11" customWidth="1"/>
    <col min="2" max="3" width="4.6640625" style="11" customWidth="1"/>
    <col min="4" max="6" width="3.109375" style="11" customWidth="1"/>
    <col min="7" max="7" width="3" style="11" customWidth="1"/>
    <col min="8" max="35" width="3.109375" style="11" customWidth="1"/>
    <col min="36" max="37" width="4.6640625" style="11" customWidth="1"/>
    <col min="38" max="39" width="3.109375" style="11" customWidth="1"/>
    <col min="40" max="16384" width="9" style="11"/>
  </cols>
  <sheetData>
    <row r="1" spans="1:40" ht="21" customHeight="1" x14ac:dyDescent="0.2">
      <c r="A1" s="130" t="s">
        <v>233</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2"/>
    </row>
    <row r="2" spans="1:40" ht="21" customHeight="1" thickBot="1" x14ac:dyDescent="0.25">
      <c r="A2" s="133" t="s">
        <v>234</v>
      </c>
      <c r="B2" s="20"/>
      <c r="C2" s="20"/>
      <c r="D2" s="20"/>
      <c r="E2" s="20"/>
      <c r="F2" s="20"/>
      <c r="G2" s="20"/>
      <c r="H2" s="20"/>
      <c r="I2" s="20"/>
      <c r="J2" s="20"/>
      <c r="K2" s="20"/>
      <c r="L2" s="20"/>
      <c r="M2" s="20"/>
      <c r="N2" s="20"/>
      <c r="O2" s="20"/>
      <c r="P2" s="20"/>
      <c r="Q2" s="20"/>
      <c r="R2" s="20"/>
      <c r="S2" s="20"/>
      <c r="T2" s="20"/>
      <c r="U2" s="20"/>
      <c r="V2" s="20"/>
      <c r="W2" s="20"/>
      <c r="X2" s="20"/>
      <c r="Y2" s="20"/>
      <c r="Z2" s="20"/>
      <c r="AA2" s="933"/>
      <c r="AB2" s="933"/>
      <c r="AC2" s="933"/>
      <c r="AD2" s="933"/>
      <c r="AE2" s="933"/>
      <c r="AF2" s="933"/>
      <c r="AG2" s="933"/>
      <c r="AH2" s="933"/>
      <c r="AI2" s="933"/>
      <c r="AJ2" s="933"/>
      <c r="AK2" s="933"/>
      <c r="AL2" s="933"/>
      <c r="AM2" s="1017"/>
    </row>
    <row r="3" spans="1:40" ht="24" customHeight="1" x14ac:dyDescent="0.2">
      <c r="A3" s="1011" t="s">
        <v>618</v>
      </c>
      <c r="B3" s="1013" t="s">
        <v>142</v>
      </c>
      <c r="C3" s="1014"/>
      <c r="D3" s="1009" t="s">
        <v>473</v>
      </c>
      <c r="E3" s="1006"/>
      <c r="F3" s="1005" t="s">
        <v>474</v>
      </c>
      <c r="G3" s="1006"/>
      <c r="H3" s="1005" t="s">
        <v>475</v>
      </c>
      <c r="I3" s="1006"/>
      <c r="J3" s="1018" t="s">
        <v>235</v>
      </c>
      <c r="K3" s="1019"/>
      <c r="L3" s="1019"/>
      <c r="M3" s="1019"/>
      <c r="N3" s="1019"/>
      <c r="O3" s="1019"/>
      <c r="P3" s="1019"/>
      <c r="Q3" s="1020"/>
      <c r="R3" s="1005" t="s">
        <v>236</v>
      </c>
      <c r="S3" s="1006"/>
      <c r="T3" s="1005" t="s">
        <v>237</v>
      </c>
      <c r="U3" s="1006"/>
      <c r="V3" s="1005" t="s">
        <v>238</v>
      </c>
      <c r="W3" s="1006"/>
      <c r="X3" s="1005" t="s">
        <v>239</v>
      </c>
      <c r="Y3" s="1006"/>
      <c r="Z3" s="1005" t="s">
        <v>240</v>
      </c>
      <c r="AA3" s="1006"/>
      <c r="AB3" s="1005" t="s">
        <v>241</v>
      </c>
      <c r="AC3" s="1006"/>
      <c r="AD3" s="1005" t="s">
        <v>242</v>
      </c>
      <c r="AE3" s="1006"/>
      <c r="AF3" s="1005" t="s">
        <v>243</v>
      </c>
      <c r="AG3" s="1006"/>
      <c r="AH3" s="1005" t="s">
        <v>244</v>
      </c>
      <c r="AI3" s="1006"/>
      <c r="AJ3" s="1005" t="s">
        <v>173</v>
      </c>
      <c r="AK3" s="1006"/>
      <c r="AL3" s="1005" t="s">
        <v>245</v>
      </c>
      <c r="AM3" s="1021"/>
    </row>
    <row r="4" spans="1:40" ht="24" customHeight="1" thickBot="1" x14ac:dyDescent="0.25">
      <c r="A4" s="1012"/>
      <c r="B4" s="1015"/>
      <c r="C4" s="1016"/>
      <c r="D4" s="1010"/>
      <c r="E4" s="1008"/>
      <c r="F4" s="1007"/>
      <c r="G4" s="1008"/>
      <c r="H4" s="1007"/>
      <c r="I4" s="1008"/>
      <c r="J4" s="1003" t="s">
        <v>246</v>
      </c>
      <c r="K4" s="1004"/>
      <c r="L4" s="1003" t="s">
        <v>247</v>
      </c>
      <c r="M4" s="1004"/>
      <c r="N4" s="1003" t="s">
        <v>248</v>
      </c>
      <c r="O4" s="1004"/>
      <c r="P4" s="1003" t="s">
        <v>173</v>
      </c>
      <c r="Q4" s="1004"/>
      <c r="R4" s="1007"/>
      <c r="S4" s="1008"/>
      <c r="T4" s="1007"/>
      <c r="U4" s="1008"/>
      <c r="V4" s="1007"/>
      <c r="W4" s="1008"/>
      <c r="X4" s="1007"/>
      <c r="Y4" s="1008"/>
      <c r="Z4" s="1007"/>
      <c r="AA4" s="1008"/>
      <c r="AB4" s="1007"/>
      <c r="AC4" s="1008"/>
      <c r="AD4" s="1007"/>
      <c r="AE4" s="1008"/>
      <c r="AF4" s="1007"/>
      <c r="AG4" s="1008"/>
      <c r="AH4" s="1007"/>
      <c r="AI4" s="1008"/>
      <c r="AJ4" s="1007"/>
      <c r="AK4" s="1008"/>
      <c r="AL4" s="1007"/>
      <c r="AM4" s="1022"/>
    </row>
    <row r="5" spans="1:40" s="10" customFormat="1" ht="13.5" customHeight="1" x14ac:dyDescent="0.2">
      <c r="A5" s="1002" t="s">
        <v>142</v>
      </c>
      <c r="B5" s="9" t="s">
        <v>148</v>
      </c>
      <c r="C5" s="21" t="s">
        <v>149</v>
      </c>
      <c r="D5" s="22" t="s">
        <v>148</v>
      </c>
      <c r="E5" s="23" t="s">
        <v>149</v>
      </c>
      <c r="F5" s="24" t="s">
        <v>148</v>
      </c>
      <c r="G5" s="23" t="s">
        <v>149</v>
      </c>
      <c r="H5" s="24" t="s">
        <v>148</v>
      </c>
      <c r="I5" s="23" t="s">
        <v>149</v>
      </c>
      <c r="J5" s="24" t="s">
        <v>148</v>
      </c>
      <c r="K5" s="23" t="s">
        <v>149</v>
      </c>
      <c r="L5" s="24" t="s">
        <v>148</v>
      </c>
      <c r="M5" s="23" t="s">
        <v>149</v>
      </c>
      <c r="N5" s="24" t="s">
        <v>148</v>
      </c>
      <c r="O5" s="23" t="s">
        <v>149</v>
      </c>
      <c r="P5" s="24" t="s">
        <v>148</v>
      </c>
      <c r="Q5" s="23" t="s">
        <v>149</v>
      </c>
      <c r="R5" s="24" t="s">
        <v>148</v>
      </c>
      <c r="S5" s="23" t="s">
        <v>149</v>
      </c>
      <c r="T5" s="24" t="s">
        <v>148</v>
      </c>
      <c r="U5" s="23" t="s">
        <v>149</v>
      </c>
      <c r="V5" s="24" t="s">
        <v>148</v>
      </c>
      <c r="W5" s="23" t="s">
        <v>149</v>
      </c>
      <c r="X5" s="24" t="s">
        <v>148</v>
      </c>
      <c r="Y5" s="23" t="s">
        <v>149</v>
      </c>
      <c r="Z5" s="24" t="s">
        <v>148</v>
      </c>
      <c r="AA5" s="23" t="s">
        <v>149</v>
      </c>
      <c r="AB5" s="24" t="s">
        <v>148</v>
      </c>
      <c r="AC5" s="23" t="s">
        <v>149</v>
      </c>
      <c r="AD5" s="24" t="s">
        <v>148</v>
      </c>
      <c r="AE5" s="23" t="s">
        <v>149</v>
      </c>
      <c r="AF5" s="24" t="s">
        <v>148</v>
      </c>
      <c r="AG5" s="23" t="s">
        <v>149</v>
      </c>
      <c r="AH5" s="24" t="s">
        <v>148</v>
      </c>
      <c r="AI5" s="23" t="s">
        <v>149</v>
      </c>
      <c r="AJ5" s="24" t="s">
        <v>148</v>
      </c>
      <c r="AK5" s="23" t="s">
        <v>149</v>
      </c>
      <c r="AL5" s="24" t="s">
        <v>148</v>
      </c>
      <c r="AM5" s="21" t="s">
        <v>149</v>
      </c>
    </row>
    <row r="6" spans="1:40" s="10" customFormat="1" ht="11.4" thickBot="1" x14ac:dyDescent="0.25">
      <c r="A6" s="1002"/>
      <c r="B6" s="612">
        <f>B7+B24+B35+B55+B82+B103+B126+B137+B146+B160+B64</f>
        <v>2114</v>
      </c>
      <c r="C6" s="613">
        <f>C7+C24+C35+C55+C64+C82+C103+C126+C137+C146+C160</f>
        <v>1470</v>
      </c>
      <c r="D6" s="614">
        <f t="shared" ref="D6:AJ6" si="0">D7+D24+D35+D55+D64+D82+D103+D126+D137+D146+D160</f>
        <v>2</v>
      </c>
      <c r="E6" s="615">
        <f t="shared" si="0"/>
        <v>1</v>
      </c>
      <c r="F6" s="616">
        <f t="shared" si="0"/>
        <v>0</v>
      </c>
      <c r="G6" s="617">
        <f t="shared" si="0"/>
        <v>0</v>
      </c>
      <c r="H6" s="615">
        <f t="shared" si="0"/>
        <v>1</v>
      </c>
      <c r="I6" s="615">
        <f t="shared" si="0"/>
        <v>0</v>
      </c>
      <c r="J6" s="616">
        <f t="shared" si="0"/>
        <v>0</v>
      </c>
      <c r="K6" s="617">
        <f t="shared" si="0"/>
        <v>0</v>
      </c>
      <c r="L6" s="615">
        <f t="shared" si="0"/>
        <v>0</v>
      </c>
      <c r="M6" s="615">
        <f t="shared" si="0"/>
        <v>0</v>
      </c>
      <c r="N6" s="616">
        <f t="shared" si="0"/>
        <v>42</v>
      </c>
      <c r="O6" s="615">
        <f t="shared" si="0"/>
        <v>34</v>
      </c>
      <c r="P6" s="616">
        <f t="shared" si="0"/>
        <v>7</v>
      </c>
      <c r="Q6" s="617">
        <f t="shared" si="0"/>
        <v>4</v>
      </c>
      <c r="R6" s="615">
        <f t="shared" si="0"/>
        <v>37</v>
      </c>
      <c r="S6" s="617">
        <f t="shared" si="0"/>
        <v>36</v>
      </c>
      <c r="T6" s="615">
        <f t="shared" si="0"/>
        <v>3</v>
      </c>
      <c r="U6" s="617">
        <f t="shared" si="0"/>
        <v>6</v>
      </c>
      <c r="V6" s="615">
        <f t="shared" si="0"/>
        <v>1</v>
      </c>
      <c r="W6" s="615">
        <f t="shared" si="0"/>
        <v>6</v>
      </c>
      <c r="X6" s="616">
        <f t="shared" si="0"/>
        <v>0</v>
      </c>
      <c r="Y6" s="615">
        <f t="shared" si="0"/>
        <v>0</v>
      </c>
      <c r="Z6" s="616">
        <f t="shared" si="0"/>
        <v>7</v>
      </c>
      <c r="AA6" s="617">
        <f t="shared" si="0"/>
        <v>5</v>
      </c>
      <c r="AB6" s="615">
        <f t="shared" si="0"/>
        <v>3</v>
      </c>
      <c r="AC6" s="617">
        <f t="shared" si="0"/>
        <v>3</v>
      </c>
      <c r="AD6" s="615">
        <f t="shared" si="0"/>
        <v>7</v>
      </c>
      <c r="AE6" s="615">
        <f t="shared" si="0"/>
        <v>6</v>
      </c>
      <c r="AF6" s="616">
        <f t="shared" si="0"/>
        <v>0</v>
      </c>
      <c r="AG6" s="615">
        <f t="shared" si="0"/>
        <v>0</v>
      </c>
      <c r="AH6" s="616">
        <f t="shared" si="0"/>
        <v>17</v>
      </c>
      <c r="AI6" s="615">
        <f t="shared" si="0"/>
        <v>42</v>
      </c>
      <c r="AJ6" s="616">
        <f t="shared" si="0"/>
        <v>1984</v>
      </c>
      <c r="AK6" s="615">
        <f>AK7+AK24+AK35+AK55+AK64+AK82+AK103+AK126+AK137+AK146+AK160</f>
        <v>1324</v>
      </c>
      <c r="AL6" s="616">
        <f>AL7+AL24+AL35+AL55+AL64+AL82+AL103+AL126+AL137+AL146+AL160</f>
        <v>3</v>
      </c>
      <c r="AM6" s="618">
        <f>AM7+AM24+AM35+AM55+AM64+AM82+AM103+AM126+AM137+AM146+AM160</f>
        <v>3</v>
      </c>
    </row>
    <row r="7" spans="1:40" s="10" customFormat="1" ht="10.8" x14ac:dyDescent="0.2">
      <c r="A7" s="821" t="s">
        <v>249</v>
      </c>
      <c r="B7" s="619">
        <f>D7+F7+H7+J7+L7+N7+P7+R7+T7+V7+X7+Z7+AB7+AD7+AF7+AH7+AJ7+AL7</f>
        <v>272</v>
      </c>
      <c r="C7" s="620">
        <f>E7+G7+I7+K7+M7+O7+Q7+S7+U7+W7+Y7+AA7+AC7+AE7+AG7+AI7+AK7+AM7</f>
        <v>199</v>
      </c>
      <c r="D7" s="621">
        <v>2</v>
      </c>
      <c r="E7" s="622">
        <v>1</v>
      </c>
      <c r="F7" s="623">
        <v>0</v>
      </c>
      <c r="G7" s="622">
        <v>0</v>
      </c>
      <c r="H7" s="478">
        <v>0</v>
      </c>
      <c r="I7" s="484">
        <v>0</v>
      </c>
      <c r="J7" s="623">
        <v>0</v>
      </c>
      <c r="K7" s="622">
        <v>0</v>
      </c>
      <c r="L7" s="623">
        <v>0</v>
      </c>
      <c r="M7" s="622">
        <v>0</v>
      </c>
      <c r="N7" s="478">
        <v>0</v>
      </c>
      <c r="O7" s="479">
        <v>0</v>
      </c>
      <c r="P7" s="478">
        <v>0</v>
      </c>
      <c r="Q7" s="479">
        <v>0</v>
      </c>
      <c r="R7" s="478">
        <v>1</v>
      </c>
      <c r="S7" s="479">
        <v>4</v>
      </c>
      <c r="T7" s="478">
        <v>0</v>
      </c>
      <c r="U7" s="479">
        <v>0</v>
      </c>
      <c r="V7" s="478">
        <v>0</v>
      </c>
      <c r="W7" s="479">
        <v>0</v>
      </c>
      <c r="X7" s="478">
        <v>0</v>
      </c>
      <c r="Y7" s="479">
        <v>0</v>
      </c>
      <c r="Z7" s="478">
        <v>1</v>
      </c>
      <c r="AA7" s="479">
        <v>1</v>
      </c>
      <c r="AB7" s="478">
        <v>0</v>
      </c>
      <c r="AC7" s="479">
        <v>0</v>
      </c>
      <c r="AD7" s="478">
        <v>0</v>
      </c>
      <c r="AE7" s="484">
        <v>0</v>
      </c>
      <c r="AF7" s="623">
        <v>0</v>
      </c>
      <c r="AG7" s="622">
        <v>0</v>
      </c>
      <c r="AH7" s="478">
        <v>9</v>
      </c>
      <c r="AI7" s="479">
        <v>24</v>
      </c>
      <c r="AJ7" s="478">
        <v>259</v>
      </c>
      <c r="AK7" s="479">
        <v>169</v>
      </c>
      <c r="AL7" s="478">
        <v>0</v>
      </c>
      <c r="AM7" s="501">
        <v>0</v>
      </c>
      <c r="AN7" s="191"/>
    </row>
    <row r="8" spans="1:40" s="10" customFormat="1" ht="11.25" customHeight="1" x14ac:dyDescent="0.2">
      <c r="A8" s="820" t="s">
        <v>250</v>
      </c>
      <c r="B8" s="621">
        <f>D8+F8+H8+J8+L8+N8+P8+R8+T8+V8+X8+Z8+AB8+AD8+AF8+AH8+AJ8+AL8</f>
        <v>98</v>
      </c>
      <c r="C8" s="613">
        <f>E8+G8+I8+K8+M8+O8+Q8+S8+U8+W8+Y8+AA8+AC8+AE8+AG8+AI8+AK8+AM8</f>
        <v>50</v>
      </c>
      <c r="D8" s="624">
        <v>0</v>
      </c>
      <c r="E8" s="625">
        <v>0</v>
      </c>
      <c r="F8" s="626">
        <v>0</v>
      </c>
      <c r="G8" s="625">
        <v>0</v>
      </c>
      <c r="H8" s="478">
        <v>0</v>
      </c>
      <c r="I8" s="479">
        <v>0</v>
      </c>
      <c r="J8" s="626">
        <v>0</v>
      </c>
      <c r="K8" s="625">
        <v>0</v>
      </c>
      <c r="L8" s="626">
        <v>0</v>
      </c>
      <c r="M8" s="625">
        <v>0</v>
      </c>
      <c r="N8" s="478">
        <v>0</v>
      </c>
      <c r="O8" s="479">
        <v>0</v>
      </c>
      <c r="P8" s="478">
        <v>0</v>
      </c>
      <c r="Q8" s="479">
        <v>0</v>
      </c>
      <c r="R8" s="478">
        <v>0</v>
      </c>
      <c r="S8" s="479">
        <v>0</v>
      </c>
      <c r="T8" s="478">
        <v>0</v>
      </c>
      <c r="U8" s="479">
        <v>0</v>
      </c>
      <c r="V8" s="478">
        <v>0</v>
      </c>
      <c r="W8" s="479">
        <v>0</v>
      </c>
      <c r="X8" s="478">
        <v>0</v>
      </c>
      <c r="Y8" s="479">
        <v>0</v>
      </c>
      <c r="Z8" s="478">
        <v>0</v>
      </c>
      <c r="AA8" s="479">
        <v>0</v>
      </c>
      <c r="AB8" s="478">
        <v>0</v>
      </c>
      <c r="AC8" s="479">
        <v>0</v>
      </c>
      <c r="AD8" s="478">
        <v>0</v>
      </c>
      <c r="AE8" s="485">
        <v>0</v>
      </c>
      <c r="AF8" s="627">
        <v>0</v>
      </c>
      <c r="AG8" s="625">
        <v>0</v>
      </c>
      <c r="AH8" s="478">
        <v>0</v>
      </c>
      <c r="AI8" s="479">
        <v>1</v>
      </c>
      <c r="AJ8" s="478">
        <v>98</v>
      </c>
      <c r="AK8" s="479">
        <v>49</v>
      </c>
      <c r="AL8" s="478">
        <v>0</v>
      </c>
      <c r="AM8" s="501">
        <v>0</v>
      </c>
    </row>
    <row r="9" spans="1:40" s="10" customFormat="1" ht="11.25" customHeight="1" x14ac:dyDescent="0.2">
      <c r="A9" s="820" t="s">
        <v>251</v>
      </c>
      <c r="B9" s="621">
        <f t="shared" ref="B9:C24" si="1">D9+F9+H9+J9+L9+N9+P9+R9+T9+V9+X9+Z9+AB9+AD9+AF9+AH9+AJ9+AL9</f>
        <v>18</v>
      </c>
      <c r="C9" s="613">
        <f t="shared" si="1"/>
        <v>29</v>
      </c>
      <c r="D9" s="624">
        <v>0</v>
      </c>
      <c r="E9" s="625">
        <v>0</v>
      </c>
      <c r="F9" s="626">
        <v>0</v>
      </c>
      <c r="G9" s="625">
        <v>0</v>
      </c>
      <c r="H9" s="478">
        <v>0</v>
      </c>
      <c r="I9" s="479">
        <v>0</v>
      </c>
      <c r="J9" s="626">
        <v>0</v>
      </c>
      <c r="K9" s="625">
        <v>0</v>
      </c>
      <c r="L9" s="626">
        <v>0</v>
      </c>
      <c r="M9" s="625">
        <v>0</v>
      </c>
      <c r="N9" s="478">
        <v>0</v>
      </c>
      <c r="O9" s="479">
        <v>0</v>
      </c>
      <c r="P9" s="478">
        <v>0</v>
      </c>
      <c r="Q9" s="479">
        <v>0</v>
      </c>
      <c r="R9" s="478">
        <v>0</v>
      </c>
      <c r="S9" s="479">
        <v>0</v>
      </c>
      <c r="T9" s="478">
        <v>0</v>
      </c>
      <c r="U9" s="479">
        <v>0</v>
      </c>
      <c r="V9" s="478">
        <v>0</v>
      </c>
      <c r="W9" s="479">
        <v>0</v>
      </c>
      <c r="X9" s="478">
        <v>0</v>
      </c>
      <c r="Y9" s="479">
        <v>0</v>
      </c>
      <c r="Z9" s="478">
        <v>0</v>
      </c>
      <c r="AA9" s="479">
        <v>0</v>
      </c>
      <c r="AB9" s="478">
        <v>0</v>
      </c>
      <c r="AC9" s="479">
        <v>0</v>
      </c>
      <c r="AD9" s="478">
        <v>0</v>
      </c>
      <c r="AE9" s="485">
        <v>0</v>
      </c>
      <c r="AF9" s="627">
        <v>0</v>
      </c>
      <c r="AG9" s="625">
        <v>0</v>
      </c>
      <c r="AH9" s="478">
        <v>2</v>
      </c>
      <c r="AI9" s="479">
        <v>12</v>
      </c>
      <c r="AJ9" s="478">
        <v>16</v>
      </c>
      <c r="AK9" s="479">
        <v>17</v>
      </c>
      <c r="AL9" s="478">
        <v>0</v>
      </c>
      <c r="AM9" s="501">
        <v>0</v>
      </c>
    </row>
    <row r="10" spans="1:40" s="10" customFormat="1" ht="11.25" customHeight="1" x14ac:dyDescent="0.2">
      <c r="A10" s="820" t="s">
        <v>252</v>
      </c>
      <c r="B10" s="621">
        <f t="shared" si="1"/>
        <v>6</v>
      </c>
      <c r="C10" s="613">
        <f t="shared" si="1"/>
        <v>3</v>
      </c>
      <c r="D10" s="624">
        <v>0</v>
      </c>
      <c r="E10" s="625">
        <v>0</v>
      </c>
      <c r="F10" s="626">
        <v>0</v>
      </c>
      <c r="G10" s="625">
        <v>0</v>
      </c>
      <c r="H10" s="478">
        <v>0</v>
      </c>
      <c r="I10" s="479">
        <v>0</v>
      </c>
      <c r="J10" s="626">
        <v>0</v>
      </c>
      <c r="K10" s="625">
        <v>0</v>
      </c>
      <c r="L10" s="626">
        <v>0</v>
      </c>
      <c r="M10" s="625">
        <v>0</v>
      </c>
      <c r="N10" s="478">
        <v>0</v>
      </c>
      <c r="O10" s="479">
        <v>0</v>
      </c>
      <c r="P10" s="478">
        <v>0</v>
      </c>
      <c r="Q10" s="479">
        <v>0</v>
      </c>
      <c r="R10" s="478">
        <v>0</v>
      </c>
      <c r="S10" s="479">
        <v>0</v>
      </c>
      <c r="T10" s="478">
        <v>0</v>
      </c>
      <c r="U10" s="479">
        <v>0</v>
      </c>
      <c r="V10" s="478">
        <v>0</v>
      </c>
      <c r="W10" s="479">
        <v>0</v>
      </c>
      <c r="X10" s="478">
        <v>0</v>
      </c>
      <c r="Y10" s="479">
        <v>0</v>
      </c>
      <c r="Z10" s="478">
        <v>0</v>
      </c>
      <c r="AA10" s="479">
        <v>0</v>
      </c>
      <c r="AB10" s="478">
        <v>0</v>
      </c>
      <c r="AC10" s="479">
        <v>0</v>
      </c>
      <c r="AD10" s="478">
        <v>0</v>
      </c>
      <c r="AE10" s="485">
        <v>0</v>
      </c>
      <c r="AF10" s="627">
        <v>0</v>
      </c>
      <c r="AG10" s="625">
        <v>0</v>
      </c>
      <c r="AH10" s="478">
        <v>0</v>
      </c>
      <c r="AI10" s="479">
        <v>0</v>
      </c>
      <c r="AJ10" s="478">
        <v>6</v>
      </c>
      <c r="AK10" s="479">
        <v>3</v>
      </c>
      <c r="AL10" s="478">
        <v>0</v>
      </c>
      <c r="AM10" s="501">
        <v>0</v>
      </c>
    </row>
    <row r="11" spans="1:40" s="10" customFormat="1" ht="11.25" customHeight="1" x14ac:dyDescent="0.2">
      <c r="A11" s="820" t="s">
        <v>253</v>
      </c>
      <c r="B11" s="621">
        <f>D11+F11+H11+J11+L11+N11+P11+R11+T11+V11+X11+Z11+AB11+AD11+AF11+AH11+AJ11+AL11</f>
        <v>36</v>
      </c>
      <c r="C11" s="613">
        <f t="shared" si="1"/>
        <v>21</v>
      </c>
      <c r="D11" s="624">
        <v>0</v>
      </c>
      <c r="E11" s="625">
        <v>0</v>
      </c>
      <c r="F11" s="626">
        <v>0</v>
      </c>
      <c r="G11" s="625">
        <v>0</v>
      </c>
      <c r="H11" s="478">
        <v>0</v>
      </c>
      <c r="I11" s="479">
        <v>0</v>
      </c>
      <c r="J11" s="626">
        <v>0</v>
      </c>
      <c r="K11" s="625">
        <v>0</v>
      </c>
      <c r="L11" s="626">
        <v>0</v>
      </c>
      <c r="M11" s="625">
        <v>0</v>
      </c>
      <c r="N11" s="478">
        <v>0</v>
      </c>
      <c r="O11" s="479">
        <v>0</v>
      </c>
      <c r="P11" s="478">
        <v>0</v>
      </c>
      <c r="Q11" s="479">
        <v>0</v>
      </c>
      <c r="R11" s="478">
        <v>1</v>
      </c>
      <c r="S11" s="479">
        <v>4</v>
      </c>
      <c r="T11" s="478">
        <v>0</v>
      </c>
      <c r="U11" s="479">
        <v>0</v>
      </c>
      <c r="V11" s="478">
        <v>0</v>
      </c>
      <c r="W11" s="479">
        <v>0</v>
      </c>
      <c r="X11" s="478">
        <v>0</v>
      </c>
      <c r="Y11" s="479">
        <v>0</v>
      </c>
      <c r="Z11" s="478">
        <v>0</v>
      </c>
      <c r="AA11" s="479">
        <v>0</v>
      </c>
      <c r="AB11" s="478">
        <v>0</v>
      </c>
      <c r="AC11" s="479">
        <v>0</v>
      </c>
      <c r="AD11" s="478">
        <v>0</v>
      </c>
      <c r="AE11" s="485">
        <v>0</v>
      </c>
      <c r="AF11" s="627">
        <v>0</v>
      </c>
      <c r="AG11" s="625">
        <v>0</v>
      </c>
      <c r="AH11" s="478">
        <v>5</v>
      </c>
      <c r="AI11" s="479">
        <v>3</v>
      </c>
      <c r="AJ11" s="478">
        <v>30</v>
      </c>
      <c r="AK11" s="479">
        <v>14</v>
      </c>
      <c r="AL11" s="478">
        <v>0</v>
      </c>
      <c r="AM11" s="501">
        <v>0</v>
      </c>
    </row>
    <row r="12" spans="1:40" s="10" customFormat="1" ht="11.25" customHeight="1" x14ac:dyDescent="0.2">
      <c r="A12" s="9" t="s">
        <v>254</v>
      </c>
      <c r="B12" s="621">
        <f t="shared" si="1"/>
        <v>11</v>
      </c>
      <c r="C12" s="613">
        <f>E12+G12+I12+K12+M12+O12+Q12+S12+U12+W12+Y12+AA12+AC12+AE12+AG12+AI12+AK12+AM12</f>
        <v>10</v>
      </c>
      <c r="D12" s="624">
        <v>0</v>
      </c>
      <c r="E12" s="625">
        <v>0</v>
      </c>
      <c r="F12" s="626">
        <v>0</v>
      </c>
      <c r="G12" s="625">
        <v>0</v>
      </c>
      <c r="H12" s="478">
        <v>0</v>
      </c>
      <c r="I12" s="479">
        <v>0</v>
      </c>
      <c r="J12" s="626">
        <v>0</v>
      </c>
      <c r="K12" s="625">
        <v>0</v>
      </c>
      <c r="L12" s="627">
        <v>0</v>
      </c>
      <c r="M12" s="625">
        <v>0</v>
      </c>
      <c r="N12" s="478">
        <v>0</v>
      </c>
      <c r="O12" s="479">
        <v>0</v>
      </c>
      <c r="P12" s="478">
        <v>0</v>
      </c>
      <c r="Q12" s="479">
        <v>0</v>
      </c>
      <c r="R12" s="478">
        <v>0</v>
      </c>
      <c r="S12" s="479">
        <v>0</v>
      </c>
      <c r="T12" s="478">
        <v>0</v>
      </c>
      <c r="U12" s="479">
        <v>0</v>
      </c>
      <c r="V12" s="478">
        <v>0</v>
      </c>
      <c r="W12" s="479">
        <v>0</v>
      </c>
      <c r="X12" s="478">
        <v>0</v>
      </c>
      <c r="Y12" s="479">
        <v>0</v>
      </c>
      <c r="Z12" s="478">
        <v>0</v>
      </c>
      <c r="AA12" s="479">
        <v>0</v>
      </c>
      <c r="AB12" s="478">
        <v>0</v>
      </c>
      <c r="AC12" s="479">
        <v>0</v>
      </c>
      <c r="AD12" s="478">
        <v>0</v>
      </c>
      <c r="AE12" s="485">
        <v>0</v>
      </c>
      <c r="AF12" s="627">
        <v>0</v>
      </c>
      <c r="AG12" s="625">
        <v>0</v>
      </c>
      <c r="AH12" s="478">
        <v>0</v>
      </c>
      <c r="AI12" s="479">
        <v>0</v>
      </c>
      <c r="AJ12" s="478">
        <v>11</v>
      </c>
      <c r="AK12" s="479">
        <v>10</v>
      </c>
      <c r="AL12" s="478">
        <v>0</v>
      </c>
      <c r="AM12" s="501">
        <v>0</v>
      </c>
    </row>
    <row r="13" spans="1:40" s="10" customFormat="1" ht="11.25" customHeight="1" x14ac:dyDescent="0.2">
      <c r="A13" s="9" t="s">
        <v>255</v>
      </c>
      <c r="B13" s="621">
        <f t="shared" si="1"/>
        <v>5</v>
      </c>
      <c r="C13" s="613">
        <f t="shared" si="1"/>
        <v>6</v>
      </c>
      <c r="D13" s="624">
        <v>0</v>
      </c>
      <c r="E13" s="625">
        <v>0</v>
      </c>
      <c r="F13" s="626">
        <v>0</v>
      </c>
      <c r="G13" s="625">
        <v>0</v>
      </c>
      <c r="H13" s="478">
        <v>0</v>
      </c>
      <c r="I13" s="479">
        <v>0</v>
      </c>
      <c r="J13" s="626">
        <v>0</v>
      </c>
      <c r="K13" s="625">
        <v>0</v>
      </c>
      <c r="L13" s="627">
        <v>0</v>
      </c>
      <c r="M13" s="625">
        <v>0</v>
      </c>
      <c r="N13" s="478">
        <v>0</v>
      </c>
      <c r="O13" s="479">
        <v>0</v>
      </c>
      <c r="P13" s="478">
        <v>0</v>
      </c>
      <c r="Q13" s="479">
        <v>0</v>
      </c>
      <c r="R13" s="478">
        <v>0</v>
      </c>
      <c r="S13" s="479">
        <v>0</v>
      </c>
      <c r="T13" s="478">
        <v>0</v>
      </c>
      <c r="U13" s="479">
        <v>0</v>
      </c>
      <c r="V13" s="478">
        <v>0</v>
      </c>
      <c r="W13" s="479">
        <v>0</v>
      </c>
      <c r="X13" s="478">
        <v>0</v>
      </c>
      <c r="Y13" s="479">
        <v>0</v>
      </c>
      <c r="Z13" s="478">
        <v>0</v>
      </c>
      <c r="AA13" s="479">
        <v>0</v>
      </c>
      <c r="AB13" s="478">
        <v>0</v>
      </c>
      <c r="AC13" s="479">
        <v>0</v>
      </c>
      <c r="AD13" s="478">
        <v>0</v>
      </c>
      <c r="AE13" s="485">
        <v>0</v>
      </c>
      <c r="AF13" s="627">
        <v>0</v>
      </c>
      <c r="AG13" s="625">
        <v>0</v>
      </c>
      <c r="AH13" s="478">
        <v>0</v>
      </c>
      <c r="AI13" s="479">
        <v>0</v>
      </c>
      <c r="AJ13" s="478">
        <v>5</v>
      </c>
      <c r="AK13" s="479">
        <v>6</v>
      </c>
      <c r="AL13" s="478">
        <v>0</v>
      </c>
      <c r="AM13" s="501">
        <v>0</v>
      </c>
    </row>
    <row r="14" spans="1:40" s="10" customFormat="1" ht="11.25" customHeight="1" x14ac:dyDescent="0.2">
      <c r="A14" s="820" t="s">
        <v>256</v>
      </c>
      <c r="B14" s="621">
        <f t="shared" si="1"/>
        <v>47</v>
      </c>
      <c r="C14" s="613">
        <f t="shared" si="1"/>
        <v>38</v>
      </c>
      <c r="D14" s="624">
        <v>2</v>
      </c>
      <c r="E14" s="625">
        <v>1</v>
      </c>
      <c r="F14" s="626">
        <v>0</v>
      </c>
      <c r="G14" s="625">
        <v>0</v>
      </c>
      <c r="H14" s="478">
        <v>0</v>
      </c>
      <c r="I14" s="479">
        <v>0</v>
      </c>
      <c r="J14" s="626">
        <v>0</v>
      </c>
      <c r="K14" s="625">
        <v>0</v>
      </c>
      <c r="L14" s="627">
        <v>0</v>
      </c>
      <c r="M14" s="625">
        <v>0</v>
      </c>
      <c r="N14" s="478">
        <v>0</v>
      </c>
      <c r="O14" s="479">
        <v>0</v>
      </c>
      <c r="P14" s="478">
        <v>0</v>
      </c>
      <c r="Q14" s="479">
        <v>0</v>
      </c>
      <c r="R14" s="478">
        <v>0</v>
      </c>
      <c r="S14" s="479">
        <v>0</v>
      </c>
      <c r="T14" s="478">
        <v>0</v>
      </c>
      <c r="U14" s="479">
        <v>0</v>
      </c>
      <c r="V14" s="478">
        <v>0</v>
      </c>
      <c r="W14" s="479">
        <v>0</v>
      </c>
      <c r="X14" s="478">
        <v>0</v>
      </c>
      <c r="Y14" s="479">
        <v>0</v>
      </c>
      <c r="Z14" s="478">
        <v>0</v>
      </c>
      <c r="AA14" s="479">
        <v>0</v>
      </c>
      <c r="AB14" s="478">
        <v>0</v>
      </c>
      <c r="AC14" s="479">
        <v>0</v>
      </c>
      <c r="AD14" s="478">
        <v>0</v>
      </c>
      <c r="AE14" s="485">
        <v>0</v>
      </c>
      <c r="AF14" s="627">
        <v>0</v>
      </c>
      <c r="AG14" s="625">
        <v>0</v>
      </c>
      <c r="AH14" s="478">
        <v>2</v>
      </c>
      <c r="AI14" s="479">
        <v>8</v>
      </c>
      <c r="AJ14" s="478">
        <v>43</v>
      </c>
      <c r="AK14" s="479">
        <v>29</v>
      </c>
      <c r="AL14" s="478">
        <v>0</v>
      </c>
      <c r="AM14" s="501">
        <v>0</v>
      </c>
    </row>
    <row r="15" spans="1:40" s="10" customFormat="1" ht="11.25" customHeight="1" x14ac:dyDescent="0.2">
      <c r="A15" s="9" t="s">
        <v>257</v>
      </c>
      <c r="B15" s="621">
        <f t="shared" si="1"/>
        <v>28</v>
      </c>
      <c r="C15" s="613">
        <f t="shared" si="1"/>
        <v>23</v>
      </c>
      <c r="D15" s="624">
        <v>0</v>
      </c>
      <c r="E15" s="625">
        <v>0</v>
      </c>
      <c r="F15" s="626">
        <v>0</v>
      </c>
      <c r="G15" s="625">
        <v>0</v>
      </c>
      <c r="H15" s="478">
        <v>0</v>
      </c>
      <c r="I15" s="479">
        <v>0</v>
      </c>
      <c r="J15" s="626">
        <v>0</v>
      </c>
      <c r="K15" s="625">
        <v>0</v>
      </c>
      <c r="L15" s="627">
        <v>0</v>
      </c>
      <c r="M15" s="625">
        <v>0</v>
      </c>
      <c r="N15" s="478">
        <v>0</v>
      </c>
      <c r="O15" s="479">
        <v>0</v>
      </c>
      <c r="P15" s="478">
        <v>0</v>
      </c>
      <c r="Q15" s="479">
        <v>0</v>
      </c>
      <c r="R15" s="478">
        <v>0</v>
      </c>
      <c r="S15" s="479">
        <v>0</v>
      </c>
      <c r="T15" s="478">
        <v>0</v>
      </c>
      <c r="U15" s="479">
        <v>0</v>
      </c>
      <c r="V15" s="478">
        <v>0</v>
      </c>
      <c r="W15" s="479">
        <v>0</v>
      </c>
      <c r="X15" s="478">
        <v>0</v>
      </c>
      <c r="Y15" s="479">
        <v>0</v>
      </c>
      <c r="Z15" s="478">
        <v>0</v>
      </c>
      <c r="AA15" s="479">
        <v>0</v>
      </c>
      <c r="AB15" s="478">
        <v>0</v>
      </c>
      <c r="AC15" s="479">
        <v>0</v>
      </c>
      <c r="AD15" s="478">
        <v>0</v>
      </c>
      <c r="AE15" s="485">
        <v>0</v>
      </c>
      <c r="AF15" s="627">
        <v>0</v>
      </c>
      <c r="AG15" s="625">
        <v>0</v>
      </c>
      <c r="AH15" s="478">
        <v>0</v>
      </c>
      <c r="AI15" s="479">
        <v>0</v>
      </c>
      <c r="AJ15" s="478">
        <v>28</v>
      </c>
      <c r="AK15" s="479">
        <v>23</v>
      </c>
      <c r="AL15" s="478">
        <v>0</v>
      </c>
      <c r="AM15" s="501">
        <v>0</v>
      </c>
    </row>
    <row r="16" spans="1:40" s="10" customFormat="1" ht="11.25" customHeight="1" x14ac:dyDescent="0.2">
      <c r="A16" s="9" t="s">
        <v>258</v>
      </c>
      <c r="B16" s="621">
        <f t="shared" si="1"/>
        <v>9</v>
      </c>
      <c r="C16" s="613">
        <f t="shared" si="1"/>
        <v>7</v>
      </c>
      <c r="D16" s="624">
        <v>0</v>
      </c>
      <c r="E16" s="625">
        <v>0</v>
      </c>
      <c r="F16" s="626">
        <v>0</v>
      </c>
      <c r="G16" s="625">
        <v>0</v>
      </c>
      <c r="H16" s="478">
        <v>0</v>
      </c>
      <c r="I16" s="479">
        <v>0</v>
      </c>
      <c r="J16" s="626">
        <v>0</v>
      </c>
      <c r="K16" s="625">
        <v>0</v>
      </c>
      <c r="L16" s="627">
        <v>0</v>
      </c>
      <c r="M16" s="625">
        <v>0</v>
      </c>
      <c r="N16" s="478">
        <v>0</v>
      </c>
      <c r="O16" s="479">
        <v>0</v>
      </c>
      <c r="P16" s="478">
        <v>0</v>
      </c>
      <c r="Q16" s="479">
        <v>0</v>
      </c>
      <c r="R16" s="478">
        <v>0</v>
      </c>
      <c r="S16" s="479">
        <v>0</v>
      </c>
      <c r="T16" s="478">
        <v>0</v>
      </c>
      <c r="U16" s="479">
        <v>0</v>
      </c>
      <c r="V16" s="478">
        <v>0</v>
      </c>
      <c r="W16" s="479">
        <v>0</v>
      </c>
      <c r="X16" s="478">
        <v>0</v>
      </c>
      <c r="Y16" s="479">
        <v>0</v>
      </c>
      <c r="Z16" s="478">
        <v>0</v>
      </c>
      <c r="AA16" s="479">
        <v>0</v>
      </c>
      <c r="AB16" s="478">
        <v>0</v>
      </c>
      <c r="AC16" s="479">
        <v>0</v>
      </c>
      <c r="AD16" s="478">
        <v>0</v>
      </c>
      <c r="AE16" s="485">
        <v>0</v>
      </c>
      <c r="AF16" s="627">
        <v>0</v>
      </c>
      <c r="AG16" s="625">
        <v>0</v>
      </c>
      <c r="AH16" s="478">
        <v>0</v>
      </c>
      <c r="AI16" s="479">
        <v>0</v>
      </c>
      <c r="AJ16" s="478">
        <v>9</v>
      </c>
      <c r="AK16" s="479">
        <v>7</v>
      </c>
      <c r="AL16" s="478">
        <v>0</v>
      </c>
      <c r="AM16" s="501">
        <v>0</v>
      </c>
    </row>
    <row r="17" spans="1:39" s="10" customFormat="1" ht="11.25" customHeight="1" x14ac:dyDescent="0.2">
      <c r="A17" s="820" t="s">
        <v>259</v>
      </c>
      <c r="B17" s="621">
        <f t="shared" si="1"/>
        <v>2</v>
      </c>
      <c r="C17" s="613">
        <f t="shared" si="1"/>
        <v>4</v>
      </c>
      <c r="D17" s="624">
        <v>0</v>
      </c>
      <c r="E17" s="625">
        <v>0</v>
      </c>
      <c r="F17" s="626">
        <v>0</v>
      </c>
      <c r="G17" s="625">
        <v>0</v>
      </c>
      <c r="H17" s="478">
        <v>0</v>
      </c>
      <c r="I17" s="479">
        <v>0</v>
      </c>
      <c r="J17" s="626">
        <v>0</v>
      </c>
      <c r="K17" s="625">
        <v>0</v>
      </c>
      <c r="L17" s="627">
        <v>0</v>
      </c>
      <c r="M17" s="625">
        <v>0</v>
      </c>
      <c r="N17" s="478">
        <v>0</v>
      </c>
      <c r="O17" s="479">
        <v>0</v>
      </c>
      <c r="P17" s="478">
        <v>0</v>
      </c>
      <c r="Q17" s="479">
        <v>0</v>
      </c>
      <c r="R17" s="478">
        <v>0</v>
      </c>
      <c r="S17" s="479">
        <v>0</v>
      </c>
      <c r="T17" s="478">
        <v>0</v>
      </c>
      <c r="U17" s="479">
        <v>0</v>
      </c>
      <c r="V17" s="478">
        <v>0</v>
      </c>
      <c r="W17" s="479">
        <v>0</v>
      </c>
      <c r="X17" s="478">
        <v>0</v>
      </c>
      <c r="Y17" s="479">
        <v>0</v>
      </c>
      <c r="Z17" s="478">
        <v>1</v>
      </c>
      <c r="AA17" s="479">
        <v>1</v>
      </c>
      <c r="AB17" s="478">
        <v>0</v>
      </c>
      <c r="AC17" s="479">
        <v>0</v>
      </c>
      <c r="AD17" s="478">
        <v>0</v>
      </c>
      <c r="AE17" s="485">
        <v>0</v>
      </c>
      <c r="AF17" s="627">
        <v>0</v>
      </c>
      <c r="AG17" s="625">
        <v>0</v>
      </c>
      <c r="AH17" s="478">
        <v>0</v>
      </c>
      <c r="AI17" s="479">
        <v>0</v>
      </c>
      <c r="AJ17" s="478">
        <v>1</v>
      </c>
      <c r="AK17" s="479">
        <v>3</v>
      </c>
      <c r="AL17" s="478">
        <v>0</v>
      </c>
      <c r="AM17" s="501">
        <v>0</v>
      </c>
    </row>
    <row r="18" spans="1:39" s="10" customFormat="1" ht="11.25" customHeight="1" x14ac:dyDescent="0.2">
      <c r="A18" s="9" t="s">
        <v>260</v>
      </c>
      <c r="B18" s="621">
        <f t="shared" si="1"/>
        <v>0</v>
      </c>
      <c r="C18" s="613">
        <f t="shared" si="1"/>
        <v>0</v>
      </c>
      <c r="D18" s="624">
        <v>0</v>
      </c>
      <c r="E18" s="625">
        <v>0</v>
      </c>
      <c r="F18" s="626">
        <v>0</v>
      </c>
      <c r="G18" s="625">
        <v>0</v>
      </c>
      <c r="H18" s="478">
        <v>0</v>
      </c>
      <c r="I18" s="479">
        <v>0</v>
      </c>
      <c r="J18" s="626">
        <v>0</v>
      </c>
      <c r="K18" s="625">
        <v>0</v>
      </c>
      <c r="L18" s="626">
        <v>0</v>
      </c>
      <c r="M18" s="625">
        <v>0</v>
      </c>
      <c r="N18" s="478">
        <v>0</v>
      </c>
      <c r="O18" s="479">
        <v>0</v>
      </c>
      <c r="P18" s="478">
        <v>0</v>
      </c>
      <c r="Q18" s="479">
        <v>0</v>
      </c>
      <c r="R18" s="478">
        <v>0</v>
      </c>
      <c r="S18" s="479">
        <v>0</v>
      </c>
      <c r="T18" s="478">
        <v>0</v>
      </c>
      <c r="U18" s="479">
        <v>0</v>
      </c>
      <c r="V18" s="478">
        <v>0</v>
      </c>
      <c r="W18" s="479">
        <v>0</v>
      </c>
      <c r="X18" s="478">
        <v>0</v>
      </c>
      <c r="Y18" s="479">
        <v>0</v>
      </c>
      <c r="Z18" s="478">
        <v>0</v>
      </c>
      <c r="AA18" s="479">
        <v>0</v>
      </c>
      <c r="AB18" s="478">
        <v>0</v>
      </c>
      <c r="AC18" s="479">
        <v>0</v>
      </c>
      <c r="AD18" s="478">
        <v>0</v>
      </c>
      <c r="AE18" s="485">
        <v>0</v>
      </c>
      <c r="AF18" s="627">
        <v>0</v>
      </c>
      <c r="AG18" s="625">
        <v>0</v>
      </c>
      <c r="AH18" s="478">
        <v>0</v>
      </c>
      <c r="AI18" s="479">
        <v>0</v>
      </c>
      <c r="AJ18" s="478">
        <v>0</v>
      </c>
      <c r="AK18" s="479">
        <v>0</v>
      </c>
      <c r="AL18" s="478">
        <v>0</v>
      </c>
      <c r="AM18" s="501">
        <v>0</v>
      </c>
    </row>
    <row r="19" spans="1:39" s="10" customFormat="1" ht="11.25" customHeight="1" x14ac:dyDescent="0.2">
      <c r="A19" s="820" t="s">
        <v>261</v>
      </c>
      <c r="B19" s="621">
        <f t="shared" si="1"/>
        <v>0</v>
      </c>
      <c r="C19" s="613">
        <f t="shared" si="1"/>
        <v>0</v>
      </c>
      <c r="D19" s="624">
        <v>0</v>
      </c>
      <c r="E19" s="625">
        <v>0</v>
      </c>
      <c r="F19" s="626">
        <v>0</v>
      </c>
      <c r="G19" s="625">
        <v>0</v>
      </c>
      <c r="H19" s="478">
        <v>0</v>
      </c>
      <c r="I19" s="479">
        <v>0</v>
      </c>
      <c r="J19" s="626">
        <v>0</v>
      </c>
      <c r="K19" s="625">
        <v>0</v>
      </c>
      <c r="L19" s="627">
        <v>0</v>
      </c>
      <c r="M19" s="625">
        <v>0</v>
      </c>
      <c r="N19" s="478">
        <v>0</v>
      </c>
      <c r="O19" s="479">
        <v>0</v>
      </c>
      <c r="P19" s="478">
        <v>0</v>
      </c>
      <c r="Q19" s="479">
        <v>0</v>
      </c>
      <c r="R19" s="478">
        <v>0</v>
      </c>
      <c r="S19" s="479">
        <v>0</v>
      </c>
      <c r="T19" s="478">
        <v>0</v>
      </c>
      <c r="U19" s="479">
        <v>0</v>
      </c>
      <c r="V19" s="478">
        <v>0</v>
      </c>
      <c r="W19" s="479">
        <v>0</v>
      </c>
      <c r="X19" s="478">
        <v>0</v>
      </c>
      <c r="Y19" s="479">
        <v>0</v>
      </c>
      <c r="Z19" s="478">
        <v>0</v>
      </c>
      <c r="AA19" s="479">
        <v>0</v>
      </c>
      <c r="AB19" s="478">
        <v>0</v>
      </c>
      <c r="AC19" s="479">
        <v>0</v>
      </c>
      <c r="AD19" s="478">
        <v>0</v>
      </c>
      <c r="AE19" s="485">
        <v>0</v>
      </c>
      <c r="AF19" s="627">
        <v>0</v>
      </c>
      <c r="AG19" s="625">
        <v>0</v>
      </c>
      <c r="AH19" s="478">
        <v>0</v>
      </c>
      <c r="AI19" s="479">
        <v>0</v>
      </c>
      <c r="AJ19" s="478">
        <v>0</v>
      </c>
      <c r="AK19" s="479">
        <v>0</v>
      </c>
      <c r="AL19" s="478">
        <v>0</v>
      </c>
      <c r="AM19" s="501">
        <v>0</v>
      </c>
    </row>
    <row r="20" spans="1:39" s="10" customFormat="1" ht="11.25" customHeight="1" x14ac:dyDescent="0.2">
      <c r="A20" s="9" t="s">
        <v>262</v>
      </c>
      <c r="B20" s="621">
        <f t="shared" si="1"/>
        <v>0</v>
      </c>
      <c r="C20" s="613">
        <f t="shared" si="1"/>
        <v>0</v>
      </c>
      <c r="D20" s="624">
        <v>0</v>
      </c>
      <c r="E20" s="625">
        <v>0</v>
      </c>
      <c r="F20" s="626">
        <v>0</v>
      </c>
      <c r="G20" s="625">
        <v>0</v>
      </c>
      <c r="H20" s="478">
        <v>0</v>
      </c>
      <c r="I20" s="479">
        <v>0</v>
      </c>
      <c r="J20" s="626">
        <v>0</v>
      </c>
      <c r="K20" s="625">
        <v>0</v>
      </c>
      <c r="L20" s="627">
        <v>0</v>
      </c>
      <c r="M20" s="625">
        <v>0</v>
      </c>
      <c r="N20" s="478">
        <v>0</v>
      </c>
      <c r="O20" s="479">
        <v>0</v>
      </c>
      <c r="P20" s="478">
        <v>0</v>
      </c>
      <c r="Q20" s="479">
        <v>0</v>
      </c>
      <c r="R20" s="478">
        <v>0</v>
      </c>
      <c r="S20" s="479">
        <v>0</v>
      </c>
      <c r="T20" s="478">
        <v>0</v>
      </c>
      <c r="U20" s="479">
        <v>0</v>
      </c>
      <c r="V20" s="478">
        <v>0</v>
      </c>
      <c r="W20" s="479">
        <v>0</v>
      </c>
      <c r="X20" s="478">
        <v>0</v>
      </c>
      <c r="Y20" s="479">
        <v>0</v>
      </c>
      <c r="Z20" s="478">
        <v>0</v>
      </c>
      <c r="AA20" s="479">
        <v>0</v>
      </c>
      <c r="AB20" s="478">
        <v>0</v>
      </c>
      <c r="AC20" s="479">
        <v>0</v>
      </c>
      <c r="AD20" s="478">
        <v>0</v>
      </c>
      <c r="AE20" s="485">
        <v>0</v>
      </c>
      <c r="AF20" s="627">
        <v>0</v>
      </c>
      <c r="AG20" s="625">
        <v>0</v>
      </c>
      <c r="AH20" s="478">
        <v>0</v>
      </c>
      <c r="AI20" s="479">
        <v>0</v>
      </c>
      <c r="AJ20" s="478">
        <v>0</v>
      </c>
      <c r="AK20" s="479">
        <v>0</v>
      </c>
      <c r="AL20" s="478">
        <v>0</v>
      </c>
      <c r="AM20" s="501">
        <v>0</v>
      </c>
    </row>
    <row r="21" spans="1:39" s="10" customFormat="1" ht="11.25" customHeight="1" x14ac:dyDescent="0.2">
      <c r="A21" s="9" t="s">
        <v>263</v>
      </c>
      <c r="B21" s="621">
        <f t="shared" si="1"/>
        <v>2</v>
      </c>
      <c r="C21" s="613">
        <f t="shared" si="1"/>
        <v>1</v>
      </c>
      <c r="D21" s="624">
        <v>0</v>
      </c>
      <c r="E21" s="625">
        <v>0</v>
      </c>
      <c r="F21" s="626">
        <v>0</v>
      </c>
      <c r="G21" s="625">
        <v>0</v>
      </c>
      <c r="H21" s="478">
        <v>0</v>
      </c>
      <c r="I21" s="479">
        <v>0</v>
      </c>
      <c r="J21" s="626">
        <v>0</v>
      </c>
      <c r="K21" s="625">
        <v>0</v>
      </c>
      <c r="L21" s="627">
        <v>0</v>
      </c>
      <c r="M21" s="625">
        <v>0</v>
      </c>
      <c r="N21" s="478">
        <v>0</v>
      </c>
      <c r="O21" s="479">
        <v>0</v>
      </c>
      <c r="P21" s="478">
        <v>0</v>
      </c>
      <c r="Q21" s="479">
        <v>0</v>
      </c>
      <c r="R21" s="478">
        <v>0</v>
      </c>
      <c r="S21" s="479">
        <v>0</v>
      </c>
      <c r="T21" s="478">
        <v>0</v>
      </c>
      <c r="U21" s="479">
        <v>0</v>
      </c>
      <c r="V21" s="478">
        <v>0</v>
      </c>
      <c r="W21" s="479">
        <v>0</v>
      </c>
      <c r="X21" s="478">
        <v>0</v>
      </c>
      <c r="Y21" s="479">
        <v>0</v>
      </c>
      <c r="Z21" s="478">
        <v>0</v>
      </c>
      <c r="AA21" s="479">
        <v>0</v>
      </c>
      <c r="AB21" s="478">
        <v>0</v>
      </c>
      <c r="AC21" s="479">
        <v>0</v>
      </c>
      <c r="AD21" s="478">
        <v>0</v>
      </c>
      <c r="AE21" s="485">
        <v>0</v>
      </c>
      <c r="AF21" s="627">
        <v>0</v>
      </c>
      <c r="AG21" s="625">
        <v>0</v>
      </c>
      <c r="AH21" s="478">
        <v>0</v>
      </c>
      <c r="AI21" s="479">
        <v>0</v>
      </c>
      <c r="AJ21" s="478">
        <v>2</v>
      </c>
      <c r="AK21" s="479">
        <v>1</v>
      </c>
      <c r="AL21" s="478">
        <v>0</v>
      </c>
      <c r="AM21" s="501">
        <v>0</v>
      </c>
    </row>
    <row r="22" spans="1:39" s="10" customFormat="1" ht="11.25" customHeight="1" x14ac:dyDescent="0.2">
      <c r="A22" s="820" t="s">
        <v>264</v>
      </c>
      <c r="B22" s="621">
        <f t="shared" si="1"/>
        <v>2</v>
      </c>
      <c r="C22" s="613">
        <f t="shared" si="1"/>
        <v>1</v>
      </c>
      <c r="D22" s="624">
        <v>0</v>
      </c>
      <c r="E22" s="625">
        <v>0</v>
      </c>
      <c r="F22" s="626">
        <v>0</v>
      </c>
      <c r="G22" s="625">
        <v>0</v>
      </c>
      <c r="H22" s="478">
        <v>0</v>
      </c>
      <c r="I22" s="479">
        <v>0</v>
      </c>
      <c r="J22" s="626">
        <v>0</v>
      </c>
      <c r="K22" s="625">
        <v>0</v>
      </c>
      <c r="L22" s="627">
        <v>0</v>
      </c>
      <c r="M22" s="625">
        <v>0</v>
      </c>
      <c r="N22" s="478">
        <v>0</v>
      </c>
      <c r="O22" s="479">
        <v>0</v>
      </c>
      <c r="P22" s="478">
        <v>0</v>
      </c>
      <c r="Q22" s="479">
        <v>0</v>
      </c>
      <c r="R22" s="478">
        <v>0</v>
      </c>
      <c r="S22" s="479">
        <v>0</v>
      </c>
      <c r="T22" s="478">
        <v>0</v>
      </c>
      <c r="U22" s="479">
        <v>0</v>
      </c>
      <c r="V22" s="478">
        <v>0</v>
      </c>
      <c r="W22" s="479">
        <v>0</v>
      </c>
      <c r="X22" s="478">
        <v>0</v>
      </c>
      <c r="Y22" s="479">
        <v>0</v>
      </c>
      <c r="Z22" s="478">
        <v>0</v>
      </c>
      <c r="AA22" s="479">
        <v>0</v>
      </c>
      <c r="AB22" s="478">
        <v>0</v>
      </c>
      <c r="AC22" s="479">
        <v>0</v>
      </c>
      <c r="AD22" s="478">
        <v>0</v>
      </c>
      <c r="AE22" s="485">
        <v>0</v>
      </c>
      <c r="AF22" s="627">
        <v>0</v>
      </c>
      <c r="AG22" s="625">
        <v>0</v>
      </c>
      <c r="AH22" s="478">
        <v>0</v>
      </c>
      <c r="AI22" s="479">
        <v>0</v>
      </c>
      <c r="AJ22" s="478">
        <v>2</v>
      </c>
      <c r="AK22" s="479">
        <v>1</v>
      </c>
      <c r="AL22" s="478">
        <v>0</v>
      </c>
      <c r="AM22" s="501">
        <v>0</v>
      </c>
    </row>
    <row r="23" spans="1:39" s="10" customFormat="1" ht="11.25" customHeight="1" x14ac:dyDescent="0.2">
      <c r="A23" s="92" t="s">
        <v>265</v>
      </c>
      <c r="B23" s="628">
        <f t="shared" si="1"/>
        <v>8</v>
      </c>
      <c r="C23" s="629">
        <f t="shared" si="1"/>
        <v>6</v>
      </c>
      <c r="D23" s="630">
        <v>0</v>
      </c>
      <c r="E23" s="410">
        <v>0</v>
      </c>
      <c r="F23" s="631">
        <v>0</v>
      </c>
      <c r="G23" s="410">
        <v>0</v>
      </c>
      <c r="H23" s="480">
        <v>0</v>
      </c>
      <c r="I23" s="481">
        <v>0</v>
      </c>
      <c r="J23" s="631">
        <v>0</v>
      </c>
      <c r="K23" s="410">
        <v>0</v>
      </c>
      <c r="L23" s="631">
        <v>0</v>
      </c>
      <c r="M23" s="410">
        <v>0</v>
      </c>
      <c r="N23" s="480">
        <v>0</v>
      </c>
      <c r="O23" s="481">
        <v>0</v>
      </c>
      <c r="P23" s="480">
        <v>0</v>
      </c>
      <c r="Q23" s="481">
        <v>0</v>
      </c>
      <c r="R23" s="480">
        <v>0</v>
      </c>
      <c r="S23" s="481">
        <v>0</v>
      </c>
      <c r="T23" s="480">
        <v>0</v>
      </c>
      <c r="U23" s="481">
        <v>0</v>
      </c>
      <c r="V23" s="480">
        <v>0</v>
      </c>
      <c r="W23" s="481">
        <v>0</v>
      </c>
      <c r="X23" s="480">
        <v>0</v>
      </c>
      <c r="Y23" s="481">
        <v>0</v>
      </c>
      <c r="Z23" s="480">
        <v>0</v>
      </c>
      <c r="AA23" s="481">
        <v>0</v>
      </c>
      <c r="AB23" s="480">
        <v>0</v>
      </c>
      <c r="AC23" s="481">
        <v>0</v>
      </c>
      <c r="AD23" s="480">
        <v>0</v>
      </c>
      <c r="AE23" s="486">
        <v>0</v>
      </c>
      <c r="AF23" s="632">
        <v>0</v>
      </c>
      <c r="AG23" s="410">
        <v>0</v>
      </c>
      <c r="AH23" s="480">
        <v>0</v>
      </c>
      <c r="AI23" s="481">
        <v>0</v>
      </c>
      <c r="AJ23" s="480">
        <v>8</v>
      </c>
      <c r="AK23" s="481">
        <v>6</v>
      </c>
      <c r="AL23" s="480">
        <v>0</v>
      </c>
      <c r="AM23" s="502">
        <v>0</v>
      </c>
    </row>
    <row r="24" spans="1:39" s="10" customFormat="1" ht="11.25" customHeight="1" x14ac:dyDescent="0.2">
      <c r="A24" s="236" t="s">
        <v>266</v>
      </c>
      <c r="B24" s="633">
        <f t="shared" si="1"/>
        <v>263</v>
      </c>
      <c r="C24" s="634">
        <f t="shared" si="1"/>
        <v>129</v>
      </c>
      <c r="D24" s="633">
        <v>0</v>
      </c>
      <c r="E24" s="635">
        <v>0</v>
      </c>
      <c r="F24" s="636">
        <v>0</v>
      </c>
      <c r="G24" s="637">
        <v>0</v>
      </c>
      <c r="H24" s="475">
        <v>0</v>
      </c>
      <c r="I24" s="474">
        <v>0</v>
      </c>
      <c r="J24" s="636">
        <v>0</v>
      </c>
      <c r="K24" s="637">
        <v>0</v>
      </c>
      <c r="L24" s="635">
        <v>0</v>
      </c>
      <c r="M24" s="637">
        <v>0</v>
      </c>
      <c r="N24" s="475">
        <v>0</v>
      </c>
      <c r="O24" s="474">
        <v>0</v>
      </c>
      <c r="P24" s="475">
        <v>0</v>
      </c>
      <c r="Q24" s="474">
        <v>0</v>
      </c>
      <c r="R24" s="475">
        <v>9</v>
      </c>
      <c r="S24" s="474">
        <v>4</v>
      </c>
      <c r="T24" s="475">
        <v>0</v>
      </c>
      <c r="U24" s="474">
        <v>0</v>
      </c>
      <c r="V24" s="475">
        <v>0</v>
      </c>
      <c r="W24" s="474">
        <v>0</v>
      </c>
      <c r="X24" s="475">
        <v>0</v>
      </c>
      <c r="Y24" s="474">
        <v>0</v>
      </c>
      <c r="Z24" s="475">
        <v>0</v>
      </c>
      <c r="AA24" s="474">
        <v>0</v>
      </c>
      <c r="AB24" s="475">
        <v>0</v>
      </c>
      <c r="AC24" s="474">
        <v>0</v>
      </c>
      <c r="AD24" s="475">
        <v>0</v>
      </c>
      <c r="AE24" s="510">
        <v>0</v>
      </c>
      <c r="AF24" s="635">
        <v>0</v>
      </c>
      <c r="AG24" s="635">
        <v>0</v>
      </c>
      <c r="AH24" s="475">
        <v>2</v>
      </c>
      <c r="AI24" s="474">
        <v>10</v>
      </c>
      <c r="AJ24" s="475">
        <v>252</v>
      </c>
      <c r="AK24" s="474">
        <v>115</v>
      </c>
      <c r="AL24" s="475">
        <v>0</v>
      </c>
      <c r="AM24" s="500">
        <v>0</v>
      </c>
    </row>
    <row r="25" spans="1:39" s="10" customFormat="1" ht="11.25" customHeight="1" x14ac:dyDescent="0.2">
      <c r="A25" s="820" t="s">
        <v>219</v>
      </c>
      <c r="B25" s="621">
        <f t="shared" ref="B25:C40" si="2">D25+F25+H25+J25+L25+N25+P25+R25+T25+V25+X25+Z25+AB25+AD25+AF25+AH25+AJ25+AL25</f>
        <v>0</v>
      </c>
      <c r="C25" s="613">
        <f t="shared" si="2"/>
        <v>0</v>
      </c>
      <c r="D25" s="624">
        <v>0</v>
      </c>
      <c r="E25" s="625">
        <v>0</v>
      </c>
      <c r="F25" s="626">
        <v>0</v>
      </c>
      <c r="G25" s="625">
        <v>0</v>
      </c>
      <c r="H25" s="478">
        <v>0</v>
      </c>
      <c r="I25" s="479">
        <v>0</v>
      </c>
      <c r="J25" s="626">
        <v>0</v>
      </c>
      <c r="K25" s="625">
        <v>0</v>
      </c>
      <c r="L25" s="626">
        <v>0</v>
      </c>
      <c r="M25" s="625">
        <v>0</v>
      </c>
      <c r="N25" s="478">
        <v>0</v>
      </c>
      <c r="O25" s="479">
        <v>0</v>
      </c>
      <c r="P25" s="478">
        <v>0</v>
      </c>
      <c r="Q25" s="479">
        <v>0</v>
      </c>
      <c r="R25" s="478">
        <v>0</v>
      </c>
      <c r="S25" s="479">
        <v>0</v>
      </c>
      <c r="T25" s="478">
        <v>0</v>
      </c>
      <c r="U25" s="479">
        <v>0</v>
      </c>
      <c r="V25" s="478">
        <v>0</v>
      </c>
      <c r="W25" s="479">
        <v>0</v>
      </c>
      <c r="X25" s="478">
        <v>0</v>
      </c>
      <c r="Y25" s="479">
        <v>0</v>
      </c>
      <c r="Z25" s="478">
        <v>0</v>
      </c>
      <c r="AA25" s="479">
        <v>0</v>
      </c>
      <c r="AB25" s="478">
        <v>0</v>
      </c>
      <c r="AC25" s="479">
        <v>0</v>
      </c>
      <c r="AD25" s="478">
        <v>0</v>
      </c>
      <c r="AE25" s="485">
        <v>0</v>
      </c>
      <c r="AF25" s="627">
        <v>0</v>
      </c>
      <c r="AG25" s="625">
        <v>0</v>
      </c>
      <c r="AH25" s="478">
        <v>0</v>
      </c>
      <c r="AI25" s="479">
        <v>0</v>
      </c>
      <c r="AJ25" s="478">
        <v>0</v>
      </c>
      <c r="AK25" s="479">
        <v>0</v>
      </c>
      <c r="AL25" s="478">
        <v>0</v>
      </c>
      <c r="AM25" s="501">
        <v>0</v>
      </c>
    </row>
    <row r="26" spans="1:39" s="10" customFormat="1" ht="11.25" customHeight="1" x14ac:dyDescent="0.2">
      <c r="A26" s="9" t="s">
        <v>267</v>
      </c>
      <c r="B26" s="621">
        <f t="shared" si="2"/>
        <v>4</v>
      </c>
      <c r="C26" s="613">
        <f t="shared" si="2"/>
        <v>2</v>
      </c>
      <c r="D26" s="624">
        <v>0</v>
      </c>
      <c r="E26" s="625">
        <v>0</v>
      </c>
      <c r="F26" s="626">
        <v>0</v>
      </c>
      <c r="G26" s="625">
        <v>0</v>
      </c>
      <c r="H26" s="478">
        <v>0</v>
      </c>
      <c r="I26" s="479">
        <v>0</v>
      </c>
      <c r="J26" s="626">
        <v>0</v>
      </c>
      <c r="K26" s="625">
        <v>0</v>
      </c>
      <c r="L26" s="626">
        <v>0</v>
      </c>
      <c r="M26" s="625">
        <v>0</v>
      </c>
      <c r="N26" s="478">
        <v>0</v>
      </c>
      <c r="O26" s="479">
        <v>0</v>
      </c>
      <c r="P26" s="478">
        <v>0</v>
      </c>
      <c r="Q26" s="479">
        <v>0</v>
      </c>
      <c r="R26" s="478">
        <v>3</v>
      </c>
      <c r="S26" s="479">
        <v>1</v>
      </c>
      <c r="T26" s="478">
        <v>0</v>
      </c>
      <c r="U26" s="479">
        <v>0</v>
      </c>
      <c r="V26" s="478">
        <v>0</v>
      </c>
      <c r="W26" s="479">
        <v>0</v>
      </c>
      <c r="X26" s="478">
        <v>0</v>
      </c>
      <c r="Y26" s="479">
        <v>0</v>
      </c>
      <c r="Z26" s="478">
        <v>0</v>
      </c>
      <c r="AA26" s="479">
        <v>0</v>
      </c>
      <c r="AB26" s="478">
        <v>0</v>
      </c>
      <c r="AC26" s="479">
        <v>0</v>
      </c>
      <c r="AD26" s="478">
        <v>0</v>
      </c>
      <c r="AE26" s="485">
        <v>0</v>
      </c>
      <c r="AF26" s="627">
        <v>0</v>
      </c>
      <c r="AG26" s="625">
        <v>0</v>
      </c>
      <c r="AH26" s="478">
        <v>0</v>
      </c>
      <c r="AI26" s="479">
        <v>0</v>
      </c>
      <c r="AJ26" s="478">
        <v>1</v>
      </c>
      <c r="AK26" s="479">
        <v>1</v>
      </c>
      <c r="AL26" s="478">
        <v>0</v>
      </c>
      <c r="AM26" s="501">
        <v>0</v>
      </c>
    </row>
    <row r="27" spans="1:39" s="10" customFormat="1" ht="11.25" customHeight="1" x14ac:dyDescent="0.2">
      <c r="A27" s="9" t="s">
        <v>268</v>
      </c>
      <c r="B27" s="621">
        <f t="shared" si="2"/>
        <v>7</v>
      </c>
      <c r="C27" s="613">
        <f t="shared" si="2"/>
        <v>3</v>
      </c>
      <c r="D27" s="624">
        <v>0</v>
      </c>
      <c r="E27" s="625">
        <v>0</v>
      </c>
      <c r="F27" s="626">
        <v>0</v>
      </c>
      <c r="G27" s="625">
        <v>0</v>
      </c>
      <c r="H27" s="478">
        <v>0</v>
      </c>
      <c r="I27" s="479">
        <v>0</v>
      </c>
      <c r="J27" s="626">
        <v>0</v>
      </c>
      <c r="K27" s="625">
        <v>0</v>
      </c>
      <c r="L27" s="626">
        <v>0</v>
      </c>
      <c r="M27" s="625">
        <v>0</v>
      </c>
      <c r="N27" s="478">
        <v>0</v>
      </c>
      <c r="O27" s="479">
        <v>0</v>
      </c>
      <c r="P27" s="478">
        <v>0</v>
      </c>
      <c r="Q27" s="479">
        <v>0</v>
      </c>
      <c r="R27" s="478">
        <v>1</v>
      </c>
      <c r="S27" s="479">
        <v>0</v>
      </c>
      <c r="T27" s="478">
        <v>0</v>
      </c>
      <c r="U27" s="479">
        <v>0</v>
      </c>
      <c r="V27" s="478">
        <v>0</v>
      </c>
      <c r="W27" s="479">
        <v>0</v>
      </c>
      <c r="X27" s="478">
        <v>0</v>
      </c>
      <c r="Y27" s="479">
        <v>0</v>
      </c>
      <c r="Z27" s="478">
        <v>0</v>
      </c>
      <c r="AA27" s="479">
        <v>0</v>
      </c>
      <c r="AB27" s="478">
        <v>0</v>
      </c>
      <c r="AC27" s="479">
        <v>0</v>
      </c>
      <c r="AD27" s="478">
        <v>0</v>
      </c>
      <c r="AE27" s="485">
        <v>0</v>
      </c>
      <c r="AF27" s="627">
        <v>0</v>
      </c>
      <c r="AG27" s="625">
        <v>0</v>
      </c>
      <c r="AH27" s="478">
        <v>0</v>
      </c>
      <c r="AI27" s="479">
        <v>0</v>
      </c>
      <c r="AJ27" s="478">
        <v>6</v>
      </c>
      <c r="AK27" s="479">
        <v>3</v>
      </c>
      <c r="AL27" s="478">
        <v>0</v>
      </c>
      <c r="AM27" s="501">
        <v>0</v>
      </c>
    </row>
    <row r="28" spans="1:39" s="10" customFormat="1" ht="11.25" customHeight="1" x14ac:dyDescent="0.2">
      <c r="A28" s="820" t="s">
        <v>269</v>
      </c>
      <c r="B28" s="621">
        <f t="shared" si="2"/>
        <v>32</v>
      </c>
      <c r="C28" s="613">
        <f t="shared" si="2"/>
        <v>21</v>
      </c>
      <c r="D28" s="624">
        <v>0</v>
      </c>
      <c r="E28" s="625">
        <v>0</v>
      </c>
      <c r="F28" s="626">
        <v>0</v>
      </c>
      <c r="G28" s="625">
        <v>0</v>
      </c>
      <c r="H28" s="478">
        <v>0</v>
      </c>
      <c r="I28" s="479">
        <v>0</v>
      </c>
      <c r="J28" s="626">
        <v>0</v>
      </c>
      <c r="K28" s="625">
        <v>0</v>
      </c>
      <c r="L28" s="626">
        <v>0</v>
      </c>
      <c r="M28" s="625">
        <v>0</v>
      </c>
      <c r="N28" s="478">
        <v>0</v>
      </c>
      <c r="O28" s="479">
        <v>0</v>
      </c>
      <c r="P28" s="478">
        <v>0</v>
      </c>
      <c r="Q28" s="479">
        <v>0</v>
      </c>
      <c r="R28" s="478">
        <v>0</v>
      </c>
      <c r="S28" s="479">
        <v>0</v>
      </c>
      <c r="T28" s="478">
        <v>0</v>
      </c>
      <c r="U28" s="479">
        <v>0</v>
      </c>
      <c r="V28" s="478">
        <v>0</v>
      </c>
      <c r="W28" s="479">
        <v>0</v>
      </c>
      <c r="X28" s="478">
        <v>0</v>
      </c>
      <c r="Y28" s="479">
        <v>0</v>
      </c>
      <c r="Z28" s="478">
        <v>0</v>
      </c>
      <c r="AA28" s="479">
        <v>0</v>
      </c>
      <c r="AB28" s="478">
        <v>0</v>
      </c>
      <c r="AC28" s="479">
        <v>0</v>
      </c>
      <c r="AD28" s="478">
        <v>0</v>
      </c>
      <c r="AE28" s="485">
        <v>0</v>
      </c>
      <c r="AF28" s="627">
        <v>0</v>
      </c>
      <c r="AG28" s="625">
        <v>0</v>
      </c>
      <c r="AH28" s="478">
        <v>2</v>
      </c>
      <c r="AI28" s="479">
        <v>10</v>
      </c>
      <c r="AJ28" s="478">
        <v>30</v>
      </c>
      <c r="AK28" s="479">
        <v>11</v>
      </c>
      <c r="AL28" s="478">
        <v>0</v>
      </c>
      <c r="AM28" s="501">
        <v>0</v>
      </c>
    </row>
    <row r="29" spans="1:39" s="10" customFormat="1" ht="11.25" customHeight="1" x14ac:dyDescent="0.2">
      <c r="A29" s="820" t="s">
        <v>270</v>
      </c>
      <c r="B29" s="621">
        <f t="shared" si="2"/>
        <v>1</v>
      </c>
      <c r="C29" s="613">
        <f t="shared" si="2"/>
        <v>1</v>
      </c>
      <c r="D29" s="624">
        <v>0</v>
      </c>
      <c r="E29" s="625">
        <v>0</v>
      </c>
      <c r="F29" s="626">
        <v>0</v>
      </c>
      <c r="G29" s="625">
        <v>0</v>
      </c>
      <c r="H29" s="478">
        <v>0</v>
      </c>
      <c r="I29" s="479">
        <v>0</v>
      </c>
      <c r="J29" s="626">
        <v>0</v>
      </c>
      <c r="K29" s="625">
        <v>0</v>
      </c>
      <c r="L29" s="626">
        <v>0</v>
      </c>
      <c r="M29" s="625">
        <v>0</v>
      </c>
      <c r="N29" s="478">
        <v>0</v>
      </c>
      <c r="O29" s="479">
        <v>0</v>
      </c>
      <c r="P29" s="478">
        <v>0</v>
      </c>
      <c r="Q29" s="479">
        <v>0</v>
      </c>
      <c r="R29" s="478">
        <v>0</v>
      </c>
      <c r="S29" s="479">
        <v>0</v>
      </c>
      <c r="T29" s="478">
        <v>0</v>
      </c>
      <c r="U29" s="479">
        <v>0</v>
      </c>
      <c r="V29" s="478">
        <v>0</v>
      </c>
      <c r="W29" s="479">
        <v>0</v>
      </c>
      <c r="X29" s="478">
        <v>0</v>
      </c>
      <c r="Y29" s="479">
        <v>0</v>
      </c>
      <c r="Z29" s="478">
        <v>0</v>
      </c>
      <c r="AA29" s="479">
        <v>0</v>
      </c>
      <c r="AB29" s="478">
        <v>0</v>
      </c>
      <c r="AC29" s="479">
        <v>0</v>
      </c>
      <c r="AD29" s="478">
        <v>0</v>
      </c>
      <c r="AE29" s="485">
        <v>0</v>
      </c>
      <c r="AF29" s="627">
        <v>0</v>
      </c>
      <c r="AG29" s="625">
        <v>0</v>
      </c>
      <c r="AH29" s="478">
        <v>0</v>
      </c>
      <c r="AI29" s="479">
        <v>0</v>
      </c>
      <c r="AJ29" s="478">
        <v>1</v>
      </c>
      <c r="AK29" s="479">
        <v>1</v>
      </c>
      <c r="AL29" s="478">
        <v>0</v>
      </c>
      <c r="AM29" s="501">
        <v>0</v>
      </c>
    </row>
    <row r="30" spans="1:39" s="10" customFormat="1" ht="11.25" customHeight="1" x14ac:dyDescent="0.2">
      <c r="A30" s="820" t="s">
        <v>271</v>
      </c>
      <c r="B30" s="621">
        <f t="shared" si="2"/>
        <v>34</v>
      </c>
      <c r="C30" s="613">
        <f t="shared" si="2"/>
        <v>12</v>
      </c>
      <c r="D30" s="624">
        <v>0</v>
      </c>
      <c r="E30" s="625">
        <v>0</v>
      </c>
      <c r="F30" s="626">
        <v>0</v>
      </c>
      <c r="G30" s="625">
        <v>0</v>
      </c>
      <c r="H30" s="478">
        <v>0</v>
      </c>
      <c r="I30" s="479">
        <v>0</v>
      </c>
      <c r="J30" s="626">
        <v>0</v>
      </c>
      <c r="K30" s="625">
        <v>0</v>
      </c>
      <c r="L30" s="626">
        <v>0</v>
      </c>
      <c r="M30" s="625">
        <v>0</v>
      </c>
      <c r="N30" s="478">
        <v>0</v>
      </c>
      <c r="O30" s="479">
        <v>0</v>
      </c>
      <c r="P30" s="478">
        <v>0</v>
      </c>
      <c r="Q30" s="479">
        <v>0</v>
      </c>
      <c r="R30" s="478">
        <v>0</v>
      </c>
      <c r="S30" s="479">
        <v>0</v>
      </c>
      <c r="T30" s="478">
        <v>0</v>
      </c>
      <c r="U30" s="479">
        <v>0</v>
      </c>
      <c r="V30" s="478">
        <v>0</v>
      </c>
      <c r="W30" s="479">
        <v>0</v>
      </c>
      <c r="X30" s="478">
        <v>0</v>
      </c>
      <c r="Y30" s="479">
        <v>0</v>
      </c>
      <c r="Z30" s="478">
        <v>0</v>
      </c>
      <c r="AA30" s="479">
        <v>0</v>
      </c>
      <c r="AB30" s="478">
        <v>0</v>
      </c>
      <c r="AC30" s="479">
        <v>0</v>
      </c>
      <c r="AD30" s="478">
        <v>0</v>
      </c>
      <c r="AE30" s="485">
        <v>0</v>
      </c>
      <c r="AF30" s="627">
        <v>0</v>
      </c>
      <c r="AG30" s="625">
        <v>0</v>
      </c>
      <c r="AH30" s="478">
        <v>0</v>
      </c>
      <c r="AI30" s="479">
        <v>0</v>
      </c>
      <c r="AJ30" s="478">
        <v>34</v>
      </c>
      <c r="AK30" s="479">
        <v>12</v>
      </c>
      <c r="AL30" s="478">
        <v>0</v>
      </c>
      <c r="AM30" s="501">
        <v>0</v>
      </c>
    </row>
    <row r="31" spans="1:39" s="10" customFormat="1" ht="11.25" customHeight="1" x14ac:dyDescent="0.2">
      <c r="A31" s="9" t="s">
        <v>272</v>
      </c>
      <c r="B31" s="621">
        <f t="shared" si="2"/>
        <v>0</v>
      </c>
      <c r="C31" s="613">
        <f t="shared" si="2"/>
        <v>0</v>
      </c>
      <c r="D31" s="624">
        <v>0</v>
      </c>
      <c r="E31" s="625">
        <v>0</v>
      </c>
      <c r="F31" s="626">
        <v>0</v>
      </c>
      <c r="G31" s="625">
        <v>0</v>
      </c>
      <c r="H31" s="478">
        <v>0</v>
      </c>
      <c r="I31" s="479">
        <v>0</v>
      </c>
      <c r="J31" s="626">
        <v>0</v>
      </c>
      <c r="K31" s="625">
        <v>0</v>
      </c>
      <c r="L31" s="626">
        <v>0</v>
      </c>
      <c r="M31" s="625">
        <v>0</v>
      </c>
      <c r="N31" s="478">
        <v>0</v>
      </c>
      <c r="O31" s="479">
        <v>0</v>
      </c>
      <c r="P31" s="478">
        <v>0</v>
      </c>
      <c r="Q31" s="479">
        <v>0</v>
      </c>
      <c r="R31" s="478">
        <v>0</v>
      </c>
      <c r="S31" s="479">
        <v>0</v>
      </c>
      <c r="T31" s="478">
        <v>0</v>
      </c>
      <c r="U31" s="479">
        <v>0</v>
      </c>
      <c r="V31" s="478">
        <v>0</v>
      </c>
      <c r="W31" s="479">
        <v>0</v>
      </c>
      <c r="X31" s="478">
        <v>0</v>
      </c>
      <c r="Y31" s="479">
        <v>0</v>
      </c>
      <c r="Z31" s="478">
        <v>0</v>
      </c>
      <c r="AA31" s="479">
        <v>0</v>
      </c>
      <c r="AB31" s="478">
        <v>0</v>
      </c>
      <c r="AC31" s="479">
        <v>0</v>
      </c>
      <c r="AD31" s="478">
        <v>0</v>
      </c>
      <c r="AE31" s="485">
        <v>0</v>
      </c>
      <c r="AF31" s="627">
        <v>0</v>
      </c>
      <c r="AG31" s="625">
        <v>0</v>
      </c>
      <c r="AH31" s="478">
        <v>0</v>
      </c>
      <c r="AI31" s="479">
        <v>0</v>
      </c>
      <c r="AJ31" s="478">
        <v>0</v>
      </c>
      <c r="AK31" s="479">
        <v>0</v>
      </c>
      <c r="AL31" s="478">
        <v>0</v>
      </c>
      <c r="AM31" s="501">
        <v>0</v>
      </c>
    </row>
    <row r="32" spans="1:39" s="10" customFormat="1" ht="11.25" customHeight="1" x14ac:dyDescent="0.2">
      <c r="A32" s="820" t="s">
        <v>273</v>
      </c>
      <c r="B32" s="621">
        <f t="shared" si="2"/>
        <v>82</v>
      </c>
      <c r="C32" s="613">
        <f t="shared" si="2"/>
        <v>44</v>
      </c>
      <c r="D32" s="624">
        <v>0</v>
      </c>
      <c r="E32" s="625">
        <v>0</v>
      </c>
      <c r="F32" s="626">
        <v>0</v>
      </c>
      <c r="G32" s="625">
        <v>0</v>
      </c>
      <c r="H32" s="478">
        <v>0</v>
      </c>
      <c r="I32" s="479">
        <v>0</v>
      </c>
      <c r="J32" s="626">
        <v>0</v>
      </c>
      <c r="K32" s="625">
        <v>0</v>
      </c>
      <c r="L32" s="626">
        <v>0</v>
      </c>
      <c r="M32" s="625">
        <v>0</v>
      </c>
      <c r="N32" s="479">
        <v>0</v>
      </c>
      <c r="O32" s="479">
        <v>0</v>
      </c>
      <c r="P32" s="478">
        <v>0</v>
      </c>
      <c r="Q32" s="479">
        <v>0</v>
      </c>
      <c r="R32" s="478">
        <v>2</v>
      </c>
      <c r="S32" s="479">
        <v>3</v>
      </c>
      <c r="T32" s="478">
        <v>0</v>
      </c>
      <c r="U32" s="479">
        <v>0</v>
      </c>
      <c r="V32" s="478">
        <v>0</v>
      </c>
      <c r="W32" s="479">
        <v>0</v>
      </c>
      <c r="X32" s="478">
        <v>0</v>
      </c>
      <c r="Y32" s="479">
        <v>0</v>
      </c>
      <c r="Z32" s="478">
        <v>0</v>
      </c>
      <c r="AA32" s="479">
        <v>0</v>
      </c>
      <c r="AB32" s="478">
        <v>0</v>
      </c>
      <c r="AC32" s="479">
        <v>0</v>
      </c>
      <c r="AD32" s="478">
        <v>0</v>
      </c>
      <c r="AE32" s="485">
        <v>0</v>
      </c>
      <c r="AF32" s="627">
        <v>0</v>
      </c>
      <c r="AG32" s="625">
        <v>0</v>
      </c>
      <c r="AH32" s="478">
        <v>0</v>
      </c>
      <c r="AI32" s="479">
        <v>0</v>
      </c>
      <c r="AJ32" s="478">
        <v>80</v>
      </c>
      <c r="AK32" s="479">
        <v>41</v>
      </c>
      <c r="AL32" s="478">
        <v>0</v>
      </c>
      <c r="AM32" s="501">
        <v>0</v>
      </c>
    </row>
    <row r="33" spans="1:39" s="10" customFormat="1" ht="11.25" customHeight="1" x14ac:dyDescent="0.2">
      <c r="A33" s="820" t="s">
        <v>274</v>
      </c>
      <c r="B33" s="621">
        <f t="shared" si="2"/>
        <v>53</v>
      </c>
      <c r="C33" s="613">
        <f t="shared" si="2"/>
        <v>21</v>
      </c>
      <c r="D33" s="624">
        <v>0</v>
      </c>
      <c r="E33" s="625">
        <v>0</v>
      </c>
      <c r="F33" s="626">
        <v>0</v>
      </c>
      <c r="G33" s="625">
        <v>0</v>
      </c>
      <c r="H33" s="478">
        <v>0</v>
      </c>
      <c r="I33" s="479">
        <v>0</v>
      </c>
      <c r="J33" s="626">
        <v>0</v>
      </c>
      <c r="K33" s="625">
        <v>0</v>
      </c>
      <c r="L33" s="626">
        <v>0</v>
      </c>
      <c r="M33" s="625">
        <v>0</v>
      </c>
      <c r="N33" s="479">
        <v>0</v>
      </c>
      <c r="O33" s="479">
        <v>0</v>
      </c>
      <c r="P33" s="478">
        <v>0</v>
      </c>
      <c r="Q33" s="479">
        <v>0</v>
      </c>
      <c r="R33" s="478">
        <v>0</v>
      </c>
      <c r="S33" s="479">
        <v>0</v>
      </c>
      <c r="T33" s="478">
        <v>0</v>
      </c>
      <c r="U33" s="479">
        <v>0</v>
      </c>
      <c r="V33" s="478">
        <v>0</v>
      </c>
      <c r="W33" s="479">
        <v>0</v>
      </c>
      <c r="X33" s="478">
        <v>0</v>
      </c>
      <c r="Y33" s="479">
        <v>0</v>
      </c>
      <c r="Z33" s="478">
        <v>0</v>
      </c>
      <c r="AA33" s="479">
        <v>0</v>
      </c>
      <c r="AB33" s="478">
        <v>0</v>
      </c>
      <c r="AC33" s="479">
        <v>0</v>
      </c>
      <c r="AD33" s="478">
        <v>0</v>
      </c>
      <c r="AE33" s="485">
        <v>0</v>
      </c>
      <c r="AF33" s="627">
        <v>0</v>
      </c>
      <c r="AG33" s="625">
        <v>0</v>
      </c>
      <c r="AH33" s="478">
        <v>0</v>
      </c>
      <c r="AI33" s="479">
        <v>0</v>
      </c>
      <c r="AJ33" s="478">
        <v>53</v>
      </c>
      <c r="AK33" s="479">
        <v>21</v>
      </c>
      <c r="AL33" s="478">
        <v>0</v>
      </c>
      <c r="AM33" s="501">
        <v>0</v>
      </c>
    </row>
    <row r="34" spans="1:39" s="10" customFormat="1" ht="11.25" customHeight="1" thickBot="1" x14ac:dyDescent="0.25">
      <c r="A34" s="839" t="s">
        <v>170</v>
      </c>
      <c r="B34" s="614">
        <f t="shared" si="2"/>
        <v>50</v>
      </c>
      <c r="C34" s="618">
        <f t="shared" si="2"/>
        <v>25</v>
      </c>
      <c r="D34" s="639">
        <v>0</v>
      </c>
      <c r="E34" s="640">
        <v>0</v>
      </c>
      <c r="F34" s="641">
        <v>0</v>
      </c>
      <c r="G34" s="640">
        <v>0</v>
      </c>
      <c r="H34" s="504">
        <v>0</v>
      </c>
      <c r="I34" s="505">
        <v>0</v>
      </c>
      <c r="J34" s="641">
        <v>0</v>
      </c>
      <c r="K34" s="640">
        <v>0</v>
      </c>
      <c r="L34" s="641">
        <v>0</v>
      </c>
      <c r="M34" s="640">
        <v>0</v>
      </c>
      <c r="N34" s="505">
        <v>0</v>
      </c>
      <c r="O34" s="505">
        <v>0</v>
      </c>
      <c r="P34" s="504">
        <v>0</v>
      </c>
      <c r="Q34" s="505">
        <v>0</v>
      </c>
      <c r="R34" s="504">
        <v>3</v>
      </c>
      <c r="S34" s="505">
        <v>0</v>
      </c>
      <c r="T34" s="504">
        <v>0</v>
      </c>
      <c r="U34" s="505">
        <v>0</v>
      </c>
      <c r="V34" s="504">
        <v>0</v>
      </c>
      <c r="W34" s="505">
        <v>0</v>
      </c>
      <c r="X34" s="504">
        <v>0</v>
      </c>
      <c r="Y34" s="505">
        <v>0</v>
      </c>
      <c r="Z34" s="504">
        <v>0</v>
      </c>
      <c r="AA34" s="505">
        <v>0</v>
      </c>
      <c r="AB34" s="504">
        <v>0</v>
      </c>
      <c r="AC34" s="505">
        <v>0</v>
      </c>
      <c r="AD34" s="504">
        <v>0</v>
      </c>
      <c r="AE34" s="642">
        <v>0</v>
      </c>
      <c r="AF34" s="643">
        <v>0</v>
      </c>
      <c r="AG34" s="640">
        <v>0</v>
      </c>
      <c r="AH34" s="504">
        <v>0</v>
      </c>
      <c r="AI34" s="505">
        <v>0</v>
      </c>
      <c r="AJ34" s="504">
        <v>47</v>
      </c>
      <c r="AK34" s="505">
        <v>25</v>
      </c>
      <c r="AL34" s="504">
        <v>0</v>
      </c>
      <c r="AM34" s="508">
        <v>0</v>
      </c>
    </row>
    <row r="35" spans="1:39" s="10" customFormat="1" ht="11.25" customHeight="1" x14ac:dyDescent="0.2">
      <c r="A35" s="820" t="s">
        <v>275</v>
      </c>
      <c r="B35" s="621">
        <f>D35+F35+H35+J35+L35+N35+P35+R35+T35+V35+X35+Z35+AB35+AD35+AF35+AH35+AJ35+AL35</f>
        <v>313</v>
      </c>
      <c r="C35" s="613">
        <f t="shared" si="2"/>
        <v>178</v>
      </c>
      <c r="D35" s="621">
        <v>0</v>
      </c>
      <c r="E35" s="622">
        <v>0</v>
      </c>
      <c r="F35" s="638">
        <v>0</v>
      </c>
      <c r="G35" s="622">
        <v>0</v>
      </c>
      <c r="H35" s="478">
        <v>0</v>
      </c>
      <c r="I35" s="479">
        <v>0</v>
      </c>
      <c r="J35" s="638">
        <v>0</v>
      </c>
      <c r="K35" s="622">
        <v>0</v>
      </c>
      <c r="L35" s="638">
        <v>0</v>
      </c>
      <c r="M35" s="622">
        <v>0</v>
      </c>
      <c r="N35" s="479">
        <v>2</v>
      </c>
      <c r="O35" s="479">
        <v>2</v>
      </c>
      <c r="P35" s="478">
        <v>0</v>
      </c>
      <c r="Q35" s="479">
        <v>0</v>
      </c>
      <c r="R35" s="478">
        <v>0</v>
      </c>
      <c r="S35" s="479">
        <v>0</v>
      </c>
      <c r="T35" s="478">
        <v>0</v>
      </c>
      <c r="U35" s="479">
        <v>0</v>
      </c>
      <c r="V35" s="478">
        <v>0</v>
      </c>
      <c r="W35" s="479">
        <v>0</v>
      </c>
      <c r="X35" s="478">
        <v>0</v>
      </c>
      <c r="Y35" s="479">
        <v>0</v>
      </c>
      <c r="Z35" s="478">
        <v>3</v>
      </c>
      <c r="AA35" s="479">
        <v>2</v>
      </c>
      <c r="AB35" s="478">
        <v>0</v>
      </c>
      <c r="AC35" s="479">
        <v>0</v>
      </c>
      <c r="AD35" s="478">
        <v>0</v>
      </c>
      <c r="AE35" s="485">
        <v>0</v>
      </c>
      <c r="AF35" s="623">
        <v>0</v>
      </c>
      <c r="AG35" s="622">
        <v>0</v>
      </c>
      <c r="AH35" s="478">
        <v>0</v>
      </c>
      <c r="AI35" s="479">
        <v>0</v>
      </c>
      <c r="AJ35" s="478">
        <v>307</v>
      </c>
      <c r="AK35" s="479">
        <v>173</v>
      </c>
      <c r="AL35" s="478">
        <v>1</v>
      </c>
      <c r="AM35" s="501">
        <v>1</v>
      </c>
    </row>
    <row r="36" spans="1:39" s="10" customFormat="1" ht="11.25" customHeight="1" x14ac:dyDescent="0.2">
      <c r="A36" s="820" t="s">
        <v>276</v>
      </c>
      <c r="B36" s="621">
        <f t="shared" si="2"/>
        <v>1</v>
      </c>
      <c r="C36" s="613">
        <f t="shared" si="2"/>
        <v>1</v>
      </c>
      <c r="D36" s="624">
        <v>0</v>
      </c>
      <c r="E36" s="625">
        <v>0</v>
      </c>
      <c r="F36" s="626">
        <v>0</v>
      </c>
      <c r="G36" s="625">
        <v>0</v>
      </c>
      <c r="H36" s="478">
        <v>0</v>
      </c>
      <c r="I36" s="479">
        <v>0</v>
      </c>
      <c r="J36" s="626">
        <v>0</v>
      </c>
      <c r="K36" s="625">
        <v>0</v>
      </c>
      <c r="L36" s="626">
        <v>0</v>
      </c>
      <c r="M36" s="625">
        <v>0</v>
      </c>
      <c r="N36" s="479">
        <v>0</v>
      </c>
      <c r="O36" s="479">
        <v>0</v>
      </c>
      <c r="P36" s="478">
        <v>0</v>
      </c>
      <c r="Q36" s="479">
        <v>0</v>
      </c>
      <c r="R36" s="478">
        <v>0</v>
      </c>
      <c r="S36" s="479">
        <v>0</v>
      </c>
      <c r="T36" s="478">
        <v>0</v>
      </c>
      <c r="U36" s="479">
        <v>0</v>
      </c>
      <c r="V36" s="478">
        <v>0</v>
      </c>
      <c r="W36" s="479">
        <v>0</v>
      </c>
      <c r="X36" s="478">
        <v>0</v>
      </c>
      <c r="Y36" s="479">
        <v>0</v>
      </c>
      <c r="Z36" s="478">
        <v>0</v>
      </c>
      <c r="AA36" s="479">
        <v>0</v>
      </c>
      <c r="AB36" s="478">
        <v>0</v>
      </c>
      <c r="AC36" s="479">
        <v>0</v>
      </c>
      <c r="AD36" s="478">
        <v>0</v>
      </c>
      <c r="AE36" s="485">
        <v>0</v>
      </c>
      <c r="AF36" s="627">
        <v>0</v>
      </c>
      <c r="AG36" s="625">
        <v>0</v>
      </c>
      <c r="AH36" s="478">
        <v>0</v>
      </c>
      <c r="AI36" s="479">
        <v>0</v>
      </c>
      <c r="AJ36" s="478">
        <v>0</v>
      </c>
      <c r="AK36" s="479">
        <v>0</v>
      </c>
      <c r="AL36" s="478">
        <v>1</v>
      </c>
      <c r="AM36" s="501">
        <v>1</v>
      </c>
    </row>
    <row r="37" spans="1:39" s="10" customFormat="1" ht="11.25" customHeight="1" x14ac:dyDescent="0.2">
      <c r="A37" s="9" t="s">
        <v>277</v>
      </c>
      <c r="B37" s="621">
        <f t="shared" si="2"/>
        <v>0</v>
      </c>
      <c r="C37" s="613">
        <f t="shared" si="2"/>
        <v>0</v>
      </c>
      <c r="D37" s="624">
        <v>0</v>
      </c>
      <c r="E37" s="625">
        <v>0</v>
      </c>
      <c r="F37" s="626">
        <v>0</v>
      </c>
      <c r="G37" s="625">
        <v>0</v>
      </c>
      <c r="H37" s="478">
        <v>0</v>
      </c>
      <c r="I37" s="479">
        <v>0</v>
      </c>
      <c r="J37" s="626">
        <v>0</v>
      </c>
      <c r="K37" s="625">
        <v>0</v>
      </c>
      <c r="L37" s="626">
        <v>0</v>
      </c>
      <c r="M37" s="625">
        <v>0</v>
      </c>
      <c r="N37" s="479">
        <v>0</v>
      </c>
      <c r="O37" s="479">
        <v>0</v>
      </c>
      <c r="P37" s="478">
        <v>0</v>
      </c>
      <c r="Q37" s="479">
        <v>0</v>
      </c>
      <c r="R37" s="478">
        <v>0</v>
      </c>
      <c r="S37" s="479">
        <v>0</v>
      </c>
      <c r="T37" s="478">
        <v>0</v>
      </c>
      <c r="U37" s="479">
        <v>0</v>
      </c>
      <c r="V37" s="478">
        <v>0</v>
      </c>
      <c r="W37" s="479">
        <v>0</v>
      </c>
      <c r="X37" s="478">
        <v>0</v>
      </c>
      <c r="Y37" s="479">
        <v>0</v>
      </c>
      <c r="Z37" s="478">
        <v>0</v>
      </c>
      <c r="AA37" s="479">
        <v>0</v>
      </c>
      <c r="AB37" s="478">
        <v>0</v>
      </c>
      <c r="AC37" s="479">
        <v>0</v>
      </c>
      <c r="AD37" s="478">
        <v>0</v>
      </c>
      <c r="AE37" s="485">
        <v>0</v>
      </c>
      <c r="AF37" s="627">
        <v>0</v>
      </c>
      <c r="AG37" s="625">
        <v>0</v>
      </c>
      <c r="AH37" s="478">
        <v>0</v>
      </c>
      <c r="AI37" s="479">
        <v>0</v>
      </c>
      <c r="AJ37" s="478">
        <v>0</v>
      </c>
      <c r="AK37" s="479">
        <v>0</v>
      </c>
      <c r="AL37" s="478">
        <v>0</v>
      </c>
      <c r="AM37" s="501">
        <v>0</v>
      </c>
    </row>
    <row r="38" spans="1:39" s="10" customFormat="1" ht="11.25" customHeight="1" x14ac:dyDescent="0.2">
      <c r="A38" s="9" t="s">
        <v>278</v>
      </c>
      <c r="B38" s="621">
        <f t="shared" si="2"/>
        <v>0</v>
      </c>
      <c r="C38" s="613">
        <f t="shared" si="2"/>
        <v>0</v>
      </c>
      <c r="D38" s="624">
        <v>0</v>
      </c>
      <c r="E38" s="625">
        <v>0</v>
      </c>
      <c r="F38" s="626">
        <v>0</v>
      </c>
      <c r="G38" s="625">
        <v>0</v>
      </c>
      <c r="H38" s="478">
        <v>0</v>
      </c>
      <c r="I38" s="479">
        <v>0</v>
      </c>
      <c r="J38" s="626">
        <v>0</v>
      </c>
      <c r="K38" s="625">
        <v>0</v>
      </c>
      <c r="L38" s="626">
        <v>0</v>
      </c>
      <c r="M38" s="625">
        <v>0</v>
      </c>
      <c r="N38" s="478">
        <v>0</v>
      </c>
      <c r="O38" s="479">
        <v>0</v>
      </c>
      <c r="P38" s="478">
        <v>0</v>
      </c>
      <c r="Q38" s="479">
        <v>0</v>
      </c>
      <c r="R38" s="478">
        <v>0</v>
      </c>
      <c r="S38" s="479">
        <v>0</v>
      </c>
      <c r="T38" s="478">
        <v>0</v>
      </c>
      <c r="U38" s="479">
        <v>0</v>
      </c>
      <c r="V38" s="478">
        <v>0</v>
      </c>
      <c r="W38" s="479">
        <v>0</v>
      </c>
      <c r="X38" s="478">
        <v>0</v>
      </c>
      <c r="Y38" s="479">
        <v>0</v>
      </c>
      <c r="Z38" s="478">
        <v>0</v>
      </c>
      <c r="AA38" s="479">
        <v>0</v>
      </c>
      <c r="AB38" s="478">
        <v>0</v>
      </c>
      <c r="AC38" s="479">
        <v>0</v>
      </c>
      <c r="AD38" s="478">
        <v>0</v>
      </c>
      <c r="AE38" s="485">
        <v>0</v>
      </c>
      <c r="AF38" s="627">
        <v>0</v>
      </c>
      <c r="AG38" s="625">
        <v>0</v>
      </c>
      <c r="AH38" s="478">
        <v>0</v>
      </c>
      <c r="AI38" s="479">
        <v>0</v>
      </c>
      <c r="AJ38" s="478">
        <v>0</v>
      </c>
      <c r="AK38" s="479">
        <v>0</v>
      </c>
      <c r="AL38" s="478">
        <v>0</v>
      </c>
      <c r="AM38" s="501">
        <v>0</v>
      </c>
    </row>
    <row r="39" spans="1:39" s="10" customFormat="1" ht="11.25" customHeight="1" x14ac:dyDescent="0.2">
      <c r="A39" s="820" t="s">
        <v>279</v>
      </c>
      <c r="B39" s="621">
        <f t="shared" si="2"/>
        <v>2</v>
      </c>
      <c r="C39" s="613">
        <f t="shared" si="2"/>
        <v>2</v>
      </c>
      <c r="D39" s="624">
        <v>0</v>
      </c>
      <c r="E39" s="625">
        <v>0</v>
      </c>
      <c r="F39" s="626">
        <v>0</v>
      </c>
      <c r="G39" s="625">
        <v>0</v>
      </c>
      <c r="H39" s="478">
        <v>0</v>
      </c>
      <c r="I39" s="479">
        <v>0</v>
      </c>
      <c r="J39" s="626">
        <v>0</v>
      </c>
      <c r="K39" s="625">
        <v>0</v>
      </c>
      <c r="L39" s="626">
        <v>0</v>
      </c>
      <c r="M39" s="625">
        <v>0</v>
      </c>
      <c r="N39" s="478">
        <v>2</v>
      </c>
      <c r="O39" s="479">
        <v>2</v>
      </c>
      <c r="P39" s="478">
        <v>0</v>
      </c>
      <c r="Q39" s="479">
        <v>0</v>
      </c>
      <c r="R39" s="478">
        <v>0</v>
      </c>
      <c r="S39" s="479">
        <v>0</v>
      </c>
      <c r="T39" s="478">
        <v>0</v>
      </c>
      <c r="U39" s="479">
        <v>0</v>
      </c>
      <c r="V39" s="478">
        <v>0</v>
      </c>
      <c r="W39" s="479">
        <v>0</v>
      </c>
      <c r="X39" s="478">
        <v>0</v>
      </c>
      <c r="Y39" s="479">
        <v>0</v>
      </c>
      <c r="Z39" s="478">
        <v>0</v>
      </c>
      <c r="AA39" s="479">
        <v>0</v>
      </c>
      <c r="AB39" s="478">
        <v>0</v>
      </c>
      <c r="AC39" s="479">
        <v>0</v>
      </c>
      <c r="AD39" s="478">
        <v>0</v>
      </c>
      <c r="AE39" s="485">
        <v>0</v>
      </c>
      <c r="AF39" s="627">
        <v>0</v>
      </c>
      <c r="AG39" s="625">
        <v>0</v>
      </c>
      <c r="AH39" s="478">
        <v>0</v>
      </c>
      <c r="AI39" s="479">
        <v>0</v>
      </c>
      <c r="AJ39" s="478">
        <v>0</v>
      </c>
      <c r="AK39" s="479">
        <v>0</v>
      </c>
      <c r="AL39" s="478">
        <v>0</v>
      </c>
      <c r="AM39" s="501">
        <v>0</v>
      </c>
    </row>
    <row r="40" spans="1:39" s="10" customFormat="1" ht="11.25" customHeight="1" x14ac:dyDescent="0.2">
      <c r="A40" s="820" t="s">
        <v>161</v>
      </c>
      <c r="B40" s="621">
        <f t="shared" si="2"/>
        <v>24</v>
      </c>
      <c r="C40" s="613">
        <f t="shared" si="2"/>
        <v>15</v>
      </c>
      <c r="D40" s="624">
        <v>0</v>
      </c>
      <c r="E40" s="625">
        <v>0</v>
      </c>
      <c r="F40" s="626">
        <v>0</v>
      </c>
      <c r="G40" s="625">
        <v>0</v>
      </c>
      <c r="H40" s="478">
        <v>0</v>
      </c>
      <c r="I40" s="479">
        <v>0</v>
      </c>
      <c r="J40" s="626">
        <v>0</v>
      </c>
      <c r="K40" s="625">
        <v>0</v>
      </c>
      <c r="L40" s="626">
        <v>0</v>
      </c>
      <c r="M40" s="625">
        <v>0</v>
      </c>
      <c r="N40" s="478">
        <v>0</v>
      </c>
      <c r="O40" s="479">
        <v>0</v>
      </c>
      <c r="P40" s="478">
        <v>0</v>
      </c>
      <c r="Q40" s="479">
        <v>0</v>
      </c>
      <c r="R40" s="478">
        <v>0</v>
      </c>
      <c r="S40" s="479">
        <v>0</v>
      </c>
      <c r="T40" s="478">
        <v>0</v>
      </c>
      <c r="U40" s="479">
        <v>0</v>
      </c>
      <c r="V40" s="478">
        <v>0</v>
      </c>
      <c r="W40" s="479">
        <v>0</v>
      </c>
      <c r="X40" s="478">
        <v>0</v>
      </c>
      <c r="Y40" s="479">
        <v>0</v>
      </c>
      <c r="Z40" s="478">
        <v>0</v>
      </c>
      <c r="AA40" s="479">
        <v>0</v>
      </c>
      <c r="AB40" s="478">
        <v>0</v>
      </c>
      <c r="AC40" s="479">
        <v>0</v>
      </c>
      <c r="AD40" s="478">
        <v>0</v>
      </c>
      <c r="AE40" s="485">
        <v>0</v>
      </c>
      <c r="AF40" s="627">
        <v>0</v>
      </c>
      <c r="AG40" s="625">
        <v>0</v>
      </c>
      <c r="AH40" s="478">
        <v>0</v>
      </c>
      <c r="AI40" s="479">
        <v>0</v>
      </c>
      <c r="AJ40" s="478">
        <v>24</v>
      </c>
      <c r="AK40" s="479">
        <v>15</v>
      </c>
      <c r="AL40" s="478">
        <v>0</v>
      </c>
      <c r="AM40" s="501">
        <v>0</v>
      </c>
    </row>
    <row r="41" spans="1:39" s="10" customFormat="1" ht="11.25" customHeight="1" x14ac:dyDescent="0.2">
      <c r="A41" s="9" t="s">
        <v>280</v>
      </c>
      <c r="B41" s="621">
        <f t="shared" ref="B41:C54" si="3">D41+F41+H41+J41+L41+N41+P41+R41+T41+V41+X41+Z41+AB41+AD41+AF41+AH41+AJ41+AL41</f>
        <v>11</v>
      </c>
      <c r="C41" s="613">
        <f t="shared" si="3"/>
        <v>4</v>
      </c>
      <c r="D41" s="624">
        <v>0</v>
      </c>
      <c r="E41" s="625">
        <v>0</v>
      </c>
      <c r="F41" s="626">
        <v>0</v>
      </c>
      <c r="G41" s="625">
        <v>0</v>
      </c>
      <c r="H41" s="478">
        <v>0</v>
      </c>
      <c r="I41" s="479">
        <v>0</v>
      </c>
      <c r="J41" s="626">
        <v>0</v>
      </c>
      <c r="K41" s="625">
        <v>0</v>
      </c>
      <c r="L41" s="626">
        <v>0</v>
      </c>
      <c r="M41" s="625">
        <v>0</v>
      </c>
      <c r="N41" s="478">
        <v>0</v>
      </c>
      <c r="O41" s="479">
        <v>0</v>
      </c>
      <c r="P41" s="478">
        <v>0</v>
      </c>
      <c r="Q41" s="479">
        <v>0</v>
      </c>
      <c r="R41" s="478">
        <v>0</v>
      </c>
      <c r="S41" s="479">
        <v>0</v>
      </c>
      <c r="T41" s="478">
        <v>0</v>
      </c>
      <c r="U41" s="479">
        <v>0</v>
      </c>
      <c r="V41" s="478">
        <v>0</v>
      </c>
      <c r="W41" s="479">
        <v>0</v>
      </c>
      <c r="X41" s="478">
        <v>0</v>
      </c>
      <c r="Y41" s="479">
        <v>0</v>
      </c>
      <c r="Z41" s="478">
        <v>3</v>
      </c>
      <c r="AA41" s="479">
        <v>2</v>
      </c>
      <c r="AB41" s="478">
        <v>0</v>
      </c>
      <c r="AC41" s="479">
        <v>0</v>
      </c>
      <c r="AD41" s="478">
        <v>0</v>
      </c>
      <c r="AE41" s="485">
        <v>0</v>
      </c>
      <c r="AF41" s="627">
        <v>0</v>
      </c>
      <c r="AG41" s="625">
        <v>0</v>
      </c>
      <c r="AH41" s="478">
        <v>0</v>
      </c>
      <c r="AI41" s="479">
        <v>0</v>
      </c>
      <c r="AJ41" s="478">
        <v>8</v>
      </c>
      <c r="AK41" s="479">
        <v>2</v>
      </c>
      <c r="AL41" s="478">
        <v>0</v>
      </c>
      <c r="AM41" s="501">
        <v>0</v>
      </c>
    </row>
    <row r="42" spans="1:39" s="10" customFormat="1" ht="11.25" customHeight="1" x14ac:dyDescent="0.2">
      <c r="A42" s="9" t="s">
        <v>281</v>
      </c>
      <c r="B42" s="621">
        <f t="shared" si="3"/>
        <v>0</v>
      </c>
      <c r="C42" s="613">
        <f t="shared" si="3"/>
        <v>0</v>
      </c>
      <c r="D42" s="624">
        <v>0</v>
      </c>
      <c r="E42" s="625">
        <v>0</v>
      </c>
      <c r="F42" s="626">
        <v>0</v>
      </c>
      <c r="G42" s="625">
        <v>0</v>
      </c>
      <c r="H42" s="478">
        <v>0</v>
      </c>
      <c r="I42" s="479">
        <v>0</v>
      </c>
      <c r="J42" s="626">
        <v>0</v>
      </c>
      <c r="K42" s="625">
        <v>0</v>
      </c>
      <c r="L42" s="626">
        <v>0</v>
      </c>
      <c r="M42" s="625">
        <v>0</v>
      </c>
      <c r="N42" s="478">
        <v>0</v>
      </c>
      <c r="O42" s="479">
        <v>0</v>
      </c>
      <c r="P42" s="478">
        <v>0</v>
      </c>
      <c r="Q42" s="479">
        <v>0</v>
      </c>
      <c r="R42" s="478">
        <v>0</v>
      </c>
      <c r="S42" s="479">
        <v>0</v>
      </c>
      <c r="T42" s="478">
        <v>0</v>
      </c>
      <c r="U42" s="479">
        <v>0</v>
      </c>
      <c r="V42" s="478">
        <v>0</v>
      </c>
      <c r="W42" s="479">
        <v>0</v>
      </c>
      <c r="X42" s="478">
        <v>0</v>
      </c>
      <c r="Y42" s="479">
        <v>0</v>
      </c>
      <c r="Z42" s="478">
        <v>0</v>
      </c>
      <c r="AA42" s="479">
        <v>0</v>
      </c>
      <c r="AB42" s="478">
        <v>0</v>
      </c>
      <c r="AC42" s="479">
        <v>0</v>
      </c>
      <c r="AD42" s="478">
        <v>0</v>
      </c>
      <c r="AE42" s="485">
        <v>0</v>
      </c>
      <c r="AF42" s="627">
        <v>0</v>
      </c>
      <c r="AG42" s="625">
        <v>0</v>
      </c>
      <c r="AH42" s="478">
        <v>0</v>
      </c>
      <c r="AI42" s="479">
        <v>0</v>
      </c>
      <c r="AJ42" s="478">
        <v>0</v>
      </c>
      <c r="AK42" s="479">
        <v>0</v>
      </c>
      <c r="AL42" s="478">
        <v>0</v>
      </c>
      <c r="AM42" s="501">
        <v>0</v>
      </c>
    </row>
    <row r="43" spans="1:39" s="10" customFormat="1" ht="11.25" customHeight="1" x14ac:dyDescent="0.2">
      <c r="A43" s="820" t="s">
        <v>282</v>
      </c>
      <c r="B43" s="621">
        <f t="shared" si="3"/>
        <v>3</v>
      </c>
      <c r="C43" s="613">
        <f t="shared" si="3"/>
        <v>2</v>
      </c>
      <c r="D43" s="624">
        <v>0</v>
      </c>
      <c r="E43" s="625">
        <v>0</v>
      </c>
      <c r="F43" s="626">
        <v>0</v>
      </c>
      <c r="G43" s="625">
        <v>0</v>
      </c>
      <c r="H43" s="478">
        <v>0</v>
      </c>
      <c r="I43" s="479">
        <v>0</v>
      </c>
      <c r="J43" s="626">
        <v>0</v>
      </c>
      <c r="K43" s="625">
        <v>0</v>
      </c>
      <c r="L43" s="626">
        <v>0</v>
      </c>
      <c r="M43" s="625">
        <v>0</v>
      </c>
      <c r="N43" s="478">
        <v>0</v>
      </c>
      <c r="O43" s="479">
        <v>0</v>
      </c>
      <c r="P43" s="478">
        <v>0</v>
      </c>
      <c r="Q43" s="479">
        <v>0</v>
      </c>
      <c r="R43" s="478">
        <v>0</v>
      </c>
      <c r="S43" s="479">
        <v>0</v>
      </c>
      <c r="T43" s="478">
        <v>0</v>
      </c>
      <c r="U43" s="479">
        <v>0</v>
      </c>
      <c r="V43" s="478">
        <v>0</v>
      </c>
      <c r="W43" s="479">
        <v>0</v>
      </c>
      <c r="X43" s="478">
        <v>0</v>
      </c>
      <c r="Y43" s="479">
        <v>0</v>
      </c>
      <c r="Z43" s="478">
        <v>0</v>
      </c>
      <c r="AA43" s="479">
        <v>0</v>
      </c>
      <c r="AB43" s="478">
        <v>0</v>
      </c>
      <c r="AC43" s="479">
        <v>0</v>
      </c>
      <c r="AD43" s="478">
        <v>0</v>
      </c>
      <c r="AE43" s="485">
        <v>0</v>
      </c>
      <c r="AF43" s="627">
        <v>0</v>
      </c>
      <c r="AG43" s="625">
        <v>0</v>
      </c>
      <c r="AH43" s="478">
        <v>0</v>
      </c>
      <c r="AI43" s="479">
        <v>0</v>
      </c>
      <c r="AJ43" s="478">
        <v>3</v>
      </c>
      <c r="AK43" s="479">
        <v>2</v>
      </c>
      <c r="AL43" s="478">
        <v>0</v>
      </c>
      <c r="AM43" s="501">
        <v>0</v>
      </c>
    </row>
    <row r="44" spans="1:39" s="10" customFormat="1" ht="11.25" customHeight="1" x14ac:dyDescent="0.2">
      <c r="A44" s="9" t="s">
        <v>283</v>
      </c>
      <c r="B44" s="621">
        <f t="shared" si="3"/>
        <v>11</v>
      </c>
      <c r="C44" s="613">
        <f t="shared" si="3"/>
        <v>7</v>
      </c>
      <c r="D44" s="624">
        <v>0</v>
      </c>
      <c r="E44" s="625">
        <v>0</v>
      </c>
      <c r="F44" s="626">
        <v>0</v>
      </c>
      <c r="G44" s="625">
        <v>0</v>
      </c>
      <c r="H44" s="478">
        <v>0</v>
      </c>
      <c r="I44" s="479">
        <v>0</v>
      </c>
      <c r="J44" s="626">
        <v>0</v>
      </c>
      <c r="K44" s="625">
        <v>0</v>
      </c>
      <c r="L44" s="626">
        <v>0</v>
      </c>
      <c r="M44" s="625">
        <v>0</v>
      </c>
      <c r="N44" s="478">
        <v>0</v>
      </c>
      <c r="O44" s="479">
        <v>0</v>
      </c>
      <c r="P44" s="478">
        <v>0</v>
      </c>
      <c r="Q44" s="479">
        <v>0</v>
      </c>
      <c r="R44" s="478">
        <v>0</v>
      </c>
      <c r="S44" s="479">
        <v>0</v>
      </c>
      <c r="T44" s="478">
        <v>0</v>
      </c>
      <c r="U44" s="479">
        <v>0</v>
      </c>
      <c r="V44" s="478">
        <v>0</v>
      </c>
      <c r="W44" s="479">
        <v>0</v>
      </c>
      <c r="X44" s="478">
        <v>0</v>
      </c>
      <c r="Y44" s="479">
        <v>0</v>
      </c>
      <c r="Z44" s="478">
        <v>0</v>
      </c>
      <c r="AA44" s="479">
        <v>0</v>
      </c>
      <c r="AB44" s="478">
        <v>0</v>
      </c>
      <c r="AC44" s="479">
        <v>0</v>
      </c>
      <c r="AD44" s="478">
        <v>0</v>
      </c>
      <c r="AE44" s="485">
        <v>0</v>
      </c>
      <c r="AF44" s="627">
        <v>0</v>
      </c>
      <c r="AG44" s="625">
        <v>0</v>
      </c>
      <c r="AH44" s="478">
        <v>0</v>
      </c>
      <c r="AI44" s="479">
        <v>0</v>
      </c>
      <c r="AJ44" s="478">
        <v>11</v>
      </c>
      <c r="AK44" s="479">
        <v>7</v>
      </c>
      <c r="AL44" s="478">
        <v>0</v>
      </c>
      <c r="AM44" s="501">
        <v>0</v>
      </c>
    </row>
    <row r="45" spans="1:39" s="10" customFormat="1" ht="11.25" customHeight="1" x14ac:dyDescent="0.2">
      <c r="A45" s="9" t="s">
        <v>204</v>
      </c>
      <c r="B45" s="621">
        <f t="shared" si="3"/>
        <v>0</v>
      </c>
      <c r="C45" s="613">
        <f t="shared" si="3"/>
        <v>0</v>
      </c>
      <c r="D45" s="624">
        <v>0</v>
      </c>
      <c r="E45" s="625">
        <v>0</v>
      </c>
      <c r="F45" s="626">
        <v>0</v>
      </c>
      <c r="G45" s="625">
        <v>0</v>
      </c>
      <c r="H45" s="478">
        <v>0</v>
      </c>
      <c r="I45" s="479">
        <v>0</v>
      </c>
      <c r="J45" s="626">
        <v>0</v>
      </c>
      <c r="K45" s="625">
        <v>0</v>
      </c>
      <c r="L45" s="626">
        <v>0</v>
      </c>
      <c r="M45" s="625">
        <v>0</v>
      </c>
      <c r="N45" s="478">
        <v>0</v>
      </c>
      <c r="O45" s="479">
        <v>0</v>
      </c>
      <c r="P45" s="478">
        <v>0</v>
      </c>
      <c r="Q45" s="479">
        <v>0</v>
      </c>
      <c r="R45" s="478">
        <v>0</v>
      </c>
      <c r="S45" s="479">
        <v>0</v>
      </c>
      <c r="T45" s="478">
        <v>0</v>
      </c>
      <c r="U45" s="479">
        <v>0</v>
      </c>
      <c r="V45" s="478">
        <v>0</v>
      </c>
      <c r="W45" s="479">
        <v>0</v>
      </c>
      <c r="X45" s="478">
        <v>0</v>
      </c>
      <c r="Y45" s="479">
        <v>0</v>
      </c>
      <c r="Z45" s="478">
        <v>0</v>
      </c>
      <c r="AA45" s="479">
        <v>0</v>
      </c>
      <c r="AB45" s="478">
        <v>0</v>
      </c>
      <c r="AC45" s="479">
        <v>0</v>
      </c>
      <c r="AD45" s="478">
        <v>0</v>
      </c>
      <c r="AE45" s="485">
        <v>0</v>
      </c>
      <c r="AF45" s="627">
        <v>0</v>
      </c>
      <c r="AG45" s="625">
        <v>0</v>
      </c>
      <c r="AH45" s="478">
        <v>0</v>
      </c>
      <c r="AI45" s="479">
        <v>0</v>
      </c>
      <c r="AJ45" s="478">
        <v>0</v>
      </c>
      <c r="AK45" s="479">
        <v>0</v>
      </c>
      <c r="AL45" s="478">
        <v>0</v>
      </c>
      <c r="AM45" s="501">
        <v>0</v>
      </c>
    </row>
    <row r="46" spans="1:39" s="10" customFormat="1" ht="11.25" customHeight="1" x14ac:dyDescent="0.2">
      <c r="A46" s="9" t="s">
        <v>698</v>
      </c>
      <c r="B46" s="621">
        <f t="shared" si="3"/>
        <v>17</v>
      </c>
      <c r="C46" s="613">
        <f t="shared" si="3"/>
        <v>13</v>
      </c>
      <c r="D46" s="624">
        <v>0</v>
      </c>
      <c r="E46" s="625">
        <v>0</v>
      </c>
      <c r="F46" s="626">
        <v>0</v>
      </c>
      <c r="G46" s="625">
        <v>0</v>
      </c>
      <c r="H46" s="478">
        <v>0</v>
      </c>
      <c r="I46" s="479">
        <v>0</v>
      </c>
      <c r="J46" s="626">
        <v>0</v>
      </c>
      <c r="K46" s="625">
        <v>0</v>
      </c>
      <c r="L46" s="626">
        <v>0</v>
      </c>
      <c r="M46" s="625">
        <v>0</v>
      </c>
      <c r="N46" s="478">
        <v>0</v>
      </c>
      <c r="O46" s="479">
        <v>0</v>
      </c>
      <c r="P46" s="478">
        <v>0</v>
      </c>
      <c r="Q46" s="479">
        <v>0</v>
      </c>
      <c r="R46" s="478">
        <v>0</v>
      </c>
      <c r="S46" s="479">
        <v>0</v>
      </c>
      <c r="T46" s="478">
        <v>0</v>
      </c>
      <c r="U46" s="479">
        <v>0</v>
      </c>
      <c r="V46" s="478">
        <v>0</v>
      </c>
      <c r="W46" s="479">
        <v>0</v>
      </c>
      <c r="X46" s="478">
        <v>0</v>
      </c>
      <c r="Y46" s="479">
        <v>0</v>
      </c>
      <c r="Z46" s="478">
        <v>0</v>
      </c>
      <c r="AA46" s="479">
        <v>0</v>
      </c>
      <c r="AB46" s="478">
        <v>0</v>
      </c>
      <c r="AC46" s="479">
        <v>0</v>
      </c>
      <c r="AD46" s="478">
        <v>0</v>
      </c>
      <c r="AE46" s="485">
        <v>0</v>
      </c>
      <c r="AF46" s="627">
        <v>0</v>
      </c>
      <c r="AG46" s="625">
        <v>0</v>
      </c>
      <c r="AH46" s="478">
        <v>0</v>
      </c>
      <c r="AI46" s="479">
        <v>0</v>
      </c>
      <c r="AJ46" s="478">
        <v>17</v>
      </c>
      <c r="AK46" s="479">
        <v>13</v>
      </c>
      <c r="AL46" s="478">
        <v>0</v>
      </c>
      <c r="AM46" s="501">
        <v>0</v>
      </c>
    </row>
    <row r="47" spans="1:39" s="10" customFormat="1" ht="11.25" customHeight="1" x14ac:dyDescent="0.2">
      <c r="A47" s="820" t="s">
        <v>284</v>
      </c>
      <c r="B47" s="621">
        <f t="shared" si="3"/>
        <v>38</v>
      </c>
      <c r="C47" s="613">
        <f t="shared" si="3"/>
        <v>22</v>
      </c>
      <c r="D47" s="624">
        <v>0</v>
      </c>
      <c r="E47" s="625">
        <v>0</v>
      </c>
      <c r="F47" s="627">
        <v>0</v>
      </c>
      <c r="G47" s="625">
        <v>0</v>
      </c>
      <c r="H47" s="478">
        <v>0</v>
      </c>
      <c r="I47" s="485">
        <v>0</v>
      </c>
      <c r="J47" s="627">
        <v>0</v>
      </c>
      <c r="K47" s="625">
        <v>0</v>
      </c>
      <c r="L47" s="627">
        <v>0</v>
      </c>
      <c r="M47" s="625">
        <v>0</v>
      </c>
      <c r="N47" s="478">
        <v>0</v>
      </c>
      <c r="O47" s="479">
        <v>0</v>
      </c>
      <c r="P47" s="478">
        <v>0</v>
      </c>
      <c r="Q47" s="479">
        <v>0</v>
      </c>
      <c r="R47" s="478">
        <v>0</v>
      </c>
      <c r="S47" s="479">
        <v>0</v>
      </c>
      <c r="T47" s="478">
        <v>0</v>
      </c>
      <c r="U47" s="479">
        <v>0</v>
      </c>
      <c r="V47" s="478">
        <v>0</v>
      </c>
      <c r="W47" s="479">
        <v>0</v>
      </c>
      <c r="X47" s="478">
        <v>0</v>
      </c>
      <c r="Y47" s="479">
        <v>0</v>
      </c>
      <c r="Z47" s="478">
        <v>0</v>
      </c>
      <c r="AA47" s="479">
        <v>0</v>
      </c>
      <c r="AB47" s="478">
        <v>0</v>
      </c>
      <c r="AC47" s="479">
        <v>0</v>
      </c>
      <c r="AD47" s="478">
        <v>0</v>
      </c>
      <c r="AE47" s="485">
        <v>0</v>
      </c>
      <c r="AF47" s="627">
        <v>0</v>
      </c>
      <c r="AG47" s="625">
        <v>0</v>
      </c>
      <c r="AH47" s="478">
        <v>0</v>
      </c>
      <c r="AI47" s="479">
        <v>0</v>
      </c>
      <c r="AJ47" s="478">
        <v>38</v>
      </c>
      <c r="AK47" s="479">
        <v>22</v>
      </c>
      <c r="AL47" s="478">
        <v>0</v>
      </c>
      <c r="AM47" s="501">
        <v>0</v>
      </c>
    </row>
    <row r="48" spans="1:39" s="10" customFormat="1" ht="11.25" customHeight="1" x14ac:dyDescent="0.2">
      <c r="A48" s="9" t="s">
        <v>285</v>
      </c>
      <c r="B48" s="621">
        <f t="shared" si="3"/>
        <v>22</v>
      </c>
      <c r="C48" s="613">
        <f t="shared" si="3"/>
        <v>12</v>
      </c>
      <c r="D48" s="624">
        <v>0</v>
      </c>
      <c r="E48" s="625">
        <v>0</v>
      </c>
      <c r="F48" s="627">
        <v>0</v>
      </c>
      <c r="G48" s="625">
        <v>0</v>
      </c>
      <c r="H48" s="478">
        <v>0</v>
      </c>
      <c r="I48" s="485">
        <v>0</v>
      </c>
      <c r="J48" s="627">
        <v>0</v>
      </c>
      <c r="K48" s="625">
        <v>0</v>
      </c>
      <c r="L48" s="627">
        <v>0</v>
      </c>
      <c r="M48" s="625">
        <v>0</v>
      </c>
      <c r="N48" s="478">
        <v>0</v>
      </c>
      <c r="O48" s="479">
        <v>0</v>
      </c>
      <c r="P48" s="478">
        <v>0</v>
      </c>
      <c r="Q48" s="479">
        <v>0</v>
      </c>
      <c r="R48" s="478">
        <v>0</v>
      </c>
      <c r="S48" s="479">
        <v>0</v>
      </c>
      <c r="T48" s="478">
        <v>0</v>
      </c>
      <c r="U48" s="479">
        <v>0</v>
      </c>
      <c r="V48" s="478">
        <v>0</v>
      </c>
      <c r="W48" s="479">
        <v>0</v>
      </c>
      <c r="X48" s="478">
        <v>0</v>
      </c>
      <c r="Y48" s="479">
        <v>0</v>
      </c>
      <c r="Z48" s="478">
        <v>0</v>
      </c>
      <c r="AA48" s="479">
        <v>0</v>
      </c>
      <c r="AB48" s="478">
        <v>0</v>
      </c>
      <c r="AC48" s="479">
        <v>0</v>
      </c>
      <c r="AD48" s="478">
        <v>0</v>
      </c>
      <c r="AE48" s="485">
        <v>0</v>
      </c>
      <c r="AF48" s="627">
        <v>0</v>
      </c>
      <c r="AG48" s="625">
        <v>0</v>
      </c>
      <c r="AH48" s="478">
        <v>0</v>
      </c>
      <c r="AI48" s="479">
        <v>0</v>
      </c>
      <c r="AJ48" s="478">
        <v>22</v>
      </c>
      <c r="AK48" s="479">
        <v>12</v>
      </c>
      <c r="AL48" s="478">
        <v>0</v>
      </c>
      <c r="AM48" s="501">
        <v>0</v>
      </c>
    </row>
    <row r="49" spans="1:39" s="10" customFormat="1" ht="11.25" customHeight="1" x14ac:dyDescent="0.2">
      <c r="A49" s="820" t="s">
        <v>286</v>
      </c>
      <c r="B49" s="621">
        <f t="shared" si="3"/>
        <v>103</v>
      </c>
      <c r="C49" s="613">
        <f t="shared" si="3"/>
        <v>48</v>
      </c>
      <c r="D49" s="624">
        <v>0</v>
      </c>
      <c r="E49" s="625">
        <v>0</v>
      </c>
      <c r="F49" s="627">
        <v>0</v>
      </c>
      <c r="G49" s="625">
        <v>0</v>
      </c>
      <c r="H49" s="478">
        <v>0</v>
      </c>
      <c r="I49" s="485">
        <v>0</v>
      </c>
      <c r="J49" s="627">
        <v>0</v>
      </c>
      <c r="K49" s="625">
        <v>0</v>
      </c>
      <c r="L49" s="627">
        <v>0</v>
      </c>
      <c r="M49" s="625">
        <v>0</v>
      </c>
      <c r="N49" s="478">
        <v>0</v>
      </c>
      <c r="O49" s="479">
        <v>0</v>
      </c>
      <c r="P49" s="478">
        <v>0</v>
      </c>
      <c r="Q49" s="479">
        <v>0</v>
      </c>
      <c r="R49" s="478">
        <v>0</v>
      </c>
      <c r="S49" s="479">
        <v>0</v>
      </c>
      <c r="T49" s="478">
        <v>0</v>
      </c>
      <c r="U49" s="479">
        <v>0</v>
      </c>
      <c r="V49" s="478">
        <v>0</v>
      </c>
      <c r="W49" s="479">
        <v>0</v>
      </c>
      <c r="X49" s="478">
        <v>0</v>
      </c>
      <c r="Y49" s="479">
        <v>0</v>
      </c>
      <c r="Z49" s="478">
        <v>0</v>
      </c>
      <c r="AA49" s="479">
        <v>0</v>
      </c>
      <c r="AB49" s="478">
        <v>0</v>
      </c>
      <c r="AC49" s="479">
        <v>0</v>
      </c>
      <c r="AD49" s="478">
        <v>0</v>
      </c>
      <c r="AE49" s="485">
        <v>0</v>
      </c>
      <c r="AF49" s="627">
        <v>0</v>
      </c>
      <c r="AG49" s="625">
        <v>0</v>
      </c>
      <c r="AH49" s="478">
        <v>0</v>
      </c>
      <c r="AI49" s="479">
        <v>0</v>
      </c>
      <c r="AJ49" s="478">
        <v>103</v>
      </c>
      <c r="AK49" s="479">
        <v>48</v>
      </c>
      <c r="AL49" s="478">
        <v>0</v>
      </c>
      <c r="AM49" s="501">
        <v>0</v>
      </c>
    </row>
    <row r="50" spans="1:39" s="10" customFormat="1" ht="11.25" customHeight="1" x14ac:dyDescent="0.2">
      <c r="A50" s="9" t="s">
        <v>287</v>
      </c>
      <c r="B50" s="621">
        <f t="shared" si="3"/>
        <v>16</v>
      </c>
      <c r="C50" s="613">
        <f t="shared" si="3"/>
        <v>8</v>
      </c>
      <c r="D50" s="624">
        <v>0</v>
      </c>
      <c r="E50" s="625">
        <v>0</v>
      </c>
      <c r="F50" s="627">
        <v>0</v>
      </c>
      <c r="G50" s="625">
        <v>0</v>
      </c>
      <c r="H50" s="478">
        <v>0</v>
      </c>
      <c r="I50" s="485">
        <v>0</v>
      </c>
      <c r="J50" s="627">
        <v>0</v>
      </c>
      <c r="K50" s="625">
        <v>0</v>
      </c>
      <c r="L50" s="627">
        <v>0</v>
      </c>
      <c r="M50" s="625">
        <v>0</v>
      </c>
      <c r="N50" s="478">
        <v>0</v>
      </c>
      <c r="O50" s="479">
        <v>0</v>
      </c>
      <c r="P50" s="478">
        <v>0</v>
      </c>
      <c r="Q50" s="479">
        <v>0</v>
      </c>
      <c r="R50" s="478">
        <v>0</v>
      </c>
      <c r="S50" s="479">
        <v>0</v>
      </c>
      <c r="T50" s="478">
        <v>0</v>
      </c>
      <c r="U50" s="479">
        <v>0</v>
      </c>
      <c r="V50" s="478">
        <v>0</v>
      </c>
      <c r="W50" s="479">
        <v>0</v>
      </c>
      <c r="X50" s="478">
        <v>0</v>
      </c>
      <c r="Y50" s="479">
        <v>0</v>
      </c>
      <c r="Z50" s="478">
        <v>0</v>
      </c>
      <c r="AA50" s="479">
        <v>0</v>
      </c>
      <c r="AB50" s="478">
        <v>0</v>
      </c>
      <c r="AC50" s="479">
        <v>0</v>
      </c>
      <c r="AD50" s="478">
        <v>0</v>
      </c>
      <c r="AE50" s="485">
        <v>0</v>
      </c>
      <c r="AF50" s="627">
        <v>0</v>
      </c>
      <c r="AG50" s="625">
        <v>0</v>
      </c>
      <c r="AH50" s="478">
        <v>0</v>
      </c>
      <c r="AI50" s="479">
        <v>0</v>
      </c>
      <c r="AJ50" s="478">
        <v>16</v>
      </c>
      <c r="AK50" s="479">
        <v>8</v>
      </c>
      <c r="AL50" s="478">
        <v>0</v>
      </c>
      <c r="AM50" s="501">
        <v>0</v>
      </c>
    </row>
    <row r="51" spans="1:39" s="10" customFormat="1" ht="11.25" customHeight="1" x14ac:dyDescent="0.2">
      <c r="A51" s="820" t="s">
        <v>288</v>
      </c>
      <c r="B51" s="621">
        <f t="shared" si="3"/>
        <v>42</v>
      </c>
      <c r="C51" s="613">
        <f t="shared" si="3"/>
        <v>29</v>
      </c>
      <c r="D51" s="624">
        <v>0</v>
      </c>
      <c r="E51" s="625">
        <v>0</v>
      </c>
      <c r="F51" s="627">
        <v>0</v>
      </c>
      <c r="G51" s="625">
        <v>0</v>
      </c>
      <c r="H51" s="478">
        <v>0</v>
      </c>
      <c r="I51" s="485">
        <v>0</v>
      </c>
      <c r="J51" s="627">
        <v>0</v>
      </c>
      <c r="K51" s="625">
        <v>0</v>
      </c>
      <c r="L51" s="627">
        <v>0</v>
      </c>
      <c r="M51" s="625">
        <v>0</v>
      </c>
      <c r="N51" s="478">
        <v>0</v>
      </c>
      <c r="O51" s="479">
        <v>0</v>
      </c>
      <c r="P51" s="478">
        <v>0</v>
      </c>
      <c r="Q51" s="479">
        <v>0</v>
      </c>
      <c r="R51" s="478">
        <v>0</v>
      </c>
      <c r="S51" s="479">
        <v>0</v>
      </c>
      <c r="T51" s="478">
        <v>0</v>
      </c>
      <c r="U51" s="479">
        <v>0</v>
      </c>
      <c r="V51" s="478">
        <v>0</v>
      </c>
      <c r="W51" s="479">
        <v>0</v>
      </c>
      <c r="X51" s="478">
        <v>0</v>
      </c>
      <c r="Y51" s="479">
        <v>0</v>
      </c>
      <c r="Z51" s="478">
        <v>0</v>
      </c>
      <c r="AA51" s="479">
        <v>0</v>
      </c>
      <c r="AB51" s="478">
        <v>0</v>
      </c>
      <c r="AC51" s="479">
        <v>0</v>
      </c>
      <c r="AD51" s="478">
        <v>0</v>
      </c>
      <c r="AE51" s="485">
        <v>0</v>
      </c>
      <c r="AF51" s="627">
        <v>0</v>
      </c>
      <c r="AG51" s="625">
        <v>0</v>
      </c>
      <c r="AH51" s="478">
        <v>0</v>
      </c>
      <c r="AI51" s="479">
        <v>0</v>
      </c>
      <c r="AJ51" s="478">
        <v>42</v>
      </c>
      <c r="AK51" s="479">
        <v>29</v>
      </c>
      <c r="AL51" s="478">
        <v>0</v>
      </c>
      <c r="AM51" s="501">
        <v>0</v>
      </c>
    </row>
    <row r="52" spans="1:39" s="10" customFormat="1" ht="11.25" customHeight="1" x14ac:dyDescent="0.2">
      <c r="A52" s="820" t="s">
        <v>289</v>
      </c>
      <c r="B52" s="621">
        <f t="shared" si="3"/>
        <v>14</v>
      </c>
      <c r="C52" s="613">
        <f t="shared" si="3"/>
        <v>8</v>
      </c>
      <c r="D52" s="624">
        <v>0</v>
      </c>
      <c r="E52" s="625">
        <v>0</v>
      </c>
      <c r="F52" s="626">
        <v>0</v>
      </c>
      <c r="G52" s="625">
        <v>0</v>
      </c>
      <c r="H52" s="478">
        <v>0</v>
      </c>
      <c r="I52" s="479">
        <v>0</v>
      </c>
      <c r="J52" s="626">
        <v>0</v>
      </c>
      <c r="K52" s="625">
        <v>0</v>
      </c>
      <c r="L52" s="626">
        <v>0</v>
      </c>
      <c r="M52" s="625">
        <v>0</v>
      </c>
      <c r="N52" s="478">
        <v>0</v>
      </c>
      <c r="O52" s="479">
        <v>0</v>
      </c>
      <c r="P52" s="478">
        <v>0</v>
      </c>
      <c r="Q52" s="479">
        <v>0</v>
      </c>
      <c r="R52" s="478">
        <v>0</v>
      </c>
      <c r="S52" s="479">
        <v>0</v>
      </c>
      <c r="T52" s="478">
        <v>0</v>
      </c>
      <c r="U52" s="479">
        <v>0</v>
      </c>
      <c r="V52" s="478">
        <v>0</v>
      </c>
      <c r="W52" s="479">
        <v>0</v>
      </c>
      <c r="X52" s="478">
        <v>0</v>
      </c>
      <c r="Y52" s="479">
        <v>0</v>
      </c>
      <c r="Z52" s="478">
        <v>0</v>
      </c>
      <c r="AA52" s="479">
        <v>0</v>
      </c>
      <c r="AB52" s="478">
        <v>0</v>
      </c>
      <c r="AC52" s="479">
        <v>0</v>
      </c>
      <c r="AD52" s="478">
        <v>0</v>
      </c>
      <c r="AE52" s="485">
        <v>0</v>
      </c>
      <c r="AF52" s="627">
        <v>0</v>
      </c>
      <c r="AG52" s="625">
        <v>0</v>
      </c>
      <c r="AH52" s="478">
        <v>0</v>
      </c>
      <c r="AI52" s="479">
        <v>0</v>
      </c>
      <c r="AJ52" s="478">
        <v>14</v>
      </c>
      <c r="AK52" s="479">
        <v>8</v>
      </c>
      <c r="AL52" s="478">
        <v>0</v>
      </c>
      <c r="AM52" s="501">
        <v>0</v>
      </c>
    </row>
    <row r="53" spans="1:39" s="10" customFormat="1" ht="11.25" customHeight="1" x14ac:dyDescent="0.2">
      <c r="A53" s="9" t="s">
        <v>290</v>
      </c>
      <c r="B53" s="621">
        <f t="shared" si="3"/>
        <v>9</v>
      </c>
      <c r="C53" s="613">
        <f t="shared" si="3"/>
        <v>7</v>
      </c>
      <c r="D53" s="624">
        <v>0</v>
      </c>
      <c r="E53" s="625">
        <v>0</v>
      </c>
      <c r="F53" s="626">
        <v>0</v>
      </c>
      <c r="G53" s="625">
        <v>0</v>
      </c>
      <c r="H53" s="478">
        <v>0</v>
      </c>
      <c r="I53" s="479">
        <v>0</v>
      </c>
      <c r="J53" s="626">
        <v>0</v>
      </c>
      <c r="K53" s="625">
        <v>0</v>
      </c>
      <c r="L53" s="626">
        <v>0</v>
      </c>
      <c r="M53" s="625">
        <v>0</v>
      </c>
      <c r="N53" s="478">
        <v>0</v>
      </c>
      <c r="O53" s="479">
        <v>0</v>
      </c>
      <c r="P53" s="478">
        <v>0</v>
      </c>
      <c r="Q53" s="479">
        <v>0</v>
      </c>
      <c r="R53" s="478">
        <v>0</v>
      </c>
      <c r="S53" s="479">
        <v>0</v>
      </c>
      <c r="T53" s="478">
        <v>0</v>
      </c>
      <c r="U53" s="479">
        <v>0</v>
      </c>
      <c r="V53" s="478">
        <v>0</v>
      </c>
      <c r="W53" s="479">
        <v>0</v>
      </c>
      <c r="X53" s="478">
        <v>0</v>
      </c>
      <c r="Y53" s="479">
        <v>0</v>
      </c>
      <c r="Z53" s="478">
        <v>0</v>
      </c>
      <c r="AA53" s="479">
        <v>0</v>
      </c>
      <c r="AB53" s="478">
        <v>0</v>
      </c>
      <c r="AC53" s="479">
        <v>0</v>
      </c>
      <c r="AD53" s="478">
        <v>0</v>
      </c>
      <c r="AE53" s="485">
        <v>0</v>
      </c>
      <c r="AF53" s="627">
        <v>0</v>
      </c>
      <c r="AG53" s="625">
        <v>0</v>
      </c>
      <c r="AH53" s="478">
        <v>0</v>
      </c>
      <c r="AI53" s="479">
        <v>0</v>
      </c>
      <c r="AJ53" s="478">
        <v>9</v>
      </c>
      <c r="AK53" s="479">
        <v>7</v>
      </c>
      <c r="AL53" s="478">
        <v>0</v>
      </c>
      <c r="AM53" s="501">
        <v>0</v>
      </c>
    </row>
    <row r="54" spans="1:39" s="10" customFormat="1" ht="11.25" customHeight="1" x14ac:dyDescent="0.2">
      <c r="A54" s="92" t="s">
        <v>291</v>
      </c>
      <c r="B54" s="628">
        <f t="shared" si="3"/>
        <v>0</v>
      </c>
      <c r="C54" s="629">
        <f t="shared" si="3"/>
        <v>0</v>
      </c>
      <c r="D54" s="624">
        <v>0</v>
      </c>
      <c r="E54" s="625">
        <v>0</v>
      </c>
      <c r="F54" s="626">
        <v>0</v>
      </c>
      <c r="G54" s="625">
        <v>0</v>
      </c>
      <c r="H54" s="480">
        <v>0</v>
      </c>
      <c r="I54" s="481">
        <v>0</v>
      </c>
      <c r="J54" s="626">
        <v>0</v>
      </c>
      <c r="K54" s="625">
        <v>0</v>
      </c>
      <c r="L54" s="626">
        <v>0</v>
      </c>
      <c r="M54" s="625">
        <v>0</v>
      </c>
      <c r="N54" s="480">
        <v>0</v>
      </c>
      <c r="O54" s="481">
        <v>0</v>
      </c>
      <c r="P54" s="480">
        <v>0</v>
      </c>
      <c r="Q54" s="481">
        <v>0</v>
      </c>
      <c r="R54" s="480">
        <v>0</v>
      </c>
      <c r="S54" s="481">
        <v>0</v>
      </c>
      <c r="T54" s="480">
        <v>0</v>
      </c>
      <c r="U54" s="481">
        <v>0</v>
      </c>
      <c r="V54" s="480">
        <v>0</v>
      </c>
      <c r="W54" s="481">
        <v>0</v>
      </c>
      <c r="X54" s="480">
        <v>0</v>
      </c>
      <c r="Y54" s="481">
        <v>0</v>
      </c>
      <c r="Z54" s="480">
        <v>0</v>
      </c>
      <c r="AA54" s="481">
        <v>0</v>
      </c>
      <c r="AB54" s="480">
        <v>0</v>
      </c>
      <c r="AC54" s="481">
        <v>0</v>
      </c>
      <c r="AD54" s="480">
        <v>0</v>
      </c>
      <c r="AE54" s="486">
        <v>0</v>
      </c>
      <c r="AF54" s="627">
        <v>0</v>
      </c>
      <c r="AG54" s="625">
        <v>0</v>
      </c>
      <c r="AH54" s="480">
        <v>0</v>
      </c>
      <c r="AI54" s="481">
        <v>0</v>
      </c>
      <c r="AJ54" s="480">
        <v>0</v>
      </c>
      <c r="AK54" s="481">
        <v>0</v>
      </c>
      <c r="AL54" s="480">
        <v>0</v>
      </c>
      <c r="AM54" s="502">
        <v>0</v>
      </c>
    </row>
    <row r="55" spans="1:39" s="10" customFormat="1" ht="11.25" customHeight="1" x14ac:dyDescent="0.2">
      <c r="A55" s="236" t="s">
        <v>292</v>
      </c>
      <c r="B55" s="621">
        <f>D55+F55+H55+J55+L55+N55+P55+R55+T55+V55+X55+Z55+AB55+AD55+AF55+AH55+AJ55+AL55</f>
        <v>106</v>
      </c>
      <c r="C55" s="613">
        <f>E55+G55+I55+K55+M55+O55+Q55+S55+U55+W55+Y55+AA55+AC55+AE55+AG55+AI55+AK55+AM55</f>
        <v>86</v>
      </c>
      <c r="D55" s="633">
        <v>0</v>
      </c>
      <c r="E55" s="637">
        <v>0</v>
      </c>
      <c r="F55" s="636">
        <v>0</v>
      </c>
      <c r="G55" s="637">
        <v>0</v>
      </c>
      <c r="H55" s="475">
        <v>0</v>
      </c>
      <c r="I55" s="474">
        <v>0</v>
      </c>
      <c r="J55" s="636">
        <v>0</v>
      </c>
      <c r="K55" s="637">
        <v>0</v>
      </c>
      <c r="L55" s="636">
        <v>0</v>
      </c>
      <c r="M55" s="637">
        <v>0</v>
      </c>
      <c r="N55" s="475">
        <v>4</v>
      </c>
      <c r="O55" s="474">
        <v>4</v>
      </c>
      <c r="P55" s="475">
        <v>6</v>
      </c>
      <c r="Q55" s="474">
        <v>4</v>
      </c>
      <c r="R55" s="475">
        <v>1</v>
      </c>
      <c r="S55" s="474">
        <v>1</v>
      </c>
      <c r="T55" s="475">
        <v>1</v>
      </c>
      <c r="U55" s="474">
        <v>2</v>
      </c>
      <c r="V55" s="475">
        <v>0</v>
      </c>
      <c r="W55" s="474">
        <v>0</v>
      </c>
      <c r="X55" s="475">
        <v>0</v>
      </c>
      <c r="Y55" s="474">
        <v>0</v>
      </c>
      <c r="Z55" s="475">
        <v>0</v>
      </c>
      <c r="AA55" s="474">
        <v>0</v>
      </c>
      <c r="AB55" s="475">
        <v>0</v>
      </c>
      <c r="AC55" s="474">
        <v>0</v>
      </c>
      <c r="AD55" s="475">
        <v>0</v>
      </c>
      <c r="AE55" s="510">
        <v>0</v>
      </c>
      <c r="AF55" s="635">
        <v>0</v>
      </c>
      <c r="AG55" s="637">
        <v>0</v>
      </c>
      <c r="AH55" s="475">
        <v>1</v>
      </c>
      <c r="AI55" s="474">
        <v>3</v>
      </c>
      <c r="AJ55" s="475">
        <v>93</v>
      </c>
      <c r="AK55" s="474">
        <v>72</v>
      </c>
      <c r="AL55" s="475">
        <v>0</v>
      </c>
      <c r="AM55" s="500">
        <v>0</v>
      </c>
    </row>
    <row r="56" spans="1:39" s="10" customFormat="1" ht="11.25" customHeight="1" x14ac:dyDescent="0.2">
      <c r="A56" s="820" t="s">
        <v>293</v>
      </c>
      <c r="B56" s="621">
        <f t="shared" ref="B56:C63" si="4">D56+F56+H56+J56+L56+N56+P56+R56+T56+V56+X56+Z56+AB56+AD56+AF56+AH56+AJ56+AL56</f>
        <v>44</v>
      </c>
      <c r="C56" s="613">
        <f t="shared" si="4"/>
        <v>40</v>
      </c>
      <c r="D56" s="624">
        <v>0</v>
      </c>
      <c r="E56" s="625">
        <v>0</v>
      </c>
      <c r="F56" s="626">
        <v>0</v>
      </c>
      <c r="G56" s="625">
        <v>0</v>
      </c>
      <c r="H56" s="478">
        <v>0</v>
      </c>
      <c r="I56" s="479">
        <v>0</v>
      </c>
      <c r="J56" s="626">
        <v>0</v>
      </c>
      <c r="K56" s="625">
        <v>0</v>
      </c>
      <c r="L56" s="626">
        <v>0</v>
      </c>
      <c r="M56" s="625">
        <v>0</v>
      </c>
      <c r="N56" s="478">
        <v>1</v>
      </c>
      <c r="O56" s="479">
        <v>1</v>
      </c>
      <c r="P56" s="478">
        <v>0</v>
      </c>
      <c r="Q56" s="479">
        <v>0</v>
      </c>
      <c r="R56" s="478">
        <v>0</v>
      </c>
      <c r="S56" s="479">
        <v>0</v>
      </c>
      <c r="T56" s="478">
        <v>0</v>
      </c>
      <c r="U56" s="479">
        <v>0</v>
      </c>
      <c r="V56" s="478">
        <v>0</v>
      </c>
      <c r="W56" s="479">
        <v>0</v>
      </c>
      <c r="X56" s="478">
        <v>0</v>
      </c>
      <c r="Y56" s="479">
        <v>0</v>
      </c>
      <c r="Z56" s="478">
        <v>0</v>
      </c>
      <c r="AA56" s="479">
        <v>0</v>
      </c>
      <c r="AB56" s="478">
        <v>0</v>
      </c>
      <c r="AC56" s="479">
        <v>0</v>
      </c>
      <c r="AD56" s="478">
        <v>0</v>
      </c>
      <c r="AE56" s="485">
        <v>0</v>
      </c>
      <c r="AF56" s="627">
        <v>0</v>
      </c>
      <c r="AG56" s="625">
        <v>0</v>
      </c>
      <c r="AH56" s="478">
        <v>0</v>
      </c>
      <c r="AI56" s="479">
        <v>0</v>
      </c>
      <c r="AJ56" s="478">
        <v>43</v>
      </c>
      <c r="AK56" s="479">
        <v>39</v>
      </c>
      <c r="AL56" s="478">
        <v>0</v>
      </c>
      <c r="AM56" s="501">
        <v>0</v>
      </c>
    </row>
    <row r="57" spans="1:39" s="10" customFormat="1" ht="11.25" customHeight="1" x14ac:dyDescent="0.2">
      <c r="A57" s="9" t="s">
        <v>294</v>
      </c>
      <c r="B57" s="621">
        <f t="shared" si="4"/>
        <v>1</v>
      </c>
      <c r="C57" s="613">
        <f t="shared" si="4"/>
        <v>3</v>
      </c>
      <c r="D57" s="624">
        <v>0</v>
      </c>
      <c r="E57" s="625">
        <v>0</v>
      </c>
      <c r="F57" s="626">
        <v>0</v>
      </c>
      <c r="G57" s="625">
        <v>0</v>
      </c>
      <c r="H57" s="478">
        <v>0</v>
      </c>
      <c r="I57" s="479">
        <v>0</v>
      </c>
      <c r="J57" s="626">
        <v>0</v>
      </c>
      <c r="K57" s="625">
        <v>0</v>
      </c>
      <c r="L57" s="626">
        <v>0</v>
      </c>
      <c r="M57" s="625">
        <v>0</v>
      </c>
      <c r="N57" s="478">
        <v>0</v>
      </c>
      <c r="O57" s="479">
        <v>0</v>
      </c>
      <c r="P57" s="478">
        <v>0</v>
      </c>
      <c r="Q57" s="479">
        <v>0</v>
      </c>
      <c r="R57" s="478">
        <v>0</v>
      </c>
      <c r="S57" s="479">
        <v>0</v>
      </c>
      <c r="T57" s="478">
        <v>0</v>
      </c>
      <c r="U57" s="479">
        <v>0</v>
      </c>
      <c r="V57" s="478">
        <v>0</v>
      </c>
      <c r="W57" s="479">
        <v>0</v>
      </c>
      <c r="X57" s="478">
        <v>0</v>
      </c>
      <c r="Y57" s="479">
        <v>0</v>
      </c>
      <c r="Z57" s="478">
        <v>0</v>
      </c>
      <c r="AA57" s="479">
        <v>0</v>
      </c>
      <c r="AB57" s="478">
        <v>0</v>
      </c>
      <c r="AC57" s="479">
        <v>0</v>
      </c>
      <c r="AD57" s="478">
        <v>0</v>
      </c>
      <c r="AE57" s="485">
        <v>0</v>
      </c>
      <c r="AF57" s="627">
        <v>0</v>
      </c>
      <c r="AG57" s="625">
        <v>0</v>
      </c>
      <c r="AH57" s="478">
        <v>1</v>
      </c>
      <c r="AI57" s="479">
        <v>3</v>
      </c>
      <c r="AJ57" s="478">
        <v>0</v>
      </c>
      <c r="AK57" s="479">
        <v>0</v>
      </c>
      <c r="AL57" s="478">
        <v>0</v>
      </c>
      <c r="AM57" s="501">
        <v>0</v>
      </c>
    </row>
    <row r="58" spans="1:39" s="10" customFormat="1" ht="11.25" customHeight="1" x14ac:dyDescent="0.2">
      <c r="A58" s="9" t="s">
        <v>454</v>
      </c>
      <c r="B58" s="621">
        <f t="shared" si="4"/>
        <v>27</v>
      </c>
      <c r="C58" s="613">
        <f t="shared" si="4"/>
        <v>17</v>
      </c>
      <c r="D58" s="624">
        <v>0</v>
      </c>
      <c r="E58" s="625">
        <v>0</v>
      </c>
      <c r="F58" s="626">
        <v>0</v>
      </c>
      <c r="G58" s="625">
        <v>0</v>
      </c>
      <c r="H58" s="478">
        <v>0</v>
      </c>
      <c r="I58" s="479">
        <v>0</v>
      </c>
      <c r="J58" s="626">
        <v>0</v>
      </c>
      <c r="K58" s="625">
        <v>0</v>
      </c>
      <c r="L58" s="626">
        <v>0</v>
      </c>
      <c r="M58" s="625">
        <v>0</v>
      </c>
      <c r="N58" s="478">
        <v>3</v>
      </c>
      <c r="O58" s="479">
        <v>3</v>
      </c>
      <c r="P58" s="478">
        <v>0</v>
      </c>
      <c r="Q58" s="479">
        <v>0</v>
      </c>
      <c r="R58" s="478">
        <v>1</v>
      </c>
      <c r="S58" s="479">
        <v>1</v>
      </c>
      <c r="T58" s="478">
        <v>0</v>
      </c>
      <c r="U58" s="479">
        <v>0</v>
      </c>
      <c r="V58" s="478">
        <v>0</v>
      </c>
      <c r="W58" s="479">
        <v>0</v>
      </c>
      <c r="X58" s="478">
        <v>0</v>
      </c>
      <c r="Y58" s="479">
        <v>0</v>
      </c>
      <c r="Z58" s="478">
        <v>0</v>
      </c>
      <c r="AA58" s="479">
        <v>0</v>
      </c>
      <c r="AB58" s="478">
        <v>0</v>
      </c>
      <c r="AC58" s="479">
        <v>0</v>
      </c>
      <c r="AD58" s="478">
        <v>0</v>
      </c>
      <c r="AE58" s="485">
        <v>0</v>
      </c>
      <c r="AF58" s="627">
        <v>0</v>
      </c>
      <c r="AG58" s="625">
        <v>0</v>
      </c>
      <c r="AH58" s="478">
        <v>0</v>
      </c>
      <c r="AI58" s="479">
        <v>0</v>
      </c>
      <c r="AJ58" s="478">
        <v>23</v>
      </c>
      <c r="AK58" s="479">
        <v>13</v>
      </c>
      <c r="AL58" s="478">
        <v>0</v>
      </c>
      <c r="AM58" s="501">
        <v>0</v>
      </c>
    </row>
    <row r="59" spans="1:39" s="10" customFormat="1" ht="11.25" customHeight="1" x14ac:dyDescent="0.2">
      <c r="A59" s="292" t="s">
        <v>687</v>
      </c>
      <c r="B59" s="621">
        <f t="shared" si="4"/>
        <v>2</v>
      </c>
      <c r="C59" s="613">
        <f t="shared" si="4"/>
        <v>2</v>
      </c>
      <c r="D59" s="624">
        <v>0</v>
      </c>
      <c r="E59" s="625">
        <v>0</v>
      </c>
      <c r="F59" s="626">
        <v>0</v>
      </c>
      <c r="G59" s="625">
        <v>0</v>
      </c>
      <c r="H59" s="478">
        <v>0</v>
      </c>
      <c r="I59" s="479">
        <v>0</v>
      </c>
      <c r="J59" s="626">
        <v>0</v>
      </c>
      <c r="K59" s="625">
        <v>0</v>
      </c>
      <c r="L59" s="626">
        <v>0</v>
      </c>
      <c r="M59" s="625">
        <v>0</v>
      </c>
      <c r="N59" s="478">
        <v>0</v>
      </c>
      <c r="O59" s="479">
        <v>0</v>
      </c>
      <c r="P59" s="478">
        <v>0</v>
      </c>
      <c r="Q59" s="479">
        <v>0</v>
      </c>
      <c r="R59" s="478">
        <v>0</v>
      </c>
      <c r="S59" s="479">
        <v>0</v>
      </c>
      <c r="T59" s="478">
        <v>0</v>
      </c>
      <c r="U59" s="479">
        <v>0</v>
      </c>
      <c r="V59" s="478">
        <v>0</v>
      </c>
      <c r="W59" s="479">
        <v>0</v>
      </c>
      <c r="X59" s="478">
        <v>0</v>
      </c>
      <c r="Y59" s="479">
        <v>0</v>
      </c>
      <c r="Z59" s="478">
        <v>0</v>
      </c>
      <c r="AA59" s="479">
        <v>0</v>
      </c>
      <c r="AB59" s="478">
        <v>0</v>
      </c>
      <c r="AC59" s="479">
        <v>0</v>
      </c>
      <c r="AD59" s="478">
        <v>0</v>
      </c>
      <c r="AE59" s="485">
        <v>0</v>
      </c>
      <c r="AF59" s="627">
        <v>0</v>
      </c>
      <c r="AG59" s="625">
        <v>0</v>
      </c>
      <c r="AH59" s="478">
        <v>0</v>
      </c>
      <c r="AI59" s="479">
        <v>0</v>
      </c>
      <c r="AJ59" s="478">
        <v>2</v>
      </c>
      <c r="AK59" s="479">
        <v>2</v>
      </c>
      <c r="AL59" s="478">
        <v>0</v>
      </c>
      <c r="AM59" s="501">
        <v>0</v>
      </c>
    </row>
    <row r="60" spans="1:39" s="10" customFormat="1" ht="11.25" customHeight="1" x14ac:dyDescent="0.2">
      <c r="A60" s="820" t="s">
        <v>295</v>
      </c>
      <c r="B60" s="621">
        <f t="shared" si="4"/>
        <v>14</v>
      </c>
      <c r="C60" s="613">
        <f t="shared" si="4"/>
        <v>11</v>
      </c>
      <c r="D60" s="624">
        <v>0</v>
      </c>
      <c r="E60" s="625">
        <v>0</v>
      </c>
      <c r="F60" s="626">
        <v>0</v>
      </c>
      <c r="G60" s="625">
        <v>0</v>
      </c>
      <c r="H60" s="478">
        <v>0</v>
      </c>
      <c r="I60" s="479">
        <v>0</v>
      </c>
      <c r="J60" s="626">
        <v>0</v>
      </c>
      <c r="K60" s="625">
        <v>0</v>
      </c>
      <c r="L60" s="626">
        <v>0</v>
      </c>
      <c r="M60" s="625">
        <v>0</v>
      </c>
      <c r="N60" s="478">
        <v>0</v>
      </c>
      <c r="O60" s="479">
        <v>0</v>
      </c>
      <c r="P60" s="478">
        <v>3</v>
      </c>
      <c r="Q60" s="479">
        <v>2</v>
      </c>
      <c r="R60" s="478">
        <v>0</v>
      </c>
      <c r="S60" s="479">
        <v>0</v>
      </c>
      <c r="T60" s="478">
        <v>1</v>
      </c>
      <c r="U60" s="479">
        <v>2</v>
      </c>
      <c r="V60" s="478">
        <v>0</v>
      </c>
      <c r="W60" s="479">
        <v>0</v>
      </c>
      <c r="X60" s="478">
        <v>0</v>
      </c>
      <c r="Y60" s="479">
        <v>0</v>
      </c>
      <c r="Z60" s="478">
        <v>0</v>
      </c>
      <c r="AA60" s="479">
        <v>0</v>
      </c>
      <c r="AB60" s="478">
        <v>0</v>
      </c>
      <c r="AC60" s="479">
        <v>0</v>
      </c>
      <c r="AD60" s="478">
        <v>0</v>
      </c>
      <c r="AE60" s="485">
        <v>0</v>
      </c>
      <c r="AF60" s="627">
        <v>0</v>
      </c>
      <c r="AG60" s="625">
        <v>0</v>
      </c>
      <c r="AH60" s="478">
        <v>0</v>
      </c>
      <c r="AI60" s="479">
        <v>0</v>
      </c>
      <c r="AJ60" s="478">
        <v>10</v>
      </c>
      <c r="AK60" s="479">
        <v>7</v>
      </c>
      <c r="AL60" s="478">
        <v>0</v>
      </c>
      <c r="AM60" s="501">
        <v>0</v>
      </c>
    </row>
    <row r="61" spans="1:39" s="10" customFormat="1" ht="11.25" customHeight="1" x14ac:dyDescent="0.2">
      <c r="A61" s="820" t="s">
        <v>296</v>
      </c>
      <c r="B61" s="621">
        <f t="shared" si="4"/>
        <v>14</v>
      </c>
      <c r="C61" s="613">
        <f t="shared" si="4"/>
        <v>10</v>
      </c>
      <c r="D61" s="624">
        <v>0</v>
      </c>
      <c r="E61" s="625">
        <v>0</v>
      </c>
      <c r="F61" s="626">
        <v>0</v>
      </c>
      <c r="G61" s="625">
        <v>0</v>
      </c>
      <c r="H61" s="478">
        <v>0</v>
      </c>
      <c r="I61" s="479">
        <v>0</v>
      </c>
      <c r="J61" s="626">
        <v>0</v>
      </c>
      <c r="K61" s="625">
        <v>0</v>
      </c>
      <c r="L61" s="626">
        <v>0</v>
      </c>
      <c r="M61" s="625">
        <v>0</v>
      </c>
      <c r="N61" s="478">
        <v>0</v>
      </c>
      <c r="O61" s="479">
        <v>0</v>
      </c>
      <c r="P61" s="478">
        <v>3</v>
      </c>
      <c r="Q61" s="479">
        <v>2</v>
      </c>
      <c r="R61" s="478">
        <v>0</v>
      </c>
      <c r="S61" s="479">
        <v>0</v>
      </c>
      <c r="T61" s="478">
        <v>0</v>
      </c>
      <c r="U61" s="479">
        <v>0</v>
      </c>
      <c r="V61" s="478">
        <v>0</v>
      </c>
      <c r="W61" s="479">
        <v>0</v>
      </c>
      <c r="X61" s="478">
        <v>0</v>
      </c>
      <c r="Y61" s="479">
        <v>0</v>
      </c>
      <c r="Z61" s="478">
        <v>0</v>
      </c>
      <c r="AA61" s="479">
        <v>0</v>
      </c>
      <c r="AB61" s="478">
        <v>0</v>
      </c>
      <c r="AC61" s="479">
        <v>0</v>
      </c>
      <c r="AD61" s="478">
        <v>0</v>
      </c>
      <c r="AE61" s="485">
        <v>0</v>
      </c>
      <c r="AF61" s="627">
        <v>0</v>
      </c>
      <c r="AG61" s="625">
        <v>0</v>
      </c>
      <c r="AH61" s="478">
        <v>0</v>
      </c>
      <c r="AI61" s="479">
        <v>0</v>
      </c>
      <c r="AJ61" s="478">
        <v>11</v>
      </c>
      <c r="AK61" s="479">
        <v>8</v>
      </c>
      <c r="AL61" s="478">
        <v>0</v>
      </c>
      <c r="AM61" s="501">
        <v>0</v>
      </c>
    </row>
    <row r="62" spans="1:39" s="10" customFormat="1" ht="11.25" customHeight="1" x14ac:dyDescent="0.2">
      <c r="A62" s="9" t="s">
        <v>297</v>
      </c>
      <c r="B62" s="621">
        <f t="shared" si="4"/>
        <v>2</v>
      </c>
      <c r="C62" s="613">
        <f t="shared" si="4"/>
        <v>1</v>
      </c>
      <c r="D62" s="624">
        <v>0</v>
      </c>
      <c r="E62" s="625">
        <v>0</v>
      </c>
      <c r="F62" s="626">
        <v>0</v>
      </c>
      <c r="G62" s="625">
        <v>0</v>
      </c>
      <c r="H62" s="478">
        <v>0</v>
      </c>
      <c r="I62" s="479">
        <v>0</v>
      </c>
      <c r="J62" s="626">
        <v>0</v>
      </c>
      <c r="K62" s="625">
        <v>0</v>
      </c>
      <c r="L62" s="626">
        <v>0</v>
      </c>
      <c r="M62" s="625">
        <v>0</v>
      </c>
      <c r="N62" s="478">
        <v>0</v>
      </c>
      <c r="O62" s="479">
        <v>0</v>
      </c>
      <c r="P62" s="478">
        <v>0</v>
      </c>
      <c r="Q62" s="479">
        <v>0</v>
      </c>
      <c r="R62" s="478">
        <v>0</v>
      </c>
      <c r="S62" s="479">
        <v>0</v>
      </c>
      <c r="T62" s="478">
        <v>0</v>
      </c>
      <c r="U62" s="479">
        <v>0</v>
      </c>
      <c r="V62" s="478">
        <v>0</v>
      </c>
      <c r="W62" s="479">
        <v>0</v>
      </c>
      <c r="X62" s="478">
        <v>0</v>
      </c>
      <c r="Y62" s="479">
        <v>0</v>
      </c>
      <c r="Z62" s="478">
        <v>0</v>
      </c>
      <c r="AA62" s="479">
        <v>0</v>
      </c>
      <c r="AB62" s="478">
        <v>0</v>
      </c>
      <c r="AC62" s="479">
        <v>0</v>
      </c>
      <c r="AD62" s="478">
        <v>0</v>
      </c>
      <c r="AE62" s="485">
        <v>0</v>
      </c>
      <c r="AF62" s="627">
        <v>0</v>
      </c>
      <c r="AG62" s="625">
        <v>0</v>
      </c>
      <c r="AH62" s="478">
        <v>0</v>
      </c>
      <c r="AI62" s="479">
        <v>0</v>
      </c>
      <c r="AJ62" s="478">
        <v>2</v>
      </c>
      <c r="AK62" s="479">
        <v>1</v>
      </c>
      <c r="AL62" s="478">
        <v>0</v>
      </c>
      <c r="AM62" s="501">
        <v>0</v>
      </c>
    </row>
    <row r="63" spans="1:39" s="10" customFormat="1" ht="11.25" customHeight="1" x14ac:dyDescent="0.2">
      <c r="A63" s="93" t="s">
        <v>298</v>
      </c>
      <c r="B63" s="628">
        <f t="shared" si="4"/>
        <v>2</v>
      </c>
      <c r="C63" s="629">
        <f t="shared" si="4"/>
        <v>2</v>
      </c>
      <c r="D63" s="624">
        <v>0</v>
      </c>
      <c r="E63" s="625">
        <v>0</v>
      </c>
      <c r="F63" s="626">
        <v>0</v>
      </c>
      <c r="G63" s="625">
        <v>0</v>
      </c>
      <c r="H63" s="480">
        <v>0</v>
      </c>
      <c r="I63" s="481">
        <v>0</v>
      </c>
      <c r="J63" s="626">
        <v>0</v>
      </c>
      <c r="K63" s="625">
        <v>0</v>
      </c>
      <c r="L63" s="626">
        <v>0</v>
      </c>
      <c r="M63" s="625">
        <v>0</v>
      </c>
      <c r="N63" s="480">
        <v>0</v>
      </c>
      <c r="O63" s="481">
        <v>0</v>
      </c>
      <c r="P63" s="480">
        <v>0</v>
      </c>
      <c r="Q63" s="481">
        <v>0</v>
      </c>
      <c r="R63" s="480">
        <v>0</v>
      </c>
      <c r="S63" s="481">
        <v>0</v>
      </c>
      <c r="T63" s="480">
        <v>0</v>
      </c>
      <c r="U63" s="481">
        <v>0</v>
      </c>
      <c r="V63" s="480">
        <v>0</v>
      </c>
      <c r="W63" s="481">
        <v>0</v>
      </c>
      <c r="X63" s="480">
        <v>0</v>
      </c>
      <c r="Y63" s="481">
        <v>0</v>
      </c>
      <c r="Z63" s="480">
        <v>0</v>
      </c>
      <c r="AA63" s="481">
        <v>0</v>
      </c>
      <c r="AB63" s="480">
        <v>0</v>
      </c>
      <c r="AC63" s="481">
        <v>0</v>
      </c>
      <c r="AD63" s="480">
        <v>0</v>
      </c>
      <c r="AE63" s="486">
        <v>0</v>
      </c>
      <c r="AF63" s="627">
        <v>0</v>
      </c>
      <c r="AG63" s="625">
        <v>0</v>
      </c>
      <c r="AH63" s="480">
        <v>0</v>
      </c>
      <c r="AI63" s="481">
        <v>0</v>
      </c>
      <c r="AJ63" s="480">
        <v>2</v>
      </c>
      <c r="AK63" s="481">
        <v>2</v>
      </c>
      <c r="AL63" s="480">
        <v>0</v>
      </c>
      <c r="AM63" s="502">
        <v>0</v>
      </c>
    </row>
    <row r="64" spans="1:39" s="10" customFormat="1" ht="11.25" customHeight="1" x14ac:dyDescent="0.2">
      <c r="A64" s="236" t="s">
        <v>299</v>
      </c>
      <c r="B64" s="621">
        <f>D64+F64+H64+J64+L64+N64+P64+R64+T64+V64+X64+Z64+AB64+AD64+AF64+AH64+AJ64+AL64</f>
        <v>196</v>
      </c>
      <c r="C64" s="613">
        <f>E64+G64+I64+K64+M64+O64+Q64+S64+U64+W64+Y64+AA64+AC64+AE64+AG64+AI64+AK64+AM64</f>
        <v>144</v>
      </c>
      <c r="D64" s="633">
        <v>0</v>
      </c>
      <c r="E64" s="637">
        <v>0</v>
      </c>
      <c r="F64" s="636">
        <v>0</v>
      </c>
      <c r="G64" s="637">
        <v>0</v>
      </c>
      <c r="H64" s="475">
        <v>0</v>
      </c>
      <c r="I64" s="474">
        <v>0</v>
      </c>
      <c r="J64" s="636">
        <v>0</v>
      </c>
      <c r="K64" s="637">
        <v>0</v>
      </c>
      <c r="L64" s="636">
        <v>0</v>
      </c>
      <c r="M64" s="637">
        <v>0</v>
      </c>
      <c r="N64" s="475">
        <v>6</v>
      </c>
      <c r="O64" s="474">
        <v>7</v>
      </c>
      <c r="P64" s="475">
        <v>0</v>
      </c>
      <c r="Q64" s="474">
        <v>0</v>
      </c>
      <c r="R64" s="475">
        <v>5</v>
      </c>
      <c r="S64" s="474">
        <v>8</v>
      </c>
      <c r="T64" s="475">
        <v>0</v>
      </c>
      <c r="U64" s="474">
        <v>0</v>
      </c>
      <c r="V64" s="475">
        <v>0</v>
      </c>
      <c r="W64" s="474">
        <v>0</v>
      </c>
      <c r="X64" s="475">
        <v>0</v>
      </c>
      <c r="Y64" s="474">
        <v>0</v>
      </c>
      <c r="Z64" s="475">
        <v>0</v>
      </c>
      <c r="AA64" s="474">
        <v>0</v>
      </c>
      <c r="AB64" s="475">
        <v>3</v>
      </c>
      <c r="AC64" s="474">
        <v>3</v>
      </c>
      <c r="AD64" s="475">
        <v>0</v>
      </c>
      <c r="AE64" s="510">
        <v>0</v>
      </c>
      <c r="AF64" s="635">
        <v>0</v>
      </c>
      <c r="AG64" s="637">
        <v>0</v>
      </c>
      <c r="AH64" s="475">
        <v>1</v>
      </c>
      <c r="AI64" s="474">
        <v>2</v>
      </c>
      <c r="AJ64" s="475">
        <v>181</v>
      </c>
      <c r="AK64" s="474">
        <v>124</v>
      </c>
      <c r="AL64" s="475">
        <v>0</v>
      </c>
      <c r="AM64" s="500">
        <v>0</v>
      </c>
    </row>
    <row r="65" spans="1:39" s="10" customFormat="1" ht="11.25" customHeight="1" x14ac:dyDescent="0.2">
      <c r="A65" s="820" t="s">
        <v>300</v>
      </c>
      <c r="B65" s="621">
        <f t="shared" ref="B65:C81" si="5">D65+F65+H65+J65+L65+N65+P65+R65+T65+V65+X65+Z65+AB65+AD65+AF65+AH65+AJ65+AL65</f>
        <v>2</v>
      </c>
      <c r="C65" s="613">
        <f t="shared" si="5"/>
        <v>4</v>
      </c>
      <c r="D65" s="624">
        <v>0</v>
      </c>
      <c r="E65" s="625">
        <v>0</v>
      </c>
      <c r="F65" s="626">
        <v>0</v>
      </c>
      <c r="G65" s="625">
        <v>0</v>
      </c>
      <c r="H65" s="478">
        <v>0</v>
      </c>
      <c r="I65" s="479">
        <v>0</v>
      </c>
      <c r="J65" s="626">
        <v>0</v>
      </c>
      <c r="K65" s="625">
        <v>0</v>
      </c>
      <c r="L65" s="626">
        <v>0</v>
      </c>
      <c r="M65" s="625">
        <v>0</v>
      </c>
      <c r="N65" s="478">
        <v>1</v>
      </c>
      <c r="O65" s="479">
        <v>1</v>
      </c>
      <c r="P65" s="478">
        <v>0</v>
      </c>
      <c r="Q65" s="479">
        <v>0</v>
      </c>
      <c r="R65" s="478">
        <v>0</v>
      </c>
      <c r="S65" s="479">
        <v>0</v>
      </c>
      <c r="T65" s="478">
        <v>0</v>
      </c>
      <c r="U65" s="479">
        <v>0</v>
      </c>
      <c r="V65" s="478">
        <v>0</v>
      </c>
      <c r="W65" s="479">
        <v>0</v>
      </c>
      <c r="X65" s="478">
        <v>0</v>
      </c>
      <c r="Y65" s="479">
        <v>0</v>
      </c>
      <c r="Z65" s="478">
        <v>0</v>
      </c>
      <c r="AA65" s="479">
        <v>0</v>
      </c>
      <c r="AB65" s="478">
        <v>0</v>
      </c>
      <c r="AC65" s="479">
        <v>0</v>
      </c>
      <c r="AD65" s="478">
        <v>0</v>
      </c>
      <c r="AE65" s="485">
        <v>0</v>
      </c>
      <c r="AF65" s="627">
        <v>0</v>
      </c>
      <c r="AG65" s="625">
        <v>0</v>
      </c>
      <c r="AH65" s="478">
        <v>0</v>
      </c>
      <c r="AI65" s="479">
        <v>0</v>
      </c>
      <c r="AJ65" s="478">
        <v>1</v>
      </c>
      <c r="AK65" s="479">
        <v>3</v>
      </c>
      <c r="AL65" s="478">
        <v>0</v>
      </c>
      <c r="AM65" s="501">
        <v>0</v>
      </c>
    </row>
    <row r="66" spans="1:39" s="10" customFormat="1" ht="11.25" customHeight="1" x14ac:dyDescent="0.2">
      <c r="A66" s="9" t="s">
        <v>301</v>
      </c>
      <c r="B66" s="621">
        <f t="shared" si="5"/>
        <v>25</v>
      </c>
      <c r="C66" s="613">
        <f t="shared" si="5"/>
        <v>22</v>
      </c>
      <c r="D66" s="624">
        <v>0</v>
      </c>
      <c r="E66" s="625">
        <v>0</v>
      </c>
      <c r="F66" s="626">
        <v>0</v>
      </c>
      <c r="G66" s="625">
        <v>0</v>
      </c>
      <c r="H66" s="478">
        <v>0</v>
      </c>
      <c r="I66" s="479">
        <v>0</v>
      </c>
      <c r="J66" s="626">
        <v>0</v>
      </c>
      <c r="K66" s="625">
        <v>0</v>
      </c>
      <c r="L66" s="626">
        <v>0</v>
      </c>
      <c r="M66" s="625">
        <v>0</v>
      </c>
      <c r="N66" s="478">
        <v>2</v>
      </c>
      <c r="O66" s="479">
        <v>3</v>
      </c>
      <c r="P66" s="478">
        <v>0</v>
      </c>
      <c r="Q66" s="479">
        <v>0</v>
      </c>
      <c r="R66" s="478">
        <v>0</v>
      </c>
      <c r="S66" s="479">
        <v>0</v>
      </c>
      <c r="T66" s="478">
        <v>0</v>
      </c>
      <c r="U66" s="479">
        <v>0</v>
      </c>
      <c r="V66" s="478">
        <v>0</v>
      </c>
      <c r="W66" s="479">
        <v>0</v>
      </c>
      <c r="X66" s="478">
        <v>0</v>
      </c>
      <c r="Y66" s="479">
        <v>0</v>
      </c>
      <c r="Z66" s="478">
        <v>0</v>
      </c>
      <c r="AA66" s="479">
        <v>0</v>
      </c>
      <c r="AB66" s="478">
        <v>0</v>
      </c>
      <c r="AC66" s="479">
        <v>0</v>
      </c>
      <c r="AD66" s="478">
        <v>0</v>
      </c>
      <c r="AE66" s="485">
        <v>0</v>
      </c>
      <c r="AF66" s="627">
        <v>0</v>
      </c>
      <c r="AG66" s="625">
        <v>0</v>
      </c>
      <c r="AH66" s="478">
        <v>0</v>
      </c>
      <c r="AI66" s="479">
        <v>0</v>
      </c>
      <c r="AJ66" s="478">
        <v>23</v>
      </c>
      <c r="AK66" s="479">
        <v>19</v>
      </c>
      <c r="AL66" s="478">
        <v>0</v>
      </c>
      <c r="AM66" s="501">
        <v>0</v>
      </c>
    </row>
    <row r="67" spans="1:39" s="10" customFormat="1" ht="11.25" customHeight="1" x14ac:dyDescent="0.2">
      <c r="A67" s="9" t="s">
        <v>302</v>
      </c>
      <c r="B67" s="621">
        <f t="shared" si="5"/>
        <v>0</v>
      </c>
      <c r="C67" s="613">
        <f t="shared" si="5"/>
        <v>0</v>
      </c>
      <c r="D67" s="624">
        <v>0</v>
      </c>
      <c r="E67" s="625">
        <v>0</v>
      </c>
      <c r="F67" s="626">
        <v>0</v>
      </c>
      <c r="G67" s="625">
        <v>0</v>
      </c>
      <c r="H67" s="478">
        <v>0</v>
      </c>
      <c r="I67" s="479">
        <v>0</v>
      </c>
      <c r="J67" s="626">
        <v>0</v>
      </c>
      <c r="K67" s="625">
        <v>0</v>
      </c>
      <c r="L67" s="626">
        <v>0</v>
      </c>
      <c r="M67" s="625">
        <v>0</v>
      </c>
      <c r="N67" s="478">
        <v>0</v>
      </c>
      <c r="O67" s="479">
        <v>0</v>
      </c>
      <c r="P67" s="478">
        <v>0</v>
      </c>
      <c r="Q67" s="479">
        <v>0</v>
      </c>
      <c r="R67" s="478">
        <v>0</v>
      </c>
      <c r="S67" s="479">
        <v>0</v>
      </c>
      <c r="T67" s="478">
        <v>0</v>
      </c>
      <c r="U67" s="479">
        <v>0</v>
      </c>
      <c r="V67" s="478">
        <v>0</v>
      </c>
      <c r="W67" s="479">
        <v>0</v>
      </c>
      <c r="X67" s="478">
        <v>0</v>
      </c>
      <c r="Y67" s="479">
        <v>0</v>
      </c>
      <c r="Z67" s="478">
        <v>0</v>
      </c>
      <c r="AA67" s="479">
        <v>0</v>
      </c>
      <c r="AB67" s="478">
        <v>0</v>
      </c>
      <c r="AC67" s="479">
        <v>0</v>
      </c>
      <c r="AD67" s="478">
        <v>0</v>
      </c>
      <c r="AE67" s="485">
        <v>0</v>
      </c>
      <c r="AF67" s="627">
        <v>0</v>
      </c>
      <c r="AG67" s="625">
        <v>0</v>
      </c>
      <c r="AH67" s="478">
        <v>0</v>
      </c>
      <c r="AI67" s="479">
        <v>0</v>
      </c>
      <c r="AJ67" s="478">
        <v>0</v>
      </c>
      <c r="AK67" s="479">
        <v>0</v>
      </c>
      <c r="AL67" s="478">
        <v>0</v>
      </c>
      <c r="AM67" s="501">
        <v>0</v>
      </c>
    </row>
    <row r="68" spans="1:39" s="10" customFormat="1" ht="11.25" customHeight="1" x14ac:dyDescent="0.2">
      <c r="A68" s="820" t="s">
        <v>303</v>
      </c>
      <c r="B68" s="621">
        <f t="shared" si="5"/>
        <v>50</v>
      </c>
      <c r="C68" s="613">
        <f t="shared" si="5"/>
        <v>26</v>
      </c>
      <c r="D68" s="624">
        <v>0</v>
      </c>
      <c r="E68" s="625">
        <v>0</v>
      </c>
      <c r="F68" s="626">
        <v>0</v>
      </c>
      <c r="G68" s="625">
        <v>0</v>
      </c>
      <c r="H68" s="478">
        <v>0</v>
      </c>
      <c r="I68" s="479">
        <v>0</v>
      </c>
      <c r="J68" s="626">
        <v>0</v>
      </c>
      <c r="K68" s="625">
        <v>0</v>
      </c>
      <c r="L68" s="626">
        <v>0</v>
      </c>
      <c r="M68" s="625">
        <v>0</v>
      </c>
      <c r="N68" s="478">
        <v>0</v>
      </c>
      <c r="O68" s="479">
        <v>0</v>
      </c>
      <c r="P68" s="478">
        <v>0</v>
      </c>
      <c r="Q68" s="479">
        <v>0</v>
      </c>
      <c r="R68" s="478">
        <v>2</v>
      </c>
      <c r="S68" s="479">
        <v>3</v>
      </c>
      <c r="T68" s="478">
        <v>0</v>
      </c>
      <c r="U68" s="479">
        <v>0</v>
      </c>
      <c r="V68" s="478">
        <v>0</v>
      </c>
      <c r="W68" s="479">
        <v>0</v>
      </c>
      <c r="X68" s="478">
        <v>0</v>
      </c>
      <c r="Y68" s="479">
        <v>0</v>
      </c>
      <c r="Z68" s="478">
        <v>0</v>
      </c>
      <c r="AA68" s="479">
        <v>0</v>
      </c>
      <c r="AB68" s="478">
        <v>0</v>
      </c>
      <c r="AC68" s="479">
        <v>0</v>
      </c>
      <c r="AD68" s="478">
        <v>0</v>
      </c>
      <c r="AE68" s="485">
        <v>0</v>
      </c>
      <c r="AF68" s="627">
        <v>0</v>
      </c>
      <c r="AG68" s="625">
        <v>0</v>
      </c>
      <c r="AH68" s="478">
        <v>0</v>
      </c>
      <c r="AI68" s="479">
        <v>0</v>
      </c>
      <c r="AJ68" s="478">
        <v>48</v>
      </c>
      <c r="AK68" s="479">
        <v>23</v>
      </c>
      <c r="AL68" s="478">
        <v>0</v>
      </c>
      <c r="AM68" s="501">
        <v>0</v>
      </c>
    </row>
    <row r="69" spans="1:39" s="10" customFormat="1" ht="11.25" customHeight="1" x14ac:dyDescent="0.2">
      <c r="A69" s="9" t="s">
        <v>206</v>
      </c>
      <c r="B69" s="621">
        <f>D69+F69+H69+J69+L69+N69+P69+R69+T69+V69+X69+Z69+AB69+AD69+AF69+AH69+AJ69+AL69</f>
        <v>0</v>
      </c>
      <c r="C69" s="613">
        <f>E69+G69+I69+K69+M69+O69+Q69+S69+U69+W69+Y69+AA69+AC69+AE69+AG69+AI69+AK69+AM69</f>
        <v>0</v>
      </c>
      <c r="D69" s="624">
        <v>0</v>
      </c>
      <c r="E69" s="625">
        <v>0</v>
      </c>
      <c r="F69" s="626">
        <v>0</v>
      </c>
      <c r="G69" s="625">
        <v>0</v>
      </c>
      <c r="H69" s="478">
        <v>0</v>
      </c>
      <c r="I69" s="479">
        <v>0</v>
      </c>
      <c r="J69" s="626">
        <v>0</v>
      </c>
      <c r="K69" s="625">
        <v>0</v>
      </c>
      <c r="L69" s="626">
        <v>0</v>
      </c>
      <c r="M69" s="625">
        <v>0</v>
      </c>
      <c r="N69" s="478">
        <v>0</v>
      </c>
      <c r="O69" s="479">
        <v>0</v>
      </c>
      <c r="P69" s="478">
        <v>0</v>
      </c>
      <c r="Q69" s="479">
        <v>0</v>
      </c>
      <c r="R69" s="478">
        <v>0</v>
      </c>
      <c r="S69" s="479">
        <v>0</v>
      </c>
      <c r="T69" s="478">
        <v>0</v>
      </c>
      <c r="U69" s="479">
        <v>0</v>
      </c>
      <c r="V69" s="478">
        <v>0</v>
      </c>
      <c r="W69" s="479">
        <v>0</v>
      </c>
      <c r="X69" s="478">
        <v>0</v>
      </c>
      <c r="Y69" s="479">
        <v>0</v>
      </c>
      <c r="Z69" s="478">
        <v>0</v>
      </c>
      <c r="AA69" s="479">
        <v>0</v>
      </c>
      <c r="AB69" s="478">
        <v>0</v>
      </c>
      <c r="AC69" s="479">
        <v>0</v>
      </c>
      <c r="AD69" s="478">
        <v>0</v>
      </c>
      <c r="AE69" s="485">
        <v>0</v>
      </c>
      <c r="AF69" s="627">
        <v>0</v>
      </c>
      <c r="AG69" s="625">
        <v>0</v>
      </c>
      <c r="AH69" s="478">
        <v>0</v>
      </c>
      <c r="AI69" s="479">
        <v>0</v>
      </c>
      <c r="AJ69" s="478">
        <v>0</v>
      </c>
      <c r="AK69" s="479">
        <v>0</v>
      </c>
      <c r="AL69" s="478">
        <v>0</v>
      </c>
      <c r="AM69" s="501">
        <v>0</v>
      </c>
    </row>
    <row r="70" spans="1:39" s="10" customFormat="1" ht="11.25" customHeight="1" x14ac:dyDescent="0.2">
      <c r="A70" s="820" t="s">
        <v>205</v>
      </c>
      <c r="B70" s="621">
        <f t="shared" si="5"/>
        <v>3</v>
      </c>
      <c r="C70" s="613">
        <f t="shared" si="5"/>
        <v>4</v>
      </c>
      <c r="D70" s="624">
        <v>0</v>
      </c>
      <c r="E70" s="625">
        <v>0</v>
      </c>
      <c r="F70" s="626">
        <v>0</v>
      </c>
      <c r="G70" s="625">
        <v>0</v>
      </c>
      <c r="H70" s="478">
        <v>0</v>
      </c>
      <c r="I70" s="479">
        <v>0</v>
      </c>
      <c r="J70" s="626">
        <v>0</v>
      </c>
      <c r="K70" s="625">
        <v>0</v>
      </c>
      <c r="L70" s="626">
        <v>0</v>
      </c>
      <c r="M70" s="625">
        <v>0</v>
      </c>
      <c r="N70" s="478">
        <v>1</v>
      </c>
      <c r="O70" s="479">
        <v>1</v>
      </c>
      <c r="P70" s="478">
        <v>0</v>
      </c>
      <c r="Q70" s="479">
        <v>0</v>
      </c>
      <c r="R70" s="478">
        <v>1</v>
      </c>
      <c r="S70" s="479">
        <v>2</v>
      </c>
      <c r="T70" s="478">
        <v>0</v>
      </c>
      <c r="U70" s="479">
        <v>0</v>
      </c>
      <c r="V70" s="478">
        <v>0</v>
      </c>
      <c r="W70" s="479">
        <v>0</v>
      </c>
      <c r="X70" s="478">
        <v>0</v>
      </c>
      <c r="Y70" s="479">
        <v>0</v>
      </c>
      <c r="Z70" s="478">
        <v>0</v>
      </c>
      <c r="AA70" s="479">
        <v>0</v>
      </c>
      <c r="AB70" s="478">
        <v>0</v>
      </c>
      <c r="AC70" s="479">
        <v>0</v>
      </c>
      <c r="AD70" s="478">
        <v>0</v>
      </c>
      <c r="AE70" s="485">
        <v>0</v>
      </c>
      <c r="AF70" s="627">
        <v>0</v>
      </c>
      <c r="AG70" s="625">
        <v>0</v>
      </c>
      <c r="AH70" s="478">
        <v>0</v>
      </c>
      <c r="AI70" s="479">
        <v>0</v>
      </c>
      <c r="AJ70" s="478">
        <v>1</v>
      </c>
      <c r="AK70" s="479">
        <v>1</v>
      </c>
      <c r="AL70" s="478">
        <v>0</v>
      </c>
      <c r="AM70" s="501">
        <v>0</v>
      </c>
    </row>
    <row r="71" spans="1:39" s="10" customFormat="1" ht="11.25" customHeight="1" x14ac:dyDescent="0.2">
      <c r="A71" s="9" t="s">
        <v>221</v>
      </c>
      <c r="B71" s="621">
        <f t="shared" si="5"/>
        <v>2</v>
      </c>
      <c r="C71" s="613">
        <f t="shared" si="5"/>
        <v>2</v>
      </c>
      <c r="D71" s="624">
        <v>0</v>
      </c>
      <c r="E71" s="625">
        <v>0</v>
      </c>
      <c r="F71" s="626">
        <v>0</v>
      </c>
      <c r="G71" s="625">
        <v>0</v>
      </c>
      <c r="H71" s="478">
        <v>0</v>
      </c>
      <c r="I71" s="479">
        <v>0</v>
      </c>
      <c r="J71" s="626">
        <v>0</v>
      </c>
      <c r="K71" s="625">
        <v>0</v>
      </c>
      <c r="L71" s="626">
        <v>0</v>
      </c>
      <c r="M71" s="625">
        <v>0</v>
      </c>
      <c r="N71" s="478">
        <v>2</v>
      </c>
      <c r="O71" s="479">
        <v>2</v>
      </c>
      <c r="P71" s="478">
        <v>0</v>
      </c>
      <c r="Q71" s="479">
        <v>0</v>
      </c>
      <c r="R71" s="478">
        <v>0</v>
      </c>
      <c r="S71" s="479">
        <v>0</v>
      </c>
      <c r="T71" s="478">
        <v>0</v>
      </c>
      <c r="U71" s="479">
        <v>0</v>
      </c>
      <c r="V71" s="478">
        <v>0</v>
      </c>
      <c r="W71" s="479">
        <v>0</v>
      </c>
      <c r="X71" s="478">
        <v>0</v>
      </c>
      <c r="Y71" s="479">
        <v>0</v>
      </c>
      <c r="Z71" s="478">
        <v>0</v>
      </c>
      <c r="AA71" s="479">
        <v>0</v>
      </c>
      <c r="AB71" s="478">
        <v>0</v>
      </c>
      <c r="AC71" s="479">
        <v>0</v>
      </c>
      <c r="AD71" s="478">
        <v>0</v>
      </c>
      <c r="AE71" s="485">
        <v>0</v>
      </c>
      <c r="AF71" s="627">
        <v>0</v>
      </c>
      <c r="AG71" s="625">
        <v>0</v>
      </c>
      <c r="AH71" s="478">
        <v>0</v>
      </c>
      <c r="AI71" s="479">
        <v>0</v>
      </c>
      <c r="AJ71" s="478">
        <v>0</v>
      </c>
      <c r="AK71" s="479">
        <v>0</v>
      </c>
      <c r="AL71" s="478">
        <v>0</v>
      </c>
      <c r="AM71" s="501">
        <v>0</v>
      </c>
    </row>
    <row r="72" spans="1:39" s="10" customFormat="1" ht="11.25" customHeight="1" x14ac:dyDescent="0.2">
      <c r="A72" s="820" t="s">
        <v>304</v>
      </c>
      <c r="B72" s="621">
        <f t="shared" si="5"/>
        <v>42</v>
      </c>
      <c r="C72" s="613">
        <f t="shared" si="5"/>
        <v>26</v>
      </c>
      <c r="D72" s="624">
        <v>0</v>
      </c>
      <c r="E72" s="625">
        <v>0</v>
      </c>
      <c r="F72" s="626">
        <v>0</v>
      </c>
      <c r="G72" s="625">
        <v>0</v>
      </c>
      <c r="H72" s="478">
        <v>0</v>
      </c>
      <c r="I72" s="479">
        <v>0</v>
      </c>
      <c r="J72" s="626">
        <v>0</v>
      </c>
      <c r="K72" s="625">
        <v>0</v>
      </c>
      <c r="L72" s="626">
        <v>0</v>
      </c>
      <c r="M72" s="625">
        <v>0</v>
      </c>
      <c r="N72" s="478">
        <v>0</v>
      </c>
      <c r="O72" s="479">
        <v>0</v>
      </c>
      <c r="P72" s="478">
        <v>0</v>
      </c>
      <c r="Q72" s="479">
        <v>0</v>
      </c>
      <c r="R72" s="478">
        <v>0</v>
      </c>
      <c r="S72" s="479">
        <v>0</v>
      </c>
      <c r="T72" s="478">
        <v>0</v>
      </c>
      <c r="U72" s="479">
        <v>0</v>
      </c>
      <c r="V72" s="478">
        <v>0</v>
      </c>
      <c r="W72" s="479">
        <v>0</v>
      </c>
      <c r="X72" s="478">
        <v>0</v>
      </c>
      <c r="Y72" s="479">
        <v>0</v>
      </c>
      <c r="Z72" s="478">
        <v>0</v>
      </c>
      <c r="AA72" s="479">
        <v>0</v>
      </c>
      <c r="AB72" s="478">
        <v>0</v>
      </c>
      <c r="AC72" s="479">
        <v>0</v>
      </c>
      <c r="AD72" s="478">
        <v>0</v>
      </c>
      <c r="AE72" s="485">
        <v>0</v>
      </c>
      <c r="AF72" s="627">
        <v>0</v>
      </c>
      <c r="AG72" s="625">
        <v>0</v>
      </c>
      <c r="AH72" s="478">
        <v>0</v>
      </c>
      <c r="AI72" s="479">
        <v>0</v>
      </c>
      <c r="AJ72" s="478">
        <v>42</v>
      </c>
      <c r="AK72" s="479">
        <v>26</v>
      </c>
      <c r="AL72" s="478">
        <v>0</v>
      </c>
      <c r="AM72" s="501">
        <v>0</v>
      </c>
    </row>
    <row r="73" spans="1:39" s="10" customFormat="1" ht="11.25" customHeight="1" x14ac:dyDescent="0.2">
      <c r="A73" s="9" t="s">
        <v>688</v>
      </c>
      <c r="B73" s="621">
        <f t="shared" si="5"/>
        <v>6</v>
      </c>
      <c r="C73" s="613">
        <f t="shared" si="5"/>
        <v>3</v>
      </c>
      <c r="D73" s="624">
        <v>0</v>
      </c>
      <c r="E73" s="625">
        <v>0</v>
      </c>
      <c r="F73" s="626">
        <v>0</v>
      </c>
      <c r="G73" s="625">
        <v>0</v>
      </c>
      <c r="H73" s="478">
        <v>0</v>
      </c>
      <c r="I73" s="479">
        <v>0</v>
      </c>
      <c r="J73" s="626">
        <v>0</v>
      </c>
      <c r="K73" s="625">
        <v>0</v>
      </c>
      <c r="L73" s="626">
        <v>0</v>
      </c>
      <c r="M73" s="625">
        <v>0</v>
      </c>
      <c r="N73" s="478">
        <v>0</v>
      </c>
      <c r="O73" s="479">
        <v>0</v>
      </c>
      <c r="P73" s="478">
        <v>0</v>
      </c>
      <c r="Q73" s="479">
        <v>0</v>
      </c>
      <c r="R73" s="478">
        <v>0</v>
      </c>
      <c r="S73" s="479">
        <v>0</v>
      </c>
      <c r="T73" s="478">
        <v>0</v>
      </c>
      <c r="U73" s="479">
        <v>0</v>
      </c>
      <c r="V73" s="478">
        <v>0</v>
      </c>
      <c r="W73" s="479">
        <v>0</v>
      </c>
      <c r="X73" s="478">
        <v>0</v>
      </c>
      <c r="Y73" s="479">
        <v>0</v>
      </c>
      <c r="Z73" s="478">
        <v>0</v>
      </c>
      <c r="AA73" s="479">
        <v>0</v>
      </c>
      <c r="AB73" s="478">
        <v>0</v>
      </c>
      <c r="AC73" s="479">
        <v>0</v>
      </c>
      <c r="AD73" s="478">
        <v>0</v>
      </c>
      <c r="AE73" s="485">
        <v>0</v>
      </c>
      <c r="AF73" s="627">
        <v>0</v>
      </c>
      <c r="AG73" s="625">
        <v>0</v>
      </c>
      <c r="AH73" s="478">
        <v>0</v>
      </c>
      <c r="AI73" s="479">
        <v>0</v>
      </c>
      <c r="AJ73" s="478">
        <v>6</v>
      </c>
      <c r="AK73" s="479">
        <v>3</v>
      </c>
      <c r="AL73" s="478">
        <v>0</v>
      </c>
      <c r="AM73" s="501">
        <v>0</v>
      </c>
    </row>
    <row r="74" spans="1:39" s="10" customFormat="1" ht="11.25" customHeight="1" x14ac:dyDescent="0.2">
      <c r="A74" s="820" t="s">
        <v>689</v>
      </c>
      <c r="B74" s="621">
        <f t="shared" si="5"/>
        <v>15</v>
      </c>
      <c r="C74" s="613">
        <f t="shared" si="5"/>
        <v>6</v>
      </c>
      <c r="D74" s="624">
        <v>0</v>
      </c>
      <c r="E74" s="625">
        <v>0</v>
      </c>
      <c r="F74" s="626">
        <v>0</v>
      </c>
      <c r="G74" s="625">
        <v>0</v>
      </c>
      <c r="H74" s="478">
        <v>0</v>
      </c>
      <c r="I74" s="479">
        <v>0</v>
      </c>
      <c r="J74" s="626">
        <v>0</v>
      </c>
      <c r="K74" s="625">
        <v>0</v>
      </c>
      <c r="L74" s="626">
        <v>0</v>
      </c>
      <c r="M74" s="625">
        <v>0</v>
      </c>
      <c r="N74" s="478">
        <v>0</v>
      </c>
      <c r="O74" s="479">
        <v>0</v>
      </c>
      <c r="P74" s="478">
        <v>0</v>
      </c>
      <c r="Q74" s="479">
        <v>0</v>
      </c>
      <c r="R74" s="478">
        <v>0</v>
      </c>
      <c r="S74" s="479">
        <v>0</v>
      </c>
      <c r="T74" s="478">
        <v>0</v>
      </c>
      <c r="U74" s="479">
        <v>0</v>
      </c>
      <c r="V74" s="478">
        <v>0</v>
      </c>
      <c r="W74" s="479">
        <v>0</v>
      </c>
      <c r="X74" s="478">
        <v>0</v>
      </c>
      <c r="Y74" s="479">
        <v>0</v>
      </c>
      <c r="Z74" s="478">
        <v>0</v>
      </c>
      <c r="AA74" s="479">
        <v>0</v>
      </c>
      <c r="AB74" s="478">
        <v>0</v>
      </c>
      <c r="AC74" s="479">
        <v>0</v>
      </c>
      <c r="AD74" s="478">
        <v>0</v>
      </c>
      <c r="AE74" s="485">
        <v>0</v>
      </c>
      <c r="AF74" s="627">
        <v>0</v>
      </c>
      <c r="AG74" s="625">
        <v>0</v>
      </c>
      <c r="AH74" s="478">
        <v>0</v>
      </c>
      <c r="AI74" s="479">
        <v>0</v>
      </c>
      <c r="AJ74" s="478">
        <v>15</v>
      </c>
      <c r="AK74" s="479">
        <v>6</v>
      </c>
      <c r="AL74" s="478">
        <v>0</v>
      </c>
      <c r="AM74" s="501">
        <v>0</v>
      </c>
    </row>
    <row r="75" spans="1:39" s="10" customFormat="1" ht="11.25" customHeight="1" x14ac:dyDescent="0.2">
      <c r="A75" s="9" t="s">
        <v>222</v>
      </c>
      <c r="B75" s="621">
        <f t="shared" si="5"/>
        <v>5</v>
      </c>
      <c r="C75" s="613">
        <f t="shared" si="5"/>
        <v>7</v>
      </c>
      <c r="D75" s="624">
        <v>0</v>
      </c>
      <c r="E75" s="625">
        <v>0</v>
      </c>
      <c r="F75" s="626">
        <v>0</v>
      </c>
      <c r="G75" s="625">
        <v>0</v>
      </c>
      <c r="H75" s="478">
        <v>0</v>
      </c>
      <c r="I75" s="479">
        <v>0</v>
      </c>
      <c r="J75" s="626">
        <v>0</v>
      </c>
      <c r="K75" s="625">
        <v>0</v>
      </c>
      <c r="L75" s="626">
        <v>0</v>
      </c>
      <c r="M75" s="625">
        <v>0</v>
      </c>
      <c r="N75" s="478">
        <v>0</v>
      </c>
      <c r="O75" s="479">
        <v>0</v>
      </c>
      <c r="P75" s="478">
        <v>0</v>
      </c>
      <c r="Q75" s="479">
        <v>0</v>
      </c>
      <c r="R75" s="478">
        <v>0</v>
      </c>
      <c r="S75" s="479">
        <v>0</v>
      </c>
      <c r="T75" s="478">
        <v>0</v>
      </c>
      <c r="U75" s="479">
        <v>0</v>
      </c>
      <c r="V75" s="478">
        <v>0</v>
      </c>
      <c r="W75" s="479">
        <v>0</v>
      </c>
      <c r="X75" s="478">
        <v>0</v>
      </c>
      <c r="Y75" s="479">
        <v>0</v>
      </c>
      <c r="Z75" s="478">
        <v>0</v>
      </c>
      <c r="AA75" s="479">
        <v>0</v>
      </c>
      <c r="AB75" s="478">
        <v>0</v>
      </c>
      <c r="AC75" s="479">
        <v>0</v>
      </c>
      <c r="AD75" s="478">
        <v>0</v>
      </c>
      <c r="AE75" s="485">
        <v>0</v>
      </c>
      <c r="AF75" s="627">
        <v>0</v>
      </c>
      <c r="AG75" s="625">
        <v>0</v>
      </c>
      <c r="AH75" s="478">
        <v>0</v>
      </c>
      <c r="AI75" s="479">
        <v>0</v>
      </c>
      <c r="AJ75" s="478">
        <v>5</v>
      </c>
      <c r="AK75" s="479">
        <v>7</v>
      </c>
      <c r="AL75" s="478">
        <v>0</v>
      </c>
      <c r="AM75" s="501">
        <v>0</v>
      </c>
    </row>
    <row r="76" spans="1:39" s="10" customFormat="1" ht="10.8" x14ac:dyDescent="0.2">
      <c r="A76" s="820" t="s">
        <v>223</v>
      </c>
      <c r="B76" s="621">
        <f t="shared" si="5"/>
        <v>11</v>
      </c>
      <c r="C76" s="613">
        <f t="shared" si="5"/>
        <v>11</v>
      </c>
      <c r="D76" s="624">
        <v>0</v>
      </c>
      <c r="E76" s="625">
        <v>0</v>
      </c>
      <c r="F76" s="626">
        <v>0</v>
      </c>
      <c r="G76" s="625">
        <v>0</v>
      </c>
      <c r="H76" s="478">
        <v>0</v>
      </c>
      <c r="I76" s="479">
        <v>0</v>
      </c>
      <c r="J76" s="626">
        <v>0</v>
      </c>
      <c r="K76" s="625">
        <v>0</v>
      </c>
      <c r="L76" s="626">
        <v>0</v>
      </c>
      <c r="M76" s="625">
        <v>0</v>
      </c>
      <c r="N76" s="478">
        <v>0</v>
      </c>
      <c r="O76" s="479">
        <v>0</v>
      </c>
      <c r="P76" s="478">
        <v>0</v>
      </c>
      <c r="Q76" s="479">
        <v>0</v>
      </c>
      <c r="R76" s="478">
        <v>1</v>
      </c>
      <c r="S76" s="479">
        <v>1</v>
      </c>
      <c r="T76" s="478">
        <v>0</v>
      </c>
      <c r="U76" s="479">
        <v>0</v>
      </c>
      <c r="V76" s="478">
        <v>0</v>
      </c>
      <c r="W76" s="479">
        <v>0</v>
      </c>
      <c r="X76" s="478">
        <v>0</v>
      </c>
      <c r="Y76" s="479">
        <v>0</v>
      </c>
      <c r="Z76" s="478">
        <v>0</v>
      </c>
      <c r="AA76" s="479">
        <v>0</v>
      </c>
      <c r="AB76" s="478">
        <v>0</v>
      </c>
      <c r="AC76" s="479">
        <v>0</v>
      </c>
      <c r="AD76" s="478">
        <v>0</v>
      </c>
      <c r="AE76" s="485">
        <v>0</v>
      </c>
      <c r="AF76" s="627">
        <v>0</v>
      </c>
      <c r="AG76" s="625">
        <v>0</v>
      </c>
      <c r="AH76" s="478">
        <v>1</v>
      </c>
      <c r="AI76" s="479">
        <v>2</v>
      </c>
      <c r="AJ76" s="478">
        <v>9</v>
      </c>
      <c r="AK76" s="479">
        <v>8</v>
      </c>
      <c r="AL76" s="478">
        <v>0</v>
      </c>
      <c r="AM76" s="501">
        <v>0</v>
      </c>
    </row>
    <row r="77" spans="1:39" s="10" customFormat="1" ht="10.8" x14ac:dyDescent="0.2">
      <c r="A77" s="9" t="s">
        <v>224</v>
      </c>
      <c r="B77" s="621">
        <f t="shared" si="5"/>
        <v>8</v>
      </c>
      <c r="C77" s="613">
        <f t="shared" si="5"/>
        <v>8</v>
      </c>
      <c r="D77" s="624">
        <v>0</v>
      </c>
      <c r="E77" s="625">
        <v>0</v>
      </c>
      <c r="F77" s="626">
        <v>0</v>
      </c>
      <c r="G77" s="625">
        <v>0</v>
      </c>
      <c r="H77" s="478">
        <v>0</v>
      </c>
      <c r="I77" s="479">
        <v>0</v>
      </c>
      <c r="J77" s="626">
        <v>0</v>
      </c>
      <c r="K77" s="625">
        <v>0</v>
      </c>
      <c r="L77" s="626">
        <v>0</v>
      </c>
      <c r="M77" s="625">
        <v>0</v>
      </c>
      <c r="N77" s="478">
        <v>0</v>
      </c>
      <c r="O77" s="479">
        <v>0</v>
      </c>
      <c r="P77" s="478">
        <v>0</v>
      </c>
      <c r="Q77" s="479">
        <v>0</v>
      </c>
      <c r="R77" s="478">
        <v>1</v>
      </c>
      <c r="S77" s="479">
        <v>2</v>
      </c>
      <c r="T77" s="478">
        <v>0</v>
      </c>
      <c r="U77" s="479">
        <v>0</v>
      </c>
      <c r="V77" s="478">
        <v>0</v>
      </c>
      <c r="W77" s="479">
        <v>0</v>
      </c>
      <c r="X77" s="478">
        <v>0</v>
      </c>
      <c r="Y77" s="479">
        <v>0</v>
      </c>
      <c r="Z77" s="478">
        <v>0</v>
      </c>
      <c r="AA77" s="479">
        <v>0</v>
      </c>
      <c r="AB77" s="478">
        <v>0</v>
      </c>
      <c r="AC77" s="479">
        <v>0</v>
      </c>
      <c r="AD77" s="478">
        <v>0</v>
      </c>
      <c r="AE77" s="485">
        <v>0</v>
      </c>
      <c r="AF77" s="627">
        <v>0</v>
      </c>
      <c r="AG77" s="625">
        <v>0</v>
      </c>
      <c r="AH77" s="478">
        <v>0</v>
      </c>
      <c r="AI77" s="479">
        <v>0</v>
      </c>
      <c r="AJ77" s="478">
        <v>7</v>
      </c>
      <c r="AK77" s="479">
        <v>6</v>
      </c>
      <c r="AL77" s="478">
        <v>0</v>
      </c>
      <c r="AM77" s="501">
        <v>0</v>
      </c>
    </row>
    <row r="78" spans="1:39" s="10" customFormat="1" ht="10.8" x14ac:dyDescent="0.2">
      <c r="A78" s="820" t="s">
        <v>305</v>
      </c>
      <c r="B78" s="621">
        <f t="shared" si="5"/>
        <v>2</v>
      </c>
      <c r="C78" s="613">
        <f t="shared" si="5"/>
        <v>3</v>
      </c>
      <c r="D78" s="624">
        <v>0</v>
      </c>
      <c r="E78" s="625">
        <v>0</v>
      </c>
      <c r="F78" s="626">
        <v>0</v>
      </c>
      <c r="G78" s="625">
        <v>0</v>
      </c>
      <c r="H78" s="478">
        <v>0</v>
      </c>
      <c r="I78" s="479">
        <v>0</v>
      </c>
      <c r="J78" s="626">
        <v>0</v>
      </c>
      <c r="K78" s="625">
        <v>0</v>
      </c>
      <c r="L78" s="626">
        <v>0</v>
      </c>
      <c r="M78" s="625">
        <v>0</v>
      </c>
      <c r="N78" s="478">
        <v>0</v>
      </c>
      <c r="O78" s="479">
        <v>0</v>
      </c>
      <c r="P78" s="478">
        <v>0</v>
      </c>
      <c r="Q78" s="479">
        <v>0</v>
      </c>
      <c r="R78" s="478">
        <v>0</v>
      </c>
      <c r="S78" s="479">
        <v>0</v>
      </c>
      <c r="T78" s="478">
        <v>0</v>
      </c>
      <c r="U78" s="479">
        <v>0</v>
      </c>
      <c r="V78" s="478">
        <v>0</v>
      </c>
      <c r="W78" s="479">
        <v>0</v>
      </c>
      <c r="X78" s="478">
        <v>0</v>
      </c>
      <c r="Y78" s="479">
        <v>0</v>
      </c>
      <c r="Z78" s="478">
        <v>0</v>
      </c>
      <c r="AA78" s="479">
        <v>0</v>
      </c>
      <c r="AB78" s="478">
        <v>2</v>
      </c>
      <c r="AC78" s="479">
        <v>2</v>
      </c>
      <c r="AD78" s="478">
        <v>0</v>
      </c>
      <c r="AE78" s="485">
        <v>0</v>
      </c>
      <c r="AF78" s="627">
        <v>0</v>
      </c>
      <c r="AG78" s="625">
        <v>0</v>
      </c>
      <c r="AH78" s="478">
        <v>0</v>
      </c>
      <c r="AI78" s="479">
        <v>0</v>
      </c>
      <c r="AJ78" s="478">
        <v>0</v>
      </c>
      <c r="AK78" s="479">
        <v>1</v>
      </c>
      <c r="AL78" s="478">
        <v>0</v>
      </c>
      <c r="AM78" s="501">
        <v>0</v>
      </c>
    </row>
    <row r="79" spans="1:39" s="10" customFormat="1" ht="10.8" x14ac:dyDescent="0.2">
      <c r="A79" s="9" t="s">
        <v>306</v>
      </c>
      <c r="B79" s="621">
        <f t="shared" si="5"/>
        <v>0</v>
      </c>
      <c r="C79" s="613">
        <f t="shared" si="5"/>
        <v>0</v>
      </c>
      <c r="D79" s="624">
        <v>0</v>
      </c>
      <c r="E79" s="625">
        <v>0</v>
      </c>
      <c r="F79" s="626">
        <v>0</v>
      </c>
      <c r="G79" s="625">
        <v>0</v>
      </c>
      <c r="H79" s="478">
        <v>0</v>
      </c>
      <c r="I79" s="479">
        <v>0</v>
      </c>
      <c r="J79" s="626">
        <v>0</v>
      </c>
      <c r="K79" s="625">
        <v>0</v>
      </c>
      <c r="L79" s="626">
        <v>0</v>
      </c>
      <c r="M79" s="625">
        <v>0</v>
      </c>
      <c r="N79" s="478">
        <v>0</v>
      </c>
      <c r="O79" s="479">
        <v>0</v>
      </c>
      <c r="P79" s="478">
        <v>0</v>
      </c>
      <c r="Q79" s="479">
        <v>0</v>
      </c>
      <c r="R79" s="478">
        <v>0</v>
      </c>
      <c r="S79" s="479">
        <v>0</v>
      </c>
      <c r="T79" s="478">
        <v>0</v>
      </c>
      <c r="U79" s="479">
        <v>0</v>
      </c>
      <c r="V79" s="478">
        <v>0</v>
      </c>
      <c r="W79" s="479">
        <v>0</v>
      </c>
      <c r="X79" s="478">
        <v>0</v>
      </c>
      <c r="Y79" s="479">
        <v>0</v>
      </c>
      <c r="Z79" s="478">
        <v>0</v>
      </c>
      <c r="AA79" s="479">
        <v>0</v>
      </c>
      <c r="AB79" s="478">
        <v>0</v>
      </c>
      <c r="AC79" s="479">
        <v>0</v>
      </c>
      <c r="AD79" s="478">
        <v>0</v>
      </c>
      <c r="AE79" s="485">
        <v>0</v>
      </c>
      <c r="AF79" s="627">
        <v>0</v>
      </c>
      <c r="AG79" s="625">
        <v>0</v>
      </c>
      <c r="AH79" s="478">
        <v>0</v>
      </c>
      <c r="AI79" s="479">
        <v>0</v>
      </c>
      <c r="AJ79" s="478">
        <v>0</v>
      </c>
      <c r="AK79" s="479">
        <v>0</v>
      </c>
      <c r="AL79" s="478">
        <v>0</v>
      </c>
      <c r="AM79" s="501">
        <v>0</v>
      </c>
    </row>
    <row r="80" spans="1:39" s="10" customFormat="1" ht="10.8" x14ac:dyDescent="0.2">
      <c r="A80" s="9" t="s">
        <v>307</v>
      </c>
      <c r="B80" s="621">
        <f t="shared" si="5"/>
        <v>4</v>
      </c>
      <c r="C80" s="613">
        <f t="shared" si="5"/>
        <v>3</v>
      </c>
      <c r="D80" s="624">
        <v>0</v>
      </c>
      <c r="E80" s="625">
        <v>0</v>
      </c>
      <c r="F80" s="626">
        <v>0</v>
      </c>
      <c r="G80" s="625">
        <v>0</v>
      </c>
      <c r="H80" s="478">
        <v>0</v>
      </c>
      <c r="I80" s="479">
        <v>0</v>
      </c>
      <c r="J80" s="626">
        <v>0</v>
      </c>
      <c r="K80" s="625">
        <v>0</v>
      </c>
      <c r="L80" s="626">
        <v>0</v>
      </c>
      <c r="M80" s="625">
        <v>0</v>
      </c>
      <c r="N80" s="478">
        <v>0</v>
      </c>
      <c r="O80" s="479">
        <v>0</v>
      </c>
      <c r="P80" s="478">
        <v>0</v>
      </c>
      <c r="Q80" s="479">
        <v>0</v>
      </c>
      <c r="R80" s="478">
        <v>0</v>
      </c>
      <c r="S80" s="479">
        <v>0</v>
      </c>
      <c r="T80" s="478">
        <v>0</v>
      </c>
      <c r="U80" s="479">
        <v>0</v>
      </c>
      <c r="V80" s="478">
        <v>0</v>
      </c>
      <c r="W80" s="479">
        <v>0</v>
      </c>
      <c r="X80" s="478">
        <v>0</v>
      </c>
      <c r="Y80" s="479">
        <v>0</v>
      </c>
      <c r="Z80" s="478">
        <v>0</v>
      </c>
      <c r="AA80" s="479">
        <v>0</v>
      </c>
      <c r="AB80" s="478">
        <v>1</v>
      </c>
      <c r="AC80" s="479">
        <v>1</v>
      </c>
      <c r="AD80" s="478">
        <v>0</v>
      </c>
      <c r="AE80" s="485">
        <v>0</v>
      </c>
      <c r="AF80" s="627">
        <v>0</v>
      </c>
      <c r="AG80" s="625">
        <v>0</v>
      </c>
      <c r="AH80" s="478">
        <v>0</v>
      </c>
      <c r="AI80" s="479">
        <v>0</v>
      </c>
      <c r="AJ80" s="478">
        <v>3</v>
      </c>
      <c r="AK80" s="479">
        <v>2</v>
      </c>
      <c r="AL80" s="478">
        <v>0</v>
      </c>
      <c r="AM80" s="501">
        <v>0</v>
      </c>
    </row>
    <row r="81" spans="1:39" s="10" customFormat="1" ht="10.8" x14ac:dyDescent="0.2">
      <c r="A81" s="497" t="s">
        <v>690</v>
      </c>
      <c r="B81" s="628">
        <f t="shared" si="5"/>
        <v>21</v>
      </c>
      <c r="C81" s="629">
        <f t="shared" si="5"/>
        <v>19</v>
      </c>
      <c r="D81" s="630">
        <v>0</v>
      </c>
      <c r="E81" s="410">
        <v>0</v>
      </c>
      <c r="F81" s="631">
        <v>0</v>
      </c>
      <c r="G81" s="410">
        <v>0</v>
      </c>
      <c r="H81" s="480">
        <v>0</v>
      </c>
      <c r="I81" s="481">
        <v>0</v>
      </c>
      <c r="J81" s="631">
        <v>0</v>
      </c>
      <c r="K81" s="410">
        <v>0</v>
      </c>
      <c r="L81" s="631">
        <v>0</v>
      </c>
      <c r="M81" s="410">
        <v>0</v>
      </c>
      <c r="N81" s="480">
        <v>0</v>
      </c>
      <c r="O81" s="481">
        <v>0</v>
      </c>
      <c r="P81" s="480">
        <v>0</v>
      </c>
      <c r="Q81" s="481">
        <v>0</v>
      </c>
      <c r="R81" s="480">
        <v>0</v>
      </c>
      <c r="S81" s="481">
        <v>0</v>
      </c>
      <c r="T81" s="480">
        <v>0</v>
      </c>
      <c r="U81" s="481">
        <v>0</v>
      </c>
      <c r="V81" s="480">
        <v>0</v>
      </c>
      <c r="W81" s="481">
        <v>0</v>
      </c>
      <c r="X81" s="480">
        <v>0</v>
      </c>
      <c r="Y81" s="481">
        <v>0</v>
      </c>
      <c r="Z81" s="480">
        <v>0</v>
      </c>
      <c r="AA81" s="481">
        <v>0</v>
      </c>
      <c r="AB81" s="480">
        <v>0</v>
      </c>
      <c r="AC81" s="481">
        <v>0</v>
      </c>
      <c r="AD81" s="480">
        <v>0</v>
      </c>
      <c r="AE81" s="486">
        <v>0</v>
      </c>
      <c r="AF81" s="632">
        <v>0</v>
      </c>
      <c r="AG81" s="410">
        <v>0</v>
      </c>
      <c r="AH81" s="480">
        <v>0</v>
      </c>
      <c r="AI81" s="481">
        <v>0</v>
      </c>
      <c r="AJ81" s="480">
        <v>21</v>
      </c>
      <c r="AK81" s="481">
        <v>19</v>
      </c>
      <c r="AL81" s="480">
        <v>0</v>
      </c>
      <c r="AM81" s="502">
        <v>0</v>
      </c>
    </row>
    <row r="82" spans="1:39" s="10" customFormat="1" ht="10.8" x14ac:dyDescent="0.2">
      <c r="A82" s="820" t="s">
        <v>308</v>
      </c>
      <c r="B82" s="621">
        <f t="shared" ref="B82:C104" si="6">D82+F82+H82+J82+L82+N82+P82+R82+T82+V82+X82+Z82+AB82+AD82+AF82+AH82+AJ82+AL82</f>
        <v>207</v>
      </c>
      <c r="C82" s="613">
        <f>E82+G82+I82+K82+M82+O82+Q82+S82+U82+W82+Y82+AA82+AC82+AE82+AG82+AI82+AK82+AM82</f>
        <v>205</v>
      </c>
      <c r="D82" s="621">
        <v>0</v>
      </c>
      <c r="E82" s="622">
        <v>0</v>
      </c>
      <c r="F82" s="623">
        <v>0</v>
      </c>
      <c r="G82" s="623">
        <v>0</v>
      </c>
      <c r="H82" s="478">
        <v>0</v>
      </c>
      <c r="I82" s="510">
        <v>0</v>
      </c>
      <c r="J82" s="623">
        <v>0</v>
      </c>
      <c r="K82" s="623">
        <v>0</v>
      </c>
      <c r="L82" s="638">
        <v>0</v>
      </c>
      <c r="M82" s="622">
        <v>0</v>
      </c>
      <c r="N82" s="478">
        <v>24</v>
      </c>
      <c r="O82" s="479">
        <v>18</v>
      </c>
      <c r="P82" s="478">
        <v>1</v>
      </c>
      <c r="Q82" s="479">
        <v>0</v>
      </c>
      <c r="R82" s="478">
        <v>15</v>
      </c>
      <c r="S82" s="479">
        <v>15</v>
      </c>
      <c r="T82" s="478">
        <v>0</v>
      </c>
      <c r="U82" s="479">
        <v>0</v>
      </c>
      <c r="V82" s="478">
        <v>0</v>
      </c>
      <c r="W82" s="479">
        <v>0</v>
      </c>
      <c r="X82" s="478">
        <v>0</v>
      </c>
      <c r="Y82" s="479">
        <v>0</v>
      </c>
      <c r="Z82" s="478">
        <v>2</v>
      </c>
      <c r="AA82" s="479">
        <v>1</v>
      </c>
      <c r="AB82" s="478">
        <v>0</v>
      </c>
      <c r="AC82" s="479">
        <v>0</v>
      </c>
      <c r="AD82" s="478">
        <v>2</v>
      </c>
      <c r="AE82" s="485">
        <v>2</v>
      </c>
      <c r="AF82" s="623">
        <v>0</v>
      </c>
      <c r="AG82" s="622">
        <v>0</v>
      </c>
      <c r="AH82" s="478">
        <v>1</v>
      </c>
      <c r="AI82" s="479">
        <v>0</v>
      </c>
      <c r="AJ82" s="478">
        <v>162</v>
      </c>
      <c r="AK82" s="479">
        <v>169</v>
      </c>
      <c r="AL82" s="478">
        <v>0</v>
      </c>
      <c r="AM82" s="501">
        <v>0</v>
      </c>
    </row>
    <row r="83" spans="1:39" s="10" customFormat="1" ht="10.8" x14ac:dyDescent="0.2">
      <c r="A83" s="820" t="s">
        <v>309</v>
      </c>
      <c r="B83" s="621">
        <f t="shared" si="6"/>
        <v>51</v>
      </c>
      <c r="C83" s="613">
        <f t="shared" si="6"/>
        <v>53</v>
      </c>
      <c r="D83" s="624">
        <v>0</v>
      </c>
      <c r="E83" s="625">
        <v>0</v>
      </c>
      <c r="F83" s="626">
        <v>0</v>
      </c>
      <c r="G83" s="625">
        <v>0</v>
      </c>
      <c r="H83" s="478">
        <v>0</v>
      </c>
      <c r="I83" s="479">
        <v>0</v>
      </c>
      <c r="J83" s="626">
        <v>0</v>
      </c>
      <c r="K83" s="625">
        <v>0</v>
      </c>
      <c r="L83" s="626">
        <v>0</v>
      </c>
      <c r="M83" s="625">
        <v>0</v>
      </c>
      <c r="N83" s="478">
        <v>2</v>
      </c>
      <c r="O83" s="479">
        <v>2</v>
      </c>
      <c r="P83" s="478">
        <v>0</v>
      </c>
      <c r="Q83" s="479">
        <v>0</v>
      </c>
      <c r="R83" s="478">
        <v>3</v>
      </c>
      <c r="S83" s="479">
        <v>3</v>
      </c>
      <c r="T83" s="478">
        <v>0</v>
      </c>
      <c r="U83" s="479">
        <v>0</v>
      </c>
      <c r="V83" s="478">
        <v>0</v>
      </c>
      <c r="W83" s="479">
        <v>0</v>
      </c>
      <c r="X83" s="478">
        <v>0</v>
      </c>
      <c r="Y83" s="479">
        <v>0</v>
      </c>
      <c r="Z83" s="478">
        <v>0</v>
      </c>
      <c r="AA83" s="479">
        <v>0</v>
      </c>
      <c r="AB83" s="478">
        <v>0</v>
      </c>
      <c r="AC83" s="479">
        <v>0</v>
      </c>
      <c r="AD83" s="478">
        <v>0</v>
      </c>
      <c r="AE83" s="485">
        <v>0</v>
      </c>
      <c r="AF83" s="627">
        <v>0</v>
      </c>
      <c r="AG83" s="625">
        <v>0</v>
      </c>
      <c r="AH83" s="478">
        <v>0</v>
      </c>
      <c r="AI83" s="479">
        <v>0</v>
      </c>
      <c r="AJ83" s="478">
        <v>46</v>
      </c>
      <c r="AK83" s="479">
        <v>48</v>
      </c>
      <c r="AL83" s="478">
        <v>0</v>
      </c>
      <c r="AM83" s="501">
        <v>0</v>
      </c>
    </row>
    <row r="84" spans="1:39" s="10" customFormat="1" ht="10.8" x14ac:dyDescent="0.2">
      <c r="A84" s="9" t="s">
        <v>310</v>
      </c>
      <c r="B84" s="621">
        <f t="shared" si="6"/>
        <v>15</v>
      </c>
      <c r="C84" s="613">
        <f t="shared" si="6"/>
        <v>12</v>
      </c>
      <c r="D84" s="624">
        <v>0</v>
      </c>
      <c r="E84" s="625">
        <v>0</v>
      </c>
      <c r="F84" s="626">
        <v>0</v>
      </c>
      <c r="G84" s="625">
        <v>0</v>
      </c>
      <c r="H84" s="478">
        <v>0</v>
      </c>
      <c r="I84" s="479">
        <v>0</v>
      </c>
      <c r="J84" s="626">
        <v>0</v>
      </c>
      <c r="K84" s="625">
        <v>0</v>
      </c>
      <c r="L84" s="626">
        <v>0</v>
      </c>
      <c r="M84" s="625">
        <v>0</v>
      </c>
      <c r="N84" s="478">
        <v>0</v>
      </c>
      <c r="O84" s="479">
        <v>0</v>
      </c>
      <c r="P84" s="478">
        <v>0</v>
      </c>
      <c r="Q84" s="479">
        <v>0</v>
      </c>
      <c r="R84" s="478">
        <v>0</v>
      </c>
      <c r="S84" s="479">
        <v>0</v>
      </c>
      <c r="T84" s="478">
        <v>0</v>
      </c>
      <c r="U84" s="479">
        <v>0</v>
      </c>
      <c r="V84" s="478">
        <v>0</v>
      </c>
      <c r="W84" s="479">
        <v>0</v>
      </c>
      <c r="X84" s="478">
        <v>0</v>
      </c>
      <c r="Y84" s="479">
        <v>0</v>
      </c>
      <c r="Z84" s="478">
        <v>0</v>
      </c>
      <c r="AA84" s="479">
        <v>0</v>
      </c>
      <c r="AB84" s="478">
        <v>0</v>
      </c>
      <c r="AC84" s="479">
        <v>0</v>
      </c>
      <c r="AD84" s="478">
        <v>0</v>
      </c>
      <c r="AE84" s="485">
        <v>0</v>
      </c>
      <c r="AF84" s="627">
        <v>0</v>
      </c>
      <c r="AG84" s="625">
        <v>0</v>
      </c>
      <c r="AH84" s="478">
        <v>0</v>
      </c>
      <c r="AI84" s="479">
        <v>0</v>
      </c>
      <c r="AJ84" s="478">
        <v>15</v>
      </c>
      <c r="AK84" s="479">
        <v>12</v>
      </c>
      <c r="AL84" s="478">
        <v>0</v>
      </c>
      <c r="AM84" s="501">
        <v>0</v>
      </c>
    </row>
    <row r="85" spans="1:39" s="10" customFormat="1" ht="10.8" x14ac:dyDescent="0.2">
      <c r="A85" s="9" t="s">
        <v>311</v>
      </c>
      <c r="B85" s="621">
        <f t="shared" si="6"/>
        <v>3</v>
      </c>
      <c r="C85" s="613">
        <f t="shared" si="6"/>
        <v>4</v>
      </c>
      <c r="D85" s="624">
        <v>0</v>
      </c>
      <c r="E85" s="625">
        <v>0</v>
      </c>
      <c r="F85" s="626">
        <v>0</v>
      </c>
      <c r="G85" s="625">
        <v>0</v>
      </c>
      <c r="H85" s="478">
        <v>0</v>
      </c>
      <c r="I85" s="479">
        <v>0</v>
      </c>
      <c r="J85" s="626">
        <v>0</v>
      </c>
      <c r="K85" s="625">
        <v>0</v>
      </c>
      <c r="L85" s="626">
        <v>0</v>
      </c>
      <c r="M85" s="625">
        <v>0</v>
      </c>
      <c r="N85" s="478">
        <v>0</v>
      </c>
      <c r="O85" s="479">
        <v>0</v>
      </c>
      <c r="P85" s="478">
        <v>0</v>
      </c>
      <c r="Q85" s="479">
        <v>0</v>
      </c>
      <c r="R85" s="478">
        <v>0</v>
      </c>
      <c r="S85" s="479">
        <v>0</v>
      </c>
      <c r="T85" s="478">
        <v>0</v>
      </c>
      <c r="U85" s="479">
        <v>0</v>
      </c>
      <c r="V85" s="478">
        <v>0</v>
      </c>
      <c r="W85" s="479">
        <v>0</v>
      </c>
      <c r="X85" s="478">
        <v>0</v>
      </c>
      <c r="Y85" s="479">
        <v>0</v>
      </c>
      <c r="Z85" s="478">
        <v>0</v>
      </c>
      <c r="AA85" s="479">
        <v>0</v>
      </c>
      <c r="AB85" s="478">
        <v>0</v>
      </c>
      <c r="AC85" s="479">
        <v>0</v>
      </c>
      <c r="AD85" s="478">
        <v>0</v>
      </c>
      <c r="AE85" s="485">
        <v>0</v>
      </c>
      <c r="AF85" s="627">
        <v>0</v>
      </c>
      <c r="AG85" s="625">
        <v>0</v>
      </c>
      <c r="AH85" s="478">
        <v>0</v>
      </c>
      <c r="AI85" s="479">
        <v>0</v>
      </c>
      <c r="AJ85" s="478">
        <v>3</v>
      </c>
      <c r="AK85" s="479">
        <v>4</v>
      </c>
      <c r="AL85" s="478">
        <v>0</v>
      </c>
      <c r="AM85" s="501">
        <v>0</v>
      </c>
    </row>
    <row r="86" spans="1:39" s="10" customFormat="1" ht="10.8" x14ac:dyDescent="0.2">
      <c r="A86" s="820" t="s">
        <v>312</v>
      </c>
      <c r="B86" s="621">
        <f t="shared" si="6"/>
        <v>25</v>
      </c>
      <c r="C86" s="613">
        <f t="shared" si="6"/>
        <v>24</v>
      </c>
      <c r="D86" s="624">
        <v>0</v>
      </c>
      <c r="E86" s="625">
        <v>0</v>
      </c>
      <c r="F86" s="626">
        <v>0</v>
      </c>
      <c r="G86" s="625">
        <v>0</v>
      </c>
      <c r="H86" s="478">
        <v>0</v>
      </c>
      <c r="I86" s="479">
        <v>0</v>
      </c>
      <c r="J86" s="626">
        <v>0</v>
      </c>
      <c r="K86" s="625">
        <v>0</v>
      </c>
      <c r="L86" s="626">
        <v>0</v>
      </c>
      <c r="M86" s="625">
        <v>0</v>
      </c>
      <c r="N86" s="478">
        <v>3</v>
      </c>
      <c r="O86" s="479">
        <v>3</v>
      </c>
      <c r="P86" s="478">
        <v>1</v>
      </c>
      <c r="Q86" s="479">
        <v>0</v>
      </c>
      <c r="R86" s="478">
        <v>6</v>
      </c>
      <c r="S86" s="479">
        <v>6</v>
      </c>
      <c r="T86" s="478">
        <v>0</v>
      </c>
      <c r="U86" s="479">
        <v>0</v>
      </c>
      <c r="V86" s="478">
        <v>0</v>
      </c>
      <c r="W86" s="479">
        <v>0</v>
      </c>
      <c r="X86" s="478">
        <v>0</v>
      </c>
      <c r="Y86" s="479">
        <v>0</v>
      </c>
      <c r="Z86" s="478">
        <v>0</v>
      </c>
      <c r="AA86" s="479">
        <v>0</v>
      </c>
      <c r="AB86" s="478">
        <v>0</v>
      </c>
      <c r="AC86" s="479">
        <v>0</v>
      </c>
      <c r="AD86" s="478">
        <v>0</v>
      </c>
      <c r="AE86" s="485">
        <v>0</v>
      </c>
      <c r="AF86" s="627">
        <v>0</v>
      </c>
      <c r="AG86" s="625">
        <v>0</v>
      </c>
      <c r="AH86" s="478">
        <v>0</v>
      </c>
      <c r="AI86" s="479">
        <v>0</v>
      </c>
      <c r="AJ86" s="478">
        <v>15</v>
      </c>
      <c r="AK86" s="479">
        <v>15</v>
      </c>
      <c r="AL86" s="478">
        <v>0</v>
      </c>
      <c r="AM86" s="501">
        <v>0</v>
      </c>
    </row>
    <row r="87" spans="1:39" s="10" customFormat="1" ht="10.8" x14ac:dyDescent="0.2">
      <c r="A87" s="820" t="s">
        <v>313</v>
      </c>
      <c r="B87" s="621">
        <f t="shared" si="6"/>
        <v>6</v>
      </c>
      <c r="C87" s="613">
        <f t="shared" si="6"/>
        <v>6</v>
      </c>
      <c r="D87" s="624">
        <v>0</v>
      </c>
      <c r="E87" s="625">
        <v>0</v>
      </c>
      <c r="F87" s="626">
        <v>0</v>
      </c>
      <c r="G87" s="625">
        <v>0</v>
      </c>
      <c r="H87" s="478">
        <v>0</v>
      </c>
      <c r="I87" s="479">
        <v>0</v>
      </c>
      <c r="J87" s="626">
        <v>0</v>
      </c>
      <c r="K87" s="625">
        <v>0</v>
      </c>
      <c r="L87" s="626">
        <v>0</v>
      </c>
      <c r="M87" s="625">
        <v>0</v>
      </c>
      <c r="N87" s="478">
        <v>0</v>
      </c>
      <c r="O87" s="479">
        <v>0</v>
      </c>
      <c r="P87" s="478">
        <v>0</v>
      </c>
      <c r="Q87" s="479">
        <v>0</v>
      </c>
      <c r="R87" s="478">
        <v>0</v>
      </c>
      <c r="S87" s="479">
        <v>0</v>
      </c>
      <c r="T87" s="478">
        <v>0</v>
      </c>
      <c r="U87" s="479">
        <v>0</v>
      </c>
      <c r="V87" s="478">
        <v>0</v>
      </c>
      <c r="W87" s="479">
        <v>0</v>
      </c>
      <c r="X87" s="478">
        <v>0</v>
      </c>
      <c r="Y87" s="479">
        <v>0</v>
      </c>
      <c r="Z87" s="478">
        <v>0</v>
      </c>
      <c r="AA87" s="479">
        <v>0</v>
      </c>
      <c r="AB87" s="478">
        <v>0</v>
      </c>
      <c r="AC87" s="479">
        <v>0</v>
      </c>
      <c r="AD87" s="478">
        <v>0</v>
      </c>
      <c r="AE87" s="485">
        <v>0</v>
      </c>
      <c r="AF87" s="627">
        <v>0</v>
      </c>
      <c r="AG87" s="625">
        <v>0</v>
      </c>
      <c r="AH87" s="478">
        <v>0</v>
      </c>
      <c r="AI87" s="479">
        <v>0</v>
      </c>
      <c r="AJ87" s="478">
        <v>6</v>
      </c>
      <c r="AK87" s="479">
        <v>6</v>
      </c>
      <c r="AL87" s="478">
        <v>0</v>
      </c>
      <c r="AM87" s="501">
        <v>0</v>
      </c>
    </row>
    <row r="88" spans="1:39" s="10" customFormat="1" ht="10.8" x14ac:dyDescent="0.2">
      <c r="A88" s="820" t="s">
        <v>314</v>
      </c>
      <c r="B88" s="621">
        <f t="shared" si="6"/>
        <v>18</v>
      </c>
      <c r="C88" s="613">
        <f t="shared" si="6"/>
        <v>14</v>
      </c>
      <c r="D88" s="624">
        <v>0</v>
      </c>
      <c r="E88" s="625">
        <v>0</v>
      </c>
      <c r="F88" s="626">
        <v>0</v>
      </c>
      <c r="G88" s="625">
        <v>0</v>
      </c>
      <c r="H88" s="478">
        <v>0</v>
      </c>
      <c r="I88" s="479">
        <v>0</v>
      </c>
      <c r="J88" s="626">
        <v>0</v>
      </c>
      <c r="K88" s="625">
        <v>0</v>
      </c>
      <c r="L88" s="626">
        <v>0</v>
      </c>
      <c r="M88" s="625">
        <v>0</v>
      </c>
      <c r="N88" s="478">
        <v>10</v>
      </c>
      <c r="O88" s="479">
        <v>6</v>
      </c>
      <c r="P88" s="478">
        <v>0</v>
      </c>
      <c r="Q88" s="479">
        <v>0</v>
      </c>
      <c r="R88" s="478">
        <v>0</v>
      </c>
      <c r="S88" s="479">
        <v>0</v>
      </c>
      <c r="T88" s="478">
        <v>0</v>
      </c>
      <c r="U88" s="479">
        <v>0</v>
      </c>
      <c r="V88" s="478">
        <v>0</v>
      </c>
      <c r="W88" s="479">
        <v>0</v>
      </c>
      <c r="X88" s="478">
        <v>0</v>
      </c>
      <c r="Y88" s="479">
        <v>0</v>
      </c>
      <c r="Z88" s="478">
        <v>0</v>
      </c>
      <c r="AA88" s="479">
        <v>0</v>
      </c>
      <c r="AB88" s="478">
        <v>0</v>
      </c>
      <c r="AC88" s="479">
        <v>0</v>
      </c>
      <c r="AD88" s="478">
        <v>0</v>
      </c>
      <c r="AE88" s="485">
        <v>0</v>
      </c>
      <c r="AF88" s="627">
        <v>0</v>
      </c>
      <c r="AG88" s="625">
        <v>0</v>
      </c>
      <c r="AH88" s="478">
        <v>0</v>
      </c>
      <c r="AI88" s="479">
        <v>0</v>
      </c>
      <c r="AJ88" s="478">
        <v>8</v>
      </c>
      <c r="AK88" s="479">
        <v>8</v>
      </c>
      <c r="AL88" s="478">
        <v>0</v>
      </c>
      <c r="AM88" s="501">
        <v>0</v>
      </c>
    </row>
    <row r="89" spans="1:39" s="10" customFormat="1" ht="10.8" x14ac:dyDescent="0.2">
      <c r="A89" s="9" t="s">
        <v>315</v>
      </c>
      <c r="B89" s="621">
        <f t="shared" si="6"/>
        <v>6</v>
      </c>
      <c r="C89" s="613">
        <f t="shared" si="6"/>
        <v>4</v>
      </c>
      <c r="D89" s="624">
        <v>0</v>
      </c>
      <c r="E89" s="625">
        <v>0</v>
      </c>
      <c r="F89" s="626">
        <v>0</v>
      </c>
      <c r="G89" s="625">
        <v>0</v>
      </c>
      <c r="H89" s="478">
        <v>0</v>
      </c>
      <c r="I89" s="479">
        <v>0</v>
      </c>
      <c r="J89" s="626">
        <v>0</v>
      </c>
      <c r="K89" s="625">
        <v>0</v>
      </c>
      <c r="L89" s="626">
        <v>0</v>
      </c>
      <c r="M89" s="625">
        <v>0</v>
      </c>
      <c r="N89" s="478">
        <v>1</v>
      </c>
      <c r="O89" s="479">
        <v>1</v>
      </c>
      <c r="P89" s="478">
        <v>0</v>
      </c>
      <c r="Q89" s="479">
        <v>0</v>
      </c>
      <c r="R89" s="478">
        <v>3</v>
      </c>
      <c r="S89" s="479">
        <v>1</v>
      </c>
      <c r="T89" s="478">
        <v>0</v>
      </c>
      <c r="U89" s="479">
        <v>0</v>
      </c>
      <c r="V89" s="478">
        <v>0</v>
      </c>
      <c r="W89" s="479">
        <v>0</v>
      </c>
      <c r="X89" s="478">
        <v>0</v>
      </c>
      <c r="Y89" s="479">
        <v>0</v>
      </c>
      <c r="Z89" s="478">
        <v>0</v>
      </c>
      <c r="AA89" s="479">
        <v>0</v>
      </c>
      <c r="AB89" s="478">
        <v>0</v>
      </c>
      <c r="AC89" s="479">
        <v>0</v>
      </c>
      <c r="AD89" s="478">
        <v>0</v>
      </c>
      <c r="AE89" s="485">
        <v>0</v>
      </c>
      <c r="AF89" s="627">
        <v>0</v>
      </c>
      <c r="AG89" s="625">
        <v>0</v>
      </c>
      <c r="AH89" s="478">
        <v>0</v>
      </c>
      <c r="AI89" s="479">
        <v>0</v>
      </c>
      <c r="AJ89" s="478">
        <v>2</v>
      </c>
      <c r="AK89" s="479">
        <v>2</v>
      </c>
      <c r="AL89" s="478">
        <v>0</v>
      </c>
      <c r="AM89" s="501">
        <v>0</v>
      </c>
    </row>
    <row r="90" spans="1:39" s="10" customFormat="1" ht="10.8" x14ac:dyDescent="0.2">
      <c r="A90" s="820" t="s">
        <v>316</v>
      </c>
      <c r="B90" s="621">
        <f t="shared" si="6"/>
        <v>6</v>
      </c>
      <c r="C90" s="613">
        <f t="shared" si="6"/>
        <v>8</v>
      </c>
      <c r="D90" s="624">
        <v>0</v>
      </c>
      <c r="E90" s="625">
        <v>0</v>
      </c>
      <c r="F90" s="626">
        <v>0</v>
      </c>
      <c r="G90" s="625">
        <v>0</v>
      </c>
      <c r="H90" s="478">
        <v>0</v>
      </c>
      <c r="I90" s="479">
        <v>0</v>
      </c>
      <c r="J90" s="626">
        <v>0</v>
      </c>
      <c r="K90" s="625">
        <v>0</v>
      </c>
      <c r="L90" s="626">
        <v>0</v>
      </c>
      <c r="M90" s="625">
        <v>0</v>
      </c>
      <c r="N90" s="478">
        <v>0</v>
      </c>
      <c r="O90" s="479">
        <v>0</v>
      </c>
      <c r="P90" s="478">
        <v>0</v>
      </c>
      <c r="Q90" s="479">
        <v>0</v>
      </c>
      <c r="R90" s="478">
        <v>0</v>
      </c>
      <c r="S90" s="479">
        <v>0</v>
      </c>
      <c r="T90" s="478">
        <v>0</v>
      </c>
      <c r="U90" s="479">
        <v>0</v>
      </c>
      <c r="V90" s="478">
        <v>0</v>
      </c>
      <c r="W90" s="479">
        <v>0</v>
      </c>
      <c r="X90" s="478">
        <v>0</v>
      </c>
      <c r="Y90" s="479">
        <v>0</v>
      </c>
      <c r="Z90" s="478">
        <v>0</v>
      </c>
      <c r="AA90" s="479">
        <v>0</v>
      </c>
      <c r="AB90" s="478">
        <v>0</v>
      </c>
      <c r="AC90" s="479">
        <v>0</v>
      </c>
      <c r="AD90" s="478">
        <v>0</v>
      </c>
      <c r="AE90" s="485">
        <v>0</v>
      </c>
      <c r="AF90" s="627">
        <v>0</v>
      </c>
      <c r="AG90" s="625">
        <v>0</v>
      </c>
      <c r="AH90" s="478">
        <v>0</v>
      </c>
      <c r="AI90" s="479">
        <v>0</v>
      </c>
      <c r="AJ90" s="478">
        <v>6</v>
      </c>
      <c r="AK90" s="479">
        <v>8</v>
      </c>
      <c r="AL90" s="478">
        <v>0</v>
      </c>
      <c r="AM90" s="501">
        <v>0</v>
      </c>
    </row>
    <row r="91" spans="1:39" s="10" customFormat="1" ht="10.8" x14ac:dyDescent="0.2">
      <c r="A91" s="9" t="s">
        <v>317</v>
      </c>
      <c r="B91" s="621">
        <f t="shared" si="6"/>
        <v>0</v>
      </c>
      <c r="C91" s="613">
        <f t="shared" si="6"/>
        <v>0</v>
      </c>
      <c r="D91" s="624">
        <v>0</v>
      </c>
      <c r="E91" s="625">
        <v>0</v>
      </c>
      <c r="F91" s="626">
        <v>0</v>
      </c>
      <c r="G91" s="625">
        <v>0</v>
      </c>
      <c r="H91" s="478">
        <v>0</v>
      </c>
      <c r="I91" s="479">
        <v>0</v>
      </c>
      <c r="J91" s="626">
        <v>0</v>
      </c>
      <c r="K91" s="625">
        <v>0</v>
      </c>
      <c r="L91" s="626">
        <v>0</v>
      </c>
      <c r="M91" s="625">
        <v>0</v>
      </c>
      <c r="N91" s="478">
        <v>0</v>
      </c>
      <c r="O91" s="479">
        <v>0</v>
      </c>
      <c r="P91" s="478">
        <v>0</v>
      </c>
      <c r="Q91" s="479">
        <v>0</v>
      </c>
      <c r="R91" s="478">
        <v>0</v>
      </c>
      <c r="S91" s="479">
        <v>0</v>
      </c>
      <c r="T91" s="478">
        <v>0</v>
      </c>
      <c r="U91" s="479">
        <v>0</v>
      </c>
      <c r="V91" s="478">
        <v>0</v>
      </c>
      <c r="W91" s="479">
        <v>0</v>
      </c>
      <c r="X91" s="478">
        <v>0</v>
      </c>
      <c r="Y91" s="479">
        <v>0</v>
      </c>
      <c r="Z91" s="478">
        <v>0</v>
      </c>
      <c r="AA91" s="479">
        <v>0</v>
      </c>
      <c r="AB91" s="478">
        <v>0</v>
      </c>
      <c r="AC91" s="479">
        <v>0</v>
      </c>
      <c r="AD91" s="478">
        <v>0</v>
      </c>
      <c r="AE91" s="485">
        <v>0</v>
      </c>
      <c r="AF91" s="627">
        <v>0</v>
      </c>
      <c r="AG91" s="625">
        <v>0</v>
      </c>
      <c r="AH91" s="478">
        <v>0</v>
      </c>
      <c r="AI91" s="479">
        <v>0</v>
      </c>
      <c r="AJ91" s="478">
        <v>0</v>
      </c>
      <c r="AK91" s="479">
        <v>0</v>
      </c>
      <c r="AL91" s="478">
        <v>0</v>
      </c>
      <c r="AM91" s="501">
        <v>0</v>
      </c>
    </row>
    <row r="92" spans="1:39" s="10" customFormat="1" ht="10.8" x14ac:dyDescent="0.2">
      <c r="A92" s="820" t="s">
        <v>318</v>
      </c>
      <c r="B92" s="621">
        <f t="shared" si="6"/>
        <v>37</v>
      </c>
      <c r="C92" s="613">
        <f t="shared" si="6"/>
        <v>42</v>
      </c>
      <c r="D92" s="624">
        <v>0</v>
      </c>
      <c r="E92" s="625">
        <v>0</v>
      </c>
      <c r="F92" s="626">
        <v>0</v>
      </c>
      <c r="G92" s="625">
        <v>0</v>
      </c>
      <c r="H92" s="478">
        <v>0</v>
      </c>
      <c r="I92" s="479">
        <v>0</v>
      </c>
      <c r="J92" s="626">
        <v>0</v>
      </c>
      <c r="K92" s="625">
        <v>0</v>
      </c>
      <c r="L92" s="626">
        <v>0</v>
      </c>
      <c r="M92" s="625">
        <v>0</v>
      </c>
      <c r="N92" s="478">
        <v>0</v>
      </c>
      <c r="O92" s="479">
        <v>0</v>
      </c>
      <c r="P92" s="478">
        <v>0</v>
      </c>
      <c r="Q92" s="479">
        <v>0</v>
      </c>
      <c r="R92" s="478">
        <v>0</v>
      </c>
      <c r="S92" s="479">
        <v>0</v>
      </c>
      <c r="T92" s="478">
        <v>0</v>
      </c>
      <c r="U92" s="479">
        <v>0</v>
      </c>
      <c r="V92" s="478">
        <v>0</v>
      </c>
      <c r="W92" s="479">
        <v>0</v>
      </c>
      <c r="X92" s="478">
        <v>0</v>
      </c>
      <c r="Y92" s="479">
        <v>0</v>
      </c>
      <c r="Z92" s="478">
        <v>0</v>
      </c>
      <c r="AA92" s="479">
        <v>0</v>
      </c>
      <c r="AB92" s="478">
        <v>0</v>
      </c>
      <c r="AC92" s="479">
        <v>0</v>
      </c>
      <c r="AD92" s="478">
        <v>1</v>
      </c>
      <c r="AE92" s="485">
        <v>1</v>
      </c>
      <c r="AF92" s="627">
        <v>0</v>
      </c>
      <c r="AG92" s="625">
        <v>0</v>
      </c>
      <c r="AH92" s="478">
        <v>0</v>
      </c>
      <c r="AI92" s="479">
        <v>0</v>
      </c>
      <c r="AJ92" s="478">
        <v>36</v>
      </c>
      <c r="AK92" s="479">
        <v>41</v>
      </c>
      <c r="AL92" s="478">
        <v>0</v>
      </c>
      <c r="AM92" s="501">
        <v>0</v>
      </c>
    </row>
    <row r="93" spans="1:39" s="10" customFormat="1" ht="10.8" x14ac:dyDescent="0.2">
      <c r="A93" s="9" t="s">
        <v>319</v>
      </c>
      <c r="B93" s="621">
        <f t="shared" si="6"/>
        <v>0</v>
      </c>
      <c r="C93" s="613">
        <f t="shared" si="6"/>
        <v>0</v>
      </c>
      <c r="D93" s="624">
        <v>0</v>
      </c>
      <c r="E93" s="625">
        <v>0</v>
      </c>
      <c r="F93" s="626">
        <v>0</v>
      </c>
      <c r="G93" s="625">
        <v>0</v>
      </c>
      <c r="H93" s="478">
        <v>0</v>
      </c>
      <c r="I93" s="479">
        <v>0</v>
      </c>
      <c r="J93" s="626">
        <v>0</v>
      </c>
      <c r="K93" s="625">
        <v>0</v>
      </c>
      <c r="L93" s="626">
        <v>0</v>
      </c>
      <c r="M93" s="625">
        <v>0</v>
      </c>
      <c r="N93" s="478">
        <v>0</v>
      </c>
      <c r="O93" s="479">
        <v>0</v>
      </c>
      <c r="P93" s="478">
        <v>0</v>
      </c>
      <c r="Q93" s="479">
        <v>0</v>
      </c>
      <c r="R93" s="478">
        <v>0</v>
      </c>
      <c r="S93" s="479">
        <v>0</v>
      </c>
      <c r="T93" s="478">
        <v>0</v>
      </c>
      <c r="U93" s="479">
        <v>0</v>
      </c>
      <c r="V93" s="478">
        <v>0</v>
      </c>
      <c r="W93" s="479">
        <v>0</v>
      </c>
      <c r="X93" s="478">
        <v>0</v>
      </c>
      <c r="Y93" s="479">
        <v>0</v>
      </c>
      <c r="Z93" s="478">
        <v>0</v>
      </c>
      <c r="AA93" s="479">
        <v>0</v>
      </c>
      <c r="AB93" s="478">
        <v>0</v>
      </c>
      <c r="AC93" s="479">
        <v>0</v>
      </c>
      <c r="AD93" s="478">
        <v>0</v>
      </c>
      <c r="AE93" s="485">
        <v>0</v>
      </c>
      <c r="AF93" s="627">
        <v>0</v>
      </c>
      <c r="AG93" s="625">
        <v>0</v>
      </c>
      <c r="AH93" s="478">
        <v>0</v>
      </c>
      <c r="AI93" s="479">
        <v>0</v>
      </c>
      <c r="AJ93" s="478">
        <v>0</v>
      </c>
      <c r="AK93" s="479">
        <v>0</v>
      </c>
      <c r="AL93" s="478">
        <v>0</v>
      </c>
      <c r="AM93" s="501">
        <v>0</v>
      </c>
    </row>
    <row r="94" spans="1:39" s="10" customFormat="1" ht="10.8" x14ac:dyDescent="0.2">
      <c r="A94" s="9" t="s">
        <v>320</v>
      </c>
      <c r="B94" s="621">
        <f t="shared" si="6"/>
        <v>0</v>
      </c>
      <c r="C94" s="613">
        <f t="shared" si="6"/>
        <v>0</v>
      </c>
      <c r="D94" s="624">
        <v>0</v>
      </c>
      <c r="E94" s="625">
        <v>0</v>
      </c>
      <c r="F94" s="626">
        <v>0</v>
      </c>
      <c r="G94" s="625">
        <v>0</v>
      </c>
      <c r="H94" s="478">
        <v>0</v>
      </c>
      <c r="I94" s="479">
        <v>0</v>
      </c>
      <c r="J94" s="626">
        <v>0</v>
      </c>
      <c r="K94" s="625">
        <v>0</v>
      </c>
      <c r="L94" s="626">
        <v>0</v>
      </c>
      <c r="M94" s="625">
        <v>0</v>
      </c>
      <c r="N94" s="478">
        <v>0</v>
      </c>
      <c r="O94" s="479">
        <v>0</v>
      </c>
      <c r="P94" s="478">
        <v>0</v>
      </c>
      <c r="Q94" s="479">
        <v>0</v>
      </c>
      <c r="R94" s="478">
        <v>0</v>
      </c>
      <c r="S94" s="479">
        <v>0</v>
      </c>
      <c r="T94" s="478">
        <v>0</v>
      </c>
      <c r="U94" s="479">
        <v>0</v>
      </c>
      <c r="V94" s="478">
        <v>0</v>
      </c>
      <c r="W94" s="479">
        <v>0</v>
      </c>
      <c r="X94" s="478">
        <v>0</v>
      </c>
      <c r="Y94" s="479">
        <v>0</v>
      </c>
      <c r="Z94" s="478">
        <v>0</v>
      </c>
      <c r="AA94" s="479">
        <v>0</v>
      </c>
      <c r="AB94" s="478">
        <v>0</v>
      </c>
      <c r="AC94" s="479">
        <v>0</v>
      </c>
      <c r="AD94" s="478">
        <v>0</v>
      </c>
      <c r="AE94" s="485">
        <v>0</v>
      </c>
      <c r="AF94" s="627">
        <v>0</v>
      </c>
      <c r="AG94" s="625">
        <v>0</v>
      </c>
      <c r="AH94" s="478">
        <v>0</v>
      </c>
      <c r="AI94" s="479">
        <v>0</v>
      </c>
      <c r="AJ94" s="478">
        <v>0</v>
      </c>
      <c r="AK94" s="479">
        <v>0</v>
      </c>
      <c r="AL94" s="478">
        <v>0</v>
      </c>
      <c r="AM94" s="501">
        <v>0</v>
      </c>
    </row>
    <row r="95" spans="1:39" s="10" customFormat="1" ht="10.8" x14ac:dyDescent="0.2">
      <c r="A95" s="820" t="s">
        <v>321</v>
      </c>
      <c r="B95" s="621">
        <f t="shared" si="6"/>
        <v>17</v>
      </c>
      <c r="C95" s="613">
        <f t="shared" si="6"/>
        <v>24</v>
      </c>
      <c r="D95" s="624">
        <v>0</v>
      </c>
      <c r="E95" s="625">
        <v>0</v>
      </c>
      <c r="F95" s="626">
        <v>0</v>
      </c>
      <c r="G95" s="625">
        <v>0</v>
      </c>
      <c r="H95" s="478">
        <v>0</v>
      </c>
      <c r="I95" s="479">
        <v>0</v>
      </c>
      <c r="J95" s="626">
        <v>0</v>
      </c>
      <c r="K95" s="625">
        <v>0</v>
      </c>
      <c r="L95" s="626">
        <v>0</v>
      </c>
      <c r="M95" s="625">
        <v>0</v>
      </c>
      <c r="N95" s="478">
        <v>0</v>
      </c>
      <c r="O95" s="479">
        <v>0</v>
      </c>
      <c r="P95" s="478">
        <v>0</v>
      </c>
      <c r="Q95" s="479">
        <v>0</v>
      </c>
      <c r="R95" s="478">
        <v>2</v>
      </c>
      <c r="S95" s="479">
        <v>4</v>
      </c>
      <c r="T95" s="478">
        <v>0</v>
      </c>
      <c r="U95" s="479">
        <v>0</v>
      </c>
      <c r="V95" s="478">
        <v>0</v>
      </c>
      <c r="W95" s="479">
        <v>0</v>
      </c>
      <c r="X95" s="478">
        <v>0</v>
      </c>
      <c r="Y95" s="479">
        <v>0</v>
      </c>
      <c r="Z95" s="478">
        <v>0</v>
      </c>
      <c r="AA95" s="479">
        <v>0</v>
      </c>
      <c r="AB95" s="478">
        <v>0</v>
      </c>
      <c r="AC95" s="479">
        <v>0</v>
      </c>
      <c r="AD95" s="478">
        <v>0</v>
      </c>
      <c r="AE95" s="485">
        <v>0</v>
      </c>
      <c r="AF95" s="627">
        <v>0</v>
      </c>
      <c r="AG95" s="625">
        <v>0</v>
      </c>
      <c r="AH95" s="478">
        <v>0</v>
      </c>
      <c r="AI95" s="479">
        <v>0</v>
      </c>
      <c r="AJ95" s="478">
        <v>15</v>
      </c>
      <c r="AK95" s="479">
        <v>20</v>
      </c>
      <c r="AL95" s="478">
        <v>0</v>
      </c>
      <c r="AM95" s="501">
        <v>0</v>
      </c>
    </row>
    <row r="96" spans="1:39" s="10" customFormat="1" ht="10.8" x14ac:dyDescent="0.2">
      <c r="A96" s="9" t="s">
        <v>211</v>
      </c>
      <c r="B96" s="621">
        <f t="shared" si="6"/>
        <v>1</v>
      </c>
      <c r="C96" s="613">
        <f t="shared" si="6"/>
        <v>1</v>
      </c>
      <c r="D96" s="624">
        <v>0</v>
      </c>
      <c r="E96" s="625">
        <v>0</v>
      </c>
      <c r="F96" s="626">
        <v>0</v>
      </c>
      <c r="G96" s="625">
        <v>0</v>
      </c>
      <c r="H96" s="478">
        <v>0</v>
      </c>
      <c r="I96" s="479">
        <v>0</v>
      </c>
      <c r="J96" s="626">
        <v>0</v>
      </c>
      <c r="K96" s="625">
        <v>0</v>
      </c>
      <c r="L96" s="626">
        <v>0</v>
      </c>
      <c r="M96" s="625">
        <v>0</v>
      </c>
      <c r="N96" s="478">
        <v>0</v>
      </c>
      <c r="O96" s="479">
        <v>0</v>
      </c>
      <c r="P96" s="478">
        <v>0</v>
      </c>
      <c r="Q96" s="479">
        <v>0</v>
      </c>
      <c r="R96" s="478">
        <v>0</v>
      </c>
      <c r="S96" s="479">
        <v>0</v>
      </c>
      <c r="T96" s="478">
        <v>0</v>
      </c>
      <c r="U96" s="479">
        <v>0</v>
      </c>
      <c r="V96" s="478">
        <v>0</v>
      </c>
      <c r="W96" s="479">
        <v>0</v>
      </c>
      <c r="X96" s="478">
        <v>0</v>
      </c>
      <c r="Y96" s="479">
        <v>0</v>
      </c>
      <c r="Z96" s="478">
        <v>0</v>
      </c>
      <c r="AA96" s="479">
        <v>0</v>
      </c>
      <c r="AB96" s="478">
        <v>0</v>
      </c>
      <c r="AC96" s="479">
        <v>0</v>
      </c>
      <c r="AD96" s="478">
        <v>0</v>
      </c>
      <c r="AE96" s="485">
        <v>0</v>
      </c>
      <c r="AF96" s="627">
        <v>0</v>
      </c>
      <c r="AG96" s="625">
        <v>0</v>
      </c>
      <c r="AH96" s="478">
        <v>0</v>
      </c>
      <c r="AI96" s="479">
        <v>0</v>
      </c>
      <c r="AJ96" s="478">
        <v>1</v>
      </c>
      <c r="AK96" s="479">
        <v>1</v>
      </c>
      <c r="AL96" s="478">
        <v>0</v>
      </c>
      <c r="AM96" s="501">
        <v>0</v>
      </c>
    </row>
    <row r="97" spans="1:40" s="10" customFormat="1" ht="10.8" x14ac:dyDescent="0.2">
      <c r="A97" s="9" t="s">
        <v>322</v>
      </c>
      <c r="B97" s="621">
        <f t="shared" si="6"/>
        <v>7</v>
      </c>
      <c r="C97" s="613">
        <f t="shared" si="6"/>
        <v>6</v>
      </c>
      <c r="D97" s="624">
        <v>0</v>
      </c>
      <c r="E97" s="625">
        <v>0</v>
      </c>
      <c r="F97" s="626">
        <v>0</v>
      </c>
      <c r="G97" s="625">
        <v>0</v>
      </c>
      <c r="H97" s="478">
        <v>0</v>
      </c>
      <c r="I97" s="479">
        <v>0</v>
      </c>
      <c r="J97" s="626">
        <v>0</v>
      </c>
      <c r="K97" s="625">
        <v>0</v>
      </c>
      <c r="L97" s="626">
        <v>0</v>
      </c>
      <c r="M97" s="625">
        <v>0</v>
      </c>
      <c r="N97" s="478">
        <v>2</v>
      </c>
      <c r="O97" s="479">
        <v>2</v>
      </c>
      <c r="P97" s="478">
        <v>0</v>
      </c>
      <c r="Q97" s="479">
        <v>0</v>
      </c>
      <c r="R97" s="478">
        <v>1</v>
      </c>
      <c r="S97" s="479">
        <v>1</v>
      </c>
      <c r="T97" s="478">
        <v>0</v>
      </c>
      <c r="U97" s="479">
        <v>0</v>
      </c>
      <c r="V97" s="478">
        <v>0</v>
      </c>
      <c r="W97" s="479">
        <v>0</v>
      </c>
      <c r="X97" s="478">
        <v>0</v>
      </c>
      <c r="Y97" s="479">
        <v>0</v>
      </c>
      <c r="Z97" s="478">
        <v>0</v>
      </c>
      <c r="AA97" s="479">
        <v>0</v>
      </c>
      <c r="AB97" s="478">
        <v>0</v>
      </c>
      <c r="AC97" s="479">
        <v>0</v>
      </c>
      <c r="AD97" s="478">
        <v>0</v>
      </c>
      <c r="AE97" s="485">
        <v>0</v>
      </c>
      <c r="AF97" s="627">
        <v>0</v>
      </c>
      <c r="AG97" s="625">
        <v>0</v>
      </c>
      <c r="AH97" s="478">
        <v>0</v>
      </c>
      <c r="AI97" s="479">
        <v>0</v>
      </c>
      <c r="AJ97" s="478">
        <v>4</v>
      </c>
      <c r="AK97" s="479">
        <v>3</v>
      </c>
      <c r="AL97" s="478">
        <v>0</v>
      </c>
      <c r="AM97" s="501">
        <v>0</v>
      </c>
    </row>
    <row r="98" spans="1:40" s="10" customFormat="1" ht="10.8" x14ac:dyDescent="0.2">
      <c r="A98" s="820" t="s">
        <v>323</v>
      </c>
      <c r="B98" s="621">
        <f t="shared" si="6"/>
        <v>2</v>
      </c>
      <c r="C98" s="613">
        <f t="shared" si="6"/>
        <v>1</v>
      </c>
      <c r="D98" s="624">
        <v>0</v>
      </c>
      <c r="E98" s="625">
        <v>0</v>
      </c>
      <c r="F98" s="626">
        <v>0</v>
      </c>
      <c r="G98" s="625">
        <v>0</v>
      </c>
      <c r="H98" s="478">
        <v>0</v>
      </c>
      <c r="I98" s="479">
        <v>0</v>
      </c>
      <c r="J98" s="626">
        <v>0</v>
      </c>
      <c r="K98" s="625">
        <v>0</v>
      </c>
      <c r="L98" s="626">
        <v>0</v>
      </c>
      <c r="M98" s="625">
        <v>0</v>
      </c>
      <c r="N98" s="478">
        <v>0</v>
      </c>
      <c r="O98" s="479">
        <v>0</v>
      </c>
      <c r="P98" s="478">
        <v>0</v>
      </c>
      <c r="Q98" s="479">
        <v>0</v>
      </c>
      <c r="R98" s="478">
        <v>0</v>
      </c>
      <c r="S98" s="479">
        <v>0</v>
      </c>
      <c r="T98" s="478">
        <v>0</v>
      </c>
      <c r="U98" s="479">
        <v>0</v>
      </c>
      <c r="V98" s="478">
        <v>0</v>
      </c>
      <c r="W98" s="479">
        <v>0</v>
      </c>
      <c r="X98" s="478">
        <v>0</v>
      </c>
      <c r="Y98" s="479">
        <v>0</v>
      </c>
      <c r="Z98" s="478">
        <v>0</v>
      </c>
      <c r="AA98" s="479">
        <v>0</v>
      </c>
      <c r="AB98" s="478">
        <v>0</v>
      </c>
      <c r="AC98" s="479">
        <v>0</v>
      </c>
      <c r="AD98" s="478">
        <v>1</v>
      </c>
      <c r="AE98" s="485">
        <v>1</v>
      </c>
      <c r="AF98" s="627">
        <v>0</v>
      </c>
      <c r="AG98" s="625">
        <v>0</v>
      </c>
      <c r="AH98" s="478">
        <v>1</v>
      </c>
      <c r="AI98" s="479">
        <v>0</v>
      </c>
      <c r="AJ98" s="478">
        <v>0</v>
      </c>
      <c r="AK98" s="479">
        <v>0</v>
      </c>
      <c r="AL98" s="478">
        <v>0</v>
      </c>
      <c r="AM98" s="501">
        <v>0</v>
      </c>
    </row>
    <row r="99" spans="1:40" s="10" customFormat="1" ht="10.8" x14ac:dyDescent="0.2">
      <c r="A99" s="820" t="s">
        <v>324</v>
      </c>
      <c r="B99" s="621">
        <f t="shared" si="6"/>
        <v>4</v>
      </c>
      <c r="C99" s="613">
        <f t="shared" si="6"/>
        <v>3</v>
      </c>
      <c r="D99" s="624">
        <v>0</v>
      </c>
      <c r="E99" s="625">
        <v>0</v>
      </c>
      <c r="F99" s="626">
        <v>0</v>
      </c>
      <c r="G99" s="625">
        <v>0</v>
      </c>
      <c r="H99" s="478">
        <v>0</v>
      </c>
      <c r="I99" s="479">
        <v>0</v>
      </c>
      <c r="J99" s="626">
        <v>0</v>
      </c>
      <c r="K99" s="625">
        <v>0</v>
      </c>
      <c r="L99" s="626">
        <v>0</v>
      </c>
      <c r="M99" s="625">
        <v>0</v>
      </c>
      <c r="N99" s="478">
        <v>2</v>
      </c>
      <c r="O99" s="479">
        <v>2</v>
      </c>
      <c r="P99" s="478">
        <v>0</v>
      </c>
      <c r="Q99" s="479">
        <v>0</v>
      </c>
      <c r="R99" s="478">
        <v>0</v>
      </c>
      <c r="S99" s="479">
        <v>0</v>
      </c>
      <c r="T99" s="478">
        <v>0</v>
      </c>
      <c r="U99" s="479">
        <v>0</v>
      </c>
      <c r="V99" s="478">
        <v>0</v>
      </c>
      <c r="W99" s="479">
        <v>0</v>
      </c>
      <c r="X99" s="478">
        <v>0</v>
      </c>
      <c r="Y99" s="479">
        <v>0</v>
      </c>
      <c r="Z99" s="478">
        <v>0</v>
      </c>
      <c r="AA99" s="479">
        <v>0</v>
      </c>
      <c r="AB99" s="478">
        <v>0</v>
      </c>
      <c r="AC99" s="479">
        <v>0</v>
      </c>
      <c r="AD99" s="478">
        <v>0</v>
      </c>
      <c r="AE99" s="485">
        <v>0</v>
      </c>
      <c r="AF99" s="627">
        <v>0</v>
      </c>
      <c r="AG99" s="625">
        <v>0</v>
      </c>
      <c r="AH99" s="478">
        <v>0</v>
      </c>
      <c r="AI99" s="479">
        <v>0</v>
      </c>
      <c r="AJ99" s="478">
        <v>2</v>
      </c>
      <c r="AK99" s="479">
        <v>1</v>
      </c>
      <c r="AL99" s="478">
        <v>0</v>
      </c>
      <c r="AM99" s="501">
        <v>0</v>
      </c>
    </row>
    <row r="100" spans="1:40" s="10" customFormat="1" ht="10.8" x14ac:dyDescent="0.2">
      <c r="A100" s="9" t="s">
        <v>325</v>
      </c>
      <c r="B100" s="621">
        <f t="shared" si="6"/>
        <v>7</v>
      </c>
      <c r="C100" s="613">
        <f t="shared" si="6"/>
        <v>2</v>
      </c>
      <c r="D100" s="624">
        <v>0</v>
      </c>
      <c r="E100" s="625">
        <v>0</v>
      </c>
      <c r="F100" s="626">
        <v>0</v>
      </c>
      <c r="G100" s="625">
        <v>0</v>
      </c>
      <c r="H100" s="478">
        <v>0</v>
      </c>
      <c r="I100" s="479">
        <v>0</v>
      </c>
      <c r="J100" s="626">
        <v>0</v>
      </c>
      <c r="K100" s="625">
        <v>0</v>
      </c>
      <c r="L100" s="626">
        <v>0</v>
      </c>
      <c r="M100" s="625">
        <v>0</v>
      </c>
      <c r="N100" s="478">
        <v>4</v>
      </c>
      <c r="O100" s="479">
        <v>2</v>
      </c>
      <c r="P100" s="478">
        <v>0</v>
      </c>
      <c r="Q100" s="479">
        <v>0</v>
      </c>
      <c r="R100" s="478">
        <v>0</v>
      </c>
      <c r="S100" s="479">
        <v>0</v>
      </c>
      <c r="T100" s="478">
        <v>0</v>
      </c>
      <c r="U100" s="479">
        <v>0</v>
      </c>
      <c r="V100" s="478">
        <v>0</v>
      </c>
      <c r="W100" s="479">
        <v>0</v>
      </c>
      <c r="X100" s="478">
        <v>0</v>
      </c>
      <c r="Y100" s="479">
        <v>0</v>
      </c>
      <c r="Z100" s="478">
        <v>0</v>
      </c>
      <c r="AA100" s="479">
        <v>0</v>
      </c>
      <c r="AB100" s="478">
        <v>0</v>
      </c>
      <c r="AC100" s="479">
        <v>0</v>
      </c>
      <c r="AD100" s="478">
        <v>0</v>
      </c>
      <c r="AE100" s="485">
        <v>0</v>
      </c>
      <c r="AF100" s="627">
        <v>0</v>
      </c>
      <c r="AG100" s="625">
        <v>0</v>
      </c>
      <c r="AH100" s="478">
        <v>0</v>
      </c>
      <c r="AI100" s="479">
        <v>0</v>
      </c>
      <c r="AJ100" s="478">
        <v>3</v>
      </c>
      <c r="AK100" s="479">
        <v>0</v>
      </c>
      <c r="AL100" s="478">
        <v>0</v>
      </c>
      <c r="AM100" s="501">
        <v>0</v>
      </c>
    </row>
    <row r="101" spans="1:40" s="10" customFormat="1" ht="10.8" x14ac:dyDescent="0.2">
      <c r="A101" s="9" t="s">
        <v>326</v>
      </c>
      <c r="B101" s="621">
        <f t="shared" si="6"/>
        <v>0</v>
      </c>
      <c r="C101" s="613">
        <f t="shared" si="6"/>
        <v>0</v>
      </c>
      <c r="D101" s="624">
        <v>0</v>
      </c>
      <c r="E101" s="625">
        <v>0</v>
      </c>
      <c r="F101" s="626">
        <v>0</v>
      </c>
      <c r="G101" s="625">
        <v>0</v>
      </c>
      <c r="H101" s="478">
        <v>0</v>
      </c>
      <c r="I101" s="479">
        <v>0</v>
      </c>
      <c r="J101" s="626">
        <v>0</v>
      </c>
      <c r="K101" s="625">
        <v>0</v>
      </c>
      <c r="L101" s="626">
        <v>0</v>
      </c>
      <c r="M101" s="625">
        <v>0</v>
      </c>
      <c r="N101" s="478">
        <v>0</v>
      </c>
      <c r="O101" s="479">
        <v>0</v>
      </c>
      <c r="P101" s="478">
        <v>0</v>
      </c>
      <c r="Q101" s="479">
        <v>0</v>
      </c>
      <c r="R101" s="478">
        <v>0</v>
      </c>
      <c r="S101" s="479">
        <v>0</v>
      </c>
      <c r="T101" s="478">
        <v>0</v>
      </c>
      <c r="U101" s="479">
        <v>0</v>
      </c>
      <c r="V101" s="478">
        <v>0</v>
      </c>
      <c r="W101" s="479">
        <v>0</v>
      </c>
      <c r="X101" s="478">
        <v>0</v>
      </c>
      <c r="Y101" s="479">
        <v>0</v>
      </c>
      <c r="Z101" s="478">
        <v>0</v>
      </c>
      <c r="AA101" s="479">
        <v>0</v>
      </c>
      <c r="AB101" s="478">
        <v>0</v>
      </c>
      <c r="AC101" s="479">
        <v>0</v>
      </c>
      <c r="AD101" s="478">
        <v>0</v>
      </c>
      <c r="AE101" s="485">
        <v>0</v>
      </c>
      <c r="AF101" s="627">
        <v>0</v>
      </c>
      <c r="AG101" s="625">
        <v>0</v>
      </c>
      <c r="AH101" s="478">
        <v>0</v>
      </c>
      <c r="AI101" s="479">
        <v>0</v>
      </c>
      <c r="AJ101" s="478">
        <v>0</v>
      </c>
      <c r="AK101" s="479">
        <v>0</v>
      </c>
      <c r="AL101" s="478">
        <v>0</v>
      </c>
      <c r="AM101" s="501">
        <v>0</v>
      </c>
    </row>
    <row r="102" spans="1:40" s="10" customFormat="1" ht="10.8" x14ac:dyDescent="0.2">
      <c r="A102" s="93" t="s">
        <v>327</v>
      </c>
      <c r="B102" s="621">
        <f t="shared" si="6"/>
        <v>2</v>
      </c>
      <c r="C102" s="613">
        <f t="shared" si="6"/>
        <v>1</v>
      </c>
      <c r="D102" s="624">
        <v>0</v>
      </c>
      <c r="E102" s="625">
        <v>0</v>
      </c>
      <c r="F102" s="626">
        <v>0</v>
      </c>
      <c r="G102" s="625">
        <v>0</v>
      </c>
      <c r="H102" s="480">
        <v>0</v>
      </c>
      <c r="I102" s="481">
        <v>0</v>
      </c>
      <c r="J102" s="626">
        <v>0</v>
      </c>
      <c r="K102" s="625">
        <v>0</v>
      </c>
      <c r="L102" s="626">
        <v>0</v>
      </c>
      <c r="M102" s="625">
        <v>0</v>
      </c>
      <c r="N102" s="480">
        <v>0</v>
      </c>
      <c r="O102" s="481">
        <v>0</v>
      </c>
      <c r="P102" s="480">
        <v>0</v>
      </c>
      <c r="Q102" s="481">
        <v>0</v>
      </c>
      <c r="R102" s="480">
        <v>0</v>
      </c>
      <c r="S102" s="481">
        <v>0</v>
      </c>
      <c r="T102" s="480">
        <v>0</v>
      </c>
      <c r="U102" s="481">
        <v>0</v>
      </c>
      <c r="V102" s="480">
        <v>0</v>
      </c>
      <c r="W102" s="481">
        <v>0</v>
      </c>
      <c r="X102" s="480">
        <v>0</v>
      </c>
      <c r="Y102" s="481">
        <v>0</v>
      </c>
      <c r="Z102" s="480">
        <v>2</v>
      </c>
      <c r="AA102" s="481">
        <v>1</v>
      </c>
      <c r="AB102" s="480">
        <v>0</v>
      </c>
      <c r="AC102" s="481">
        <v>0</v>
      </c>
      <c r="AD102" s="480">
        <v>0</v>
      </c>
      <c r="AE102" s="486">
        <v>0</v>
      </c>
      <c r="AF102" s="627">
        <v>0</v>
      </c>
      <c r="AG102" s="625">
        <v>0</v>
      </c>
      <c r="AH102" s="480">
        <v>0</v>
      </c>
      <c r="AI102" s="481">
        <v>0</v>
      </c>
      <c r="AJ102" s="480">
        <v>0</v>
      </c>
      <c r="AK102" s="481">
        <v>0</v>
      </c>
      <c r="AL102" s="480">
        <v>0</v>
      </c>
      <c r="AM102" s="502">
        <v>0</v>
      </c>
    </row>
    <row r="103" spans="1:40" s="10" customFormat="1" ht="10.8" x14ac:dyDescent="0.2">
      <c r="A103" s="88" t="s">
        <v>99</v>
      </c>
      <c r="B103" s="633">
        <f t="shared" si="6"/>
        <v>135</v>
      </c>
      <c r="C103" s="634">
        <f t="shared" si="6"/>
        <v>95</v>
      </c>
      <c r="D103" s="633">
        <v>0</v>
      </c>
      <c r="E103" s="635">
        <v>0</v>
      </c>
      <c r="F103" s="636">
        <v>0</v>
      </c>
      <c r="G103" s="635">
        <v>0</v>
      </c>
      <c r="H103" s="475">
        <v>0</v>
      </c>
      <c r="I103" s="474">
        <v>0</v>
      </c>
      <c r="J103" s="636">
        <v>0</v>
      </c>
      <c r="K103" s="635">
        <v>0</v>
      </c>
      <c r="L103" s="636">
        <v>0</v>
      </c>
      <c r="M103" s="637">
        <v>0</v>
      </c>
      <c r="N103" s="475">
        <v>1</v>
      </c>
      <c r="O103" s="474">
        <v>1</v>
      </c>
      <c r="P103" s="475">
        <v>0</v>
      </c>
      <c r="Q103" s="474">
        <v>0</v>
      </c>
      <c r="R103" s="475">
        <v>3</v>
      </c>
      <c r="S103" s="474">
        <v>2</v>
      </c>
      <c r="T103" s="475">
        <v>1</v>
      </c>
      <c r="U103" s="474">
        <v>2</v>
      </c>
      <c r="V103" s="475">
        <v>0</v>
      </c>
      <c r="W103" s="474">
        <v>0</v>
      </c>
      <c r="X103" s="475">
        <v>0</v>
      </c>
      <c r="Y103" s="474">
        <v>0</v>
      </c>
      <c r="Z103" s="475">
        <v>0</v>
      </c>
      <c r="AA103" s="474">
        <v>0</v>
      </c>
      <c r="AB103" s="475">
        <v>0</v>
      </c>
      <c r="AC103" s="474">
        <v>0</v>
      </c>
      <c r="AD103" s="475">
        <v>5</v>
      </c>
      <c r="AE103" s="510">
        <v>4</v>
      </c>
      <c r="AF103" s="635">
        <v>0</v>
      </c>
      <c r="AG103" s="637">
        <v>0</v>
      </c>
      <c r="AH103" s="475">
        <v>0</v>
      </c>
      <c r="AI103" s="474">
        <v>0</v>
      </c>
      <c r="AJ103" s="475">
        <v>125</v>
      </c>
      <c r="AK103" s="474">
        <v>86</v>
      </c>
      <c r="AL103" s="475">
        <v>0</v>
      </c>
      <c r="AM103" s="500">
        <v>0</v>
      </c>
      <c r="AN103" s="191"/>
    </row>
    <row r="104" spans="1:40" s="10" customFormat="1" ht="10.8" x14ac:dyDescent="0.2">
      <c r="A104" s="88" t="s">
        <v>100</v>
      </c>
      <c r="B104" s="621">
        <f t="shared" si="6"/>
        <v>26</v>
      </c>
      <c r="C104" s="613">
        <f t="shared" si="6"/>
        <v>14</v>
      </c>
      <c r="D104" s="624">
        <v>0</v>
      </c>
      <c r="E104" s="625">
        <v>0</v>
      </c>
      <c r="F104" s="626">
        <v>0</v>
      </c>
      <c r="G104" s="625">
        <v>0</v>
      </c>
      <c r="H104" s="478">
        <v>0</v>
      </c>
      <c r="I104" s="479">
        <v>0</v>
      </c>
      <c r="J104" s="626">
        <v>0</v>
      </c>
      <c r="K104" s="625">
        <v>0</v>
      </c>
      <c r="L104" s="626">
        <v>0</v>
      </c>
      <c r="M104" s="625">
        <v>0</v>
      </c>
      <c r="N104" s="478">
        <v>0</v>
      </c>
      <c r="O104" s="479">
        <v>0</v>
      </c>
      <c r="P104" s="478">
        <v>0</v>
      </c>
      <c r="Q104" s="479">
        <v>0</v>
      </c>
      <c r="R104" s="478">
        <v>0</v>
      </c>
      <c r="S104" s="479">
        <v>0</v>
      </c>
      <c r="T104" s="478">
        <v>0</v>
      </c>
      <c r="U104" s="479">
        <v>0</v>
      </c>
      <c r="V104" s="478">
        <v>0</v>
      </c>
      <c r="W104" s="479">
        <v>0</v>
      </c>
      <c r="X104" s="478">
        <v>0</v>
      </c>
      <c r="Y104" s="479">
        <v>0</v>
      </c>
      <c r="Z104" s="478">
        <v>0</v>
      </c>
      <c r="AA104" s="479">
        <v>0</v>
      </c>
      <c r="AB104" s="478">
        <v>0</v>
      </c>
      <c r="AC104" s="479">
        <v>0</v>
      </c>
      <c r="AD104" s="478">
        <v>0</v>
      </c>
      <c r="AE104" s="485">
        <v>0</v>
      </c>
      <c r="AF104" s="627">
        <v>0</v>
      </c>
      <c r="AG104" s="625">
        <v>0</v>
      </c>
      <c r="AH104" s="478">
        <v>0</v>
      </c>
      <c r="AI104" s="479">
        <v>0</v>
      </c>
      <c r="AJ104" s="478">
        <v>26</v>
      </c>
      <c r="AK104" s="479">
        <v>14</v>
      </c>
      <c r="AL104" s="478">
        <v>0</v>
      </c>
      <c r="AM104" s="501">
        <v>0</v>
      </c>
    </row>
    <row r="105" spans="1:40" s="10" customFormat="1" ht="10.8" x14ac:dyDescent="0.2">
      <c r="A105" s="89" t="s">
        <v>101</v>
      </c>
      <c r="B105" s="621">
        <f>D105+F105+H105+J105+L105+N105+P105+R105+T105+V105+X105+Z105+AB105+AD105+AF105+AH105+AJ105+AL105</f>
        <v>22</v>
      </c>
      <c r="C105" s="613">
        <f t="shared" ref="C105:C125" si="7">E105+G105+I105+K105+M105+O105+Q105+S105+U105+W105+Y105+AA105+AC105+AE105+AG105+AI105+AK105+AM105</f>
        <v>14</v>
      </c>
      <c r="D105" s="624">
        <v>0</v>
      </c>
      <c r="E105" s="625">
        <v>0</v>
      </c>
      <c r="F105" s="626">
        <v>0</v>
      </c>
      <c r="G105" s="625">
        <v>0</v>
      </c>
      <c r="H105" s="478">
        <v>0</v>
      </c>
      <c r="I105" s="479">
        <v>0</v>
      </c>
      <c r="J105" s="626">
        <v>0</v>
      </c>
      <c r="K105" s="625">
        <v>0</v>
      </c>
      <c r="L105" s="626">
        <v>0</v>
      </c>
      <c r="M105" s="625">
        <v>0</v>
      </c>
      <c r="N105" s="478">
        <v>0</v>
      </c>
      <c r="O105" s="479">
        <v>0</v>
      </c>
      <c r="P105" s="478">
        <v>0</v>
      </c>
      <c r="Q105" s="479">
        <v>0</v>
      </c>
      <c r="R105" s="478">
        <v>0</v>
      </c>
      <c r="S105" s="479">
        <v>0</v>
      </c>
      <c r="T105" s="478">
        <v>0</v>
      </c>
      <c r="U105" s="479">
        <v>0</v>
      </c>
      <c r="V105" s="478">
        <v>0</v>
      </c>
      <c r="W105" s="479">
        <v>0</v>
      </c>
      <c r="X105" s="478">
        <v>0</v>
      </c>
      <c r="Y105" s="479">
        <v>0</v>
      </c>
      <c r="Z105" s="478">
        <v>0</v>
      </c>
      <c r="AA105" s="479">
        <v>0</v>
      </c>
      <c r="AB105" s="478">
        <v>0</v>
      </c>
      <c r="AC105" s="479">
        <v>0</v>
      </c>
      <c r="AD105" s="478">
        <v>0</v>
      </c>
      <c r="AE105" s="485">
        <v>0</v>
      </c>
      <c r="AF105" s="627">
        <v>0</v>
      </c>
      <c r="AG105" s="625">
        <v>0</v>
      </c>
      <c r="AH105" s="478">
        <v>0</v>
      </c>
      <c r="AI105" s="479">
        <v>0</v>
      </c>
      <c r="AJ105" s="478">
        <v>22</v>
      </c>
      <c r="AK105" s="479">
        <v>14</v>
      </c>
      <c r="AL105" s="478">
        <v>0</v>
      </c>
      <c r="AM105" s="501">
        <v>0</v>
      </c>
    </row>
    <row r="106" spans="1:40" s="10" customFormat="1" ht="10.8" x14ac:dyDescent="0.2">
      <c r="A106" s="89" t="s">
        <v>102</v>
      </c>
      <c r="B106" s="621">
        <f t="shared" ref="B106:B125" si="8">D106+F106+H106+J106+L106+N106+P106+R106+T106+V106+X106+Z106+AB106+AD106+AF106+AH106+AJ106+AL106</f>
        <v>0</v>
      </c>
      <c r="C106" s="613">
        <f t="shared" si="7"/>
        <v>0</v>
      </c>
      <c r="D106" s="624">
        <v>0</v>
      </c>
      <c r="E106" s="625">
        <v>0</v>
      </c>
      <c r="F106" s="626">
        <v>0</v>
      </c>
      <c r="G106" s="625">
        <v>0</v>
      </c>
      <c r="H106" s="478">
        <v>0</v>
      </c>
      <c r="I106" s="479">
        <v>0</v>
      </c>
      <c r="J106" s="626">
        <v>0</v>
      </c>
      <c r="K106" s="625">
        <v>0</v>
      </c>
      <c r="L106" s="626">
        <v>0</v>
      </c>
      <c r="M106" s="625">
        <v>0</v>
      </c>
      <c r="N106" s="478">
        <v>0</v>
      </c>
      <c r="O106" s="479">
        <v>0</v>
      </c>
      <c r="P106" s="478">
        <v>0</v>
      </c>
      <c r="Q106" s="479">
        <v>0</v>
      </c>
      <c r="R106" s="478">
        <v>0</v>
      </c>
      <c r="S106" s="479">
        <v>0</v>
      </c>
      <c r="T106" s="478">
        <v>0</v>
      </c>
      <c r="U106" s="479">
        <v>0</v>
      </c>
      <c r="V106" s="478">
        <v>0</v>
      </c>
      <c r="W106" s="479">
        <v>0</v>
      </c>
      <c r="X106" s="478">
        <v>0</v>
      </c>
      <c r="Y106" s="479">
        <v>0</v>
      </c>
      <c r="Z106" s="478">
        <v>0</v>
      </c>
      <c r="AA106" s="479">
        <v>0</v>
      </c>
      <c r="AB106" s="478">
        <v>0</v>
      </c>
      <c r="AC106" s="479">
        <v>0</v>
      </c>
      <c r="AD106" s="478">
        <v>0</v>
      </c>
      <c r="AE106" s="485">
        <v>0</v>
      </c>
      <c r="AF106" s="627">
        <v>0</v>
      </c>
      <c r="AG106" s="625">
        <v>0</v>
      </c>
      <c r="AH106" s="478">
        <v>0</v>
      </c>
      <c r="AI106" s="479">
        <v>0</v>
      </c>
      <c r="AJ106" s="478">
        <v>0</v>
      </c>
      <c r="AK106" s="479">
        <v>0</v>
      </c>
      <c r="AL106" s="478">
        <v>0</v>
      </c>
      <c r="AM106" s="501">
        <v>0</v>
      </c>
    </row>
    <row r="107" spans="1:40" s="10" customFormat="1" ht="10.8" x14ac:dyDescent="0.2">
      <c r="A107" s="89" t="s">
        <v>208</v>
      </c>
      <c r="B107" s="621">
        <f>D107+F107+H107+J107+L107+N107+P107+R107+T107+V107+X107+Z107+AB107+AD107+AF107+AH107+AJ107+AL107</f>
        <v>2</v>
      </c>
      <c r="C107" s="613">
        <f>E107+G107+I107+K107+M107+O107+Q107+S107+U107+W107+Y107+AA107+AC107+AE107+AG107+AI107+AK107+AM107</f>
        <v>1</v>
      </c>
      <c r="D107" s="624">
        <v>0</v>
      </c>
      <c r="E107" s="625">
        <v>0</v>
      </c>
      <c r="F107" s="626">
        <v>0</v>
      </c>
      <c r="G107" s="625">
        <v>0</v>
      </c>
      <c r="H107" s="478">
        <v>0</v>
      </c>
      <c r="I107" s="479">
        <v>0</v>
      </c>
      <c r="J107" s="626">
        <v>0</v>
      </c>
      <c r="K107" s="625">
        <v>0</v>
      </c>
      <c r="L107" s="626">
        <v>0</v>
      </c>
      <c r="M107" s="625">
        <v>0</v>
      </c>
      <c r="N107" s="478">
        <v>0</v>
      </c>
      <c r="O107" s="479">
        <v>0</v>
      </c>
      <c r="P107" s="478">
        <v>0</v>
      </c>
      <c r="Q107" s="479">
        <v>0</v>
      </c>
      <c r="R107" s="478">
        <v>2</v>
      </c>
      <c r="S107" s="479">
        <v>1</v>
      </c>
      <c r="T107" s="478">
        <v>0</v>
      </c>
      <c r="U107" s="479">
        <v>0</v>
      </c>
      <c r="V107" s="478">
        <v>0</v>
      </c>
      <c r="W107" s="479">
        <v>0</v>
      </c>
      <c r="X107" s="478">
        <v>0</v>
      </c>
      <c r="Y107" s="479">
        <v>0</v>
      </c>
      <c r="Z107" s="478">
        <v>0</v>
      </c>
      <c r="AA107" s="479">
        <v>0</v>
      </c>
      <c r="AB107" s="478">
        <v>0</v>
      </c>
      <c r="AC107" s="479">
        <v>0</v>
      </c>
      <c r="AD107" s="478">
        <v>0</v>
      </c>
      <c r="AE107" s="485">
        <v>0</v>
      </c>
      <c r="AF107" s="627">
        <v>0</v>
      </c>
      <c r="AG107" s="625">
        <v>0</v>
      </c>
      <c r="AH107" s="478">
        <v>0</v>
      </c>
      <c r="AI107" s="479">
        <v>0</v>
      </c>
      <c r="AJ107" s="478">
        <v>0</v>
      </c>
      <c r="AK107" s="479">
        <v>0</v>
      </c>
      <c r="AL107" s="478">
        <v>0</v>
      </c>
      <c r="AM107" s="501">
        <v>0</v>
      </c>
    </row>
    <row r="108" spans="1:40" s="10" customFormat="1" ht="10.8" x14ac:dyDescent="0.2">
      <c r="A108" s="89" t="s">
        <v>163</v>
      </c>
      <c r="B108" s="621">
        <f>D108+F108+H108+J108+L108+N108+P108+R108+T108+V108+X108+Z108+AB108+AD108+AF108+AH108+AJ108+AL108</f>
        <v>0</v>
      </c>
      <c r="C108" s="613">
        <f>E108+G108+I108+K108+M108+O108+Q108+S108+U108+W108+Y108+AA108+AC108+AE108+AG108+AI108+AK108+AM108</f>
        <v>0</v>
      </c>
      <c r="D108" s="624">
        <v>0</v>
      </c>
      <c r="E108" s="625">
        <v>0</v>
      </c>
      <c r="F108" s="626">
        <v>0</v>
      </c>
      <c r="G108" s="625">
        <v>0</v>
      </c>
      <c r="H108" s="478">
        <v>0</v>
      </c>
      <c r="I108" s="479">
        <v>0</v>
      </c>
      <c r="J108" s="626">
        <v>0</v>
      </c>
      <c r="K108" s="625">
        <v>0</v>
      </c>
      <c r="L108" s="626">
        <v>0</v>
      </c>
      <c r="M108" s="625">
        <v>0</v>
      </c>
      <c r="N108" s="478">
        <v>0</v>
      </c>
      <c r="O108" s="479">
        <v>0</v>
      </c>
      <c r="P108" s="478">
        <v>0</v>
      </c>
      <c r="Q108" s="479">
        <v>0</v>
      </c>
      <c r="R108" s="478">
        <v>0</v>
      </c>
      <c r="S108" s="479">
        <v>0</v>
      </c>
      <c r="T108" s="478">
        <v>0</v>
      </c>
      <c r="U108" s="479">
        <v>0</v>
      </c>
      <c r="V108" s="478">
        <v>0</v>
      </c>
      <c r="W108" s="479">
        <v>0</v>
      </c>
      <c r="X108" s="478">
        <v>0</v>
      </c>
      <c r="Y108" s="479">
        <v>0</v>
      </c>
      <c r="Z108" s="478">
        <v>0</v>
      </c>
      <c r="AA108" s="479">
        <v>0</v>
      </c>
      <c r="AB108" s="478">
        <v>0</v>
      </c>
      <c r="AC108" s="479">
        <v>0</v>
      </c>
      <c r="AD108" s="478">
        <v>0</v>
      </c>
      <c r="AE108" s="485">
        <v>0</v>
      </c>
      <c r="AF108" s="627">
        <v>0</v>
      </c>
      <c r="AG108" s="625">
        <v>0</v>
      </c>
      <c r="AH108" s="478">
        <v>0</v>
      </c>
      <c r="AI108" s="479">
        <v>0</v>
      </c>
      <c r="AJ108" s="478">
        <v>0</v>
      </c>
      <c r="AK108" s="479">
        <v>0</v>
      </c>
      <c r="AL108" s="478">
        <v>0</v>
      </c>
      <c r="AM108" s="501">
        <v>0</v>
      </c>
    </row>
    <row r="109" spans="1:40" s="10" customFormat="1" ht="10.8" x14ac:dyDescent="0.2">
      <c r="A109" s="88" t="s">
        <v>103</v>
      </c>
      <c r="B109" s="621">
        <f t="shared" si="8"/>
        <v>11</v>
      </c>
      <c r="C109" s="613">
        <f t="shared" si="7"/>
        <v>11</v>
      </c>
      <c r="D109" s="624">
        <v>0</v>
      </c>
      <c r="E109" s="625">
        <v>0</v>
      </c>
      <c r="F109" s="626">
        <v>0</v>
      </c>
      <c r="G109" s="625">
        <v>0</v>
      </c>
      <c r="H109" s="478">
        <v>0</v>
      </c>
      <c r="I109" s="479">
        <v>0</v>
      </c>
      <c r="J109" s="626">
        <v>0</v>
      </c>
      <c r="K109" s="625">
        <v>0</v>
      </c>
      <c r="L109" s="626">
        <v>0</v>
      </c>
      <c r="M109" s="625">
        <v>0</v>
      </c>
      <c r="N109" s="478">
        <v>0</v>
      </c>
      <c r="O109" s="479">
        <v>0</v>
      </c>
      <c r="P109" s="478">
        <v>0</v>
      </c>
      <c r="Q109" s="479">
        <v>0</v>
      </c>
      <c r="R109" s="478">
        <v>0</v>
      </c>
      <c r="S109" s="479">
        <v>0</v>
      </c>
      <c r="T109" s="478">
        <v>0</v>
      </c>
      <c r="U109" s="479">
        <v>0</v>
      </c>
      <c r="V109" s="478">
        <v>0</v>
      </c>
      <c r="W109" s="479">
        <v>0</v>
      </c>
      <c r="X109" s="478">
        <v>0</v>
      </c>
      <c r="Y109" s="479">
        <v>0</v>
      </c>
      <c r="Z109" s="478">
        <v>0</v>
      </c>
      <c r="AA109" s="479">
        <v>0</v>
      </c>
      <c r="AB109" s="478">
        <v>0</v>
      </c>
      <c r="AC109" s="479">
        <v>0</v>
      </c>
      <c r="AD109" s="478">
        <v>0</v>
      </c>
      <c r="AE109" s="485">
        <v>0</v>
      </c>
      <c r="AF109" s="627">
        <v>0</v>
      </c>
      <c r="AG109" s="625">
        <v>0</v>
      </c>
      <c r="AH109" s="478">
        <v>0</v>
      </c>
      <c r="AI109" s="479">
        <v>0</v>
      </c>
      <c r="AJ109" s="478">
        <v>11</v>
      </c>
      <c r="AK109" s="479">
        <v>11</v>
      </c>
      <c r="AL109" s="478">
        <v>0</v>
      </c>
      <c r="AM109" s="501">
        <v>0</v>
      </c>
    </row>
    <row r="110" spans="1:40" s="10" customFormat="1" ht="10.8" x14ac:dyDescent="0.2">
      <c r="A110" s="88" t="s">
        <v>104</v>
      </c>
      <c r="B110" s="621">
        <f t="shared" si="8"/>
        <v>23</v>
      </c>
      <c r="C110" s="613">
        <f t="shared" si="7"/>
        <v>11</v>
      </c>
      <c r="D110" s="624">
        <v>0</v>
      </c>
      <c r="E110" s="625">
        <v>0</v>
      </c>
      <c r="F110" s="626">
        <v>0</v>
      </c>
      <c r="G110" s="625">
        <v>0</v>
      </c>
      <c r="H110" s="478">
        <v>0</v>
      </c>
      <c r="I110" s="479">
        <v>0</v>
      </c>
      <c r="J110" s="626">
        <v>0</v>
      </c>
      <c r="K110" s="625">
        <v>0</v>
      </c>
      <c r="L110" s="626">
        <v>0</v>
      </c>
      <c r="M110" s="625">
        <v>0</v>
      </c>
      <c r="N110" s="478">
        <v>0</v>
      </c>
      <c r="O110" s="479">
        <v>0</v>
      </c>
      <c r="P110" s="478">
        <v>0</v>
      </c>
      <c r="Q110" s="479">
        <v>0</v>
      </c>
      <c r="R110" s="478">
        <v>0</v>
      </c>
      <c r="S110" s="479">
        <v>0</v>
      </c>
      <c r="T110" s="478">
        <v>0</v>
      </c>
      <c r="U110" s="479">
        <v>0</v>
      </c>
      <c r="V110" s="478">
        <v>0</v>
      </c>
      <c r="W110" s="479">
        <v>0</v>
      </c>
      <c r="X110" s="478">
        <v>0</v>
      </c>
      <c r="Y110" s="479">
        <v>0</v>
      </c>
      <c r="Z110" s="478">
        <v>0</v>
      </c>
      <c r="AA110" s="479">
        <v>0</v>
      </c>
      <c r="AB110" s="478">
        <v>0</v>
      </c>
      <c r="AC110" s="479">
        <v>0</v>
      </c>
      <c r="AD110" s="478">
        <v>0</v>
      </c>
      <c r="AE110" s="485">
        <v>0</v>
      </c>
      <c r="AF110" s="627">
        <v>0</v>
      </c>
      <c r="AG110" s="625">
        <v>0</v>
      </c>
      <c r="AH110" s="478">
        <v>0</v>
      </c>
      <c r="AI110" s="479">
        <v>0</v>
      </c>
      <c r="AJ110" s="478">
        <v>23</v>
      </c>
      <c r="AK110" s="479">
        <v>11</v>
      </c>
      <c r="AL110" s="478">
        <v>0</v>
      </c>
      <c r="AM110" s="501">
        <v>0</v>
      </c>
    </row>
    <row r="111" spans="1:40" s="10" customFormat="1" ht="10.8" x14ac:dyDescent="0.2">
      <c r="A111" s="88" t="s">
        <v>105</v>
      </c>
      <c r="B111" s="621">
        <f t="shared" si="8"/>
        <v>1</v>
      </c>
      <c r="C111" s="613">
        <f t="shared" si="7"/>
        <v>1</v>
      </c>
      <c r="D111" s="624">
        <v>0</v>
      </c>
      <c r="E111" s="625">
        <v>0</v>
      </c>
      <c r="F111" s="626">
        <v>0</v>
      </c>
      <c r="G111" s="625">
        <v>0</v>
      </c>
      <c r="H111" s="478">
        <v>0</v>
      </c>
      <c r="I111" s="479">
        <v>0</v>
      </c>
      <c r="J111" s="626">
        <v>0</v>
      </c>
      <c r="K111" s="625">
        <v>0</v>
      </c>
      <c r="L111" s="626">
        <v>0</v>
      </c>
      <c r="M111" s="625">
        <v>0</v>
      </c>
      <c r="N111" s="478">
        <v>0</v>
      </c>
      <c r="O111" s="479">
        <v>0</v>
      </c>
      <c r="P111" s="478">
        <v>0</v>
      </c>
      <c r="Q111" s="479">
        <v>0</v>
      </c>
      <c r="R111" s="478">
        <v>0</v>
      </c>
      <c r="S111" s="479">
        <v>0</v>
      </c>
      <c r="T111" s="478">
        <v>0</v>
      </c>
      <c r="U111" s="479">
        <v>0</v>
      </c>
      <c r="V111" s="478">
        <v>0</v>
      </c>
      <c r="W111" s="479">
        <v>0</v>
      </c>
      <c r="X111" s="478">
        <v>0</v>
      </c>
      <c r="Y111" s="479">
        <v>0</v>
      </c>
      <c r="Z111" s="478">
        <v>0</v>
      </c>
      <c r="AA111" s="479">
        <v>0</v>
      </c>
      <c r="AB111" s="478">
        <v>0</v>
      </c>
      <c r="AC111" s="479">
        <v>0</v>
      </c>
      <c r="AD111" s="478">
        <v>1</v>
      </c>
      <c r="AE111" s="485">
        <v>1</v>
      </c>
      <c r="AF111" s="627">
        <v>0</v>
      </c>
      <c r="AG111" s="625">
        <v>0</v>
      </c>
      <c r="AH111" s="478">
        <v>0</v>
      </c>
      <c r="AI111" s="479">
        <v>0</v>
      </c>
      <c r="AJ111" s="478">
        <v>0</v>
      </c>
      <c r="AK111" s="479">
        <v>0</v>
      </c>
      <c r="AL111" s="478">
        <v>0</v>
      </c>
      <c r="AM111" s="501">
        <v>0</v>
      </c>
    </row>
    <row r="112" spans="1:40" s="10" customFormat="1" ht="10.8" x14ac:dyDescent="0.2">
      <c r="A112" s="88" t="s">
        <v>106</v>
      </c>
      <c r="B112" s="621">
        <f t="shared" si="8"/>
        <v>8</v>
      </c>
      <c r="C112" s="613">
        <f t="shared" si="7"/>
        <v>7</v>
      </c>
      <c r="D112" s="624">
        <v>0</v>
      </c>
      <c r="E112" s="625">
        <v>0</v>
      </c>
      <c r="F112" s="626">
        <v>0</v>
      </c>
      <c r="G112" s="625">
        <v>0</v>
      </c>
      <c r="H112" s="478">
        <v>0</v>
      </c>
      <c r="I112" s="479">
        <v>0</v>
      </c>
      <c r="J112" s="626">
        <v>0</v>
      </c>
      <c r="K112" s="625">
        <v>0</v>
      </c>
      <c r="L112" s="626">
        <v>0</v>
      </c>
      <c r="M112" s="625">
        <v>0</v>
      </c>
      <c r="N112" s="478">
        <v>1</v>
      </c>
      <c r="O112" s="479">
        <v>1</v>
      </c>
      <c r="P112" s="478">
        <v>0</v>
      </c>
      <c r="Q112" s="479">
        <v>0</v>
      </c>
      <c r="R112" s="478">
        <v>0</v>
      </c>
      <c r="S112" s="479">
        <v>0</v>
      </c>
      <c r="T112" s="478">
        <v>0</v>
      </c>
      <c r="U112" s="479">
        <v>0</v>
      </c>
      <c r="V112" s="478">
        <v>0</v>
      </c>
      <c r="W112" s="479">
        <v>0</v>
      </c>
      <c r="X112" s="478">
        <v>0</v>
      </c>
      <c r="Y112" s="479">
        <v>0</v>
      </c>
      <c r="Z112" s="478">
        <v>0</v>
      </c>
      <c r="AA112" s="479">
        <v>0</v>
      </c>
      <c r="AB112" s="478">
        <v>0</v>
      </c>
      <c r="AC112" s="479">
        <v>0</v>
      </c>
      <c r="AD112" s="478">
        <v>0</v>
      </c>
      <c r="AE112" s="485">
        <v>0</v>
      </c>
      <c r="AF112" s="627">
        <v>0</v>
      </c>
      <c r="AG112" s="625">
        <v>0</v>
      </c>
      <c r="AH112" s="478">
        <v>0</v>
      </c>
      <c r="AI112" s="479">
        <v>0</v>
      </c>
      <c r="AJ112" s="478">
        <v>7</v>
      </c>
      <c r="AK112" s="479">
        <v>6</v>
      </c>
      <c r="AL112" s="478">
        <v>0</v>
      </c>
      <c r="AM112" s="501">
        <v>0</v>
      </c>
    </row>
    <row r="113" spans="1:40" s="10" customFormat="1" ht="10.8" x14ac:dyDescent="0.2">
      <c r="A113" s="89" t="s">
        <v>108</v>
      </c>
      <c r="B113" s="621">
        <f t="shared" si="8"/>
        <v>0</v>
      </c>
      <c r="C113" s="613">
        <f t="shared" si="7"/>
        <v>0</v>
      </c>
      <c r="D113" s="624">
        <v>0</v>
      </c>
      <c r="E113" s="625">
        <v>0</v>
      </c>
      <c r="F113" s="626">
        <v>0</v>
      </c>
      <c r="G113" s="625">
        <v>0</v>
      </c>
      <c r="H113" s="478">
        <v>0</v>
      </c>
      <c r="I113" s="479">
        <v>0</v>
      </c>
      <c r="J113" s="626">
        <v>0</v>
      </c>
      <c r="K113" s="625">
        <v>0</v>
      </c>
      <c r="L113" s="626">
        <v>0</v>
      </c>
      <c r="M113" s="625">
        <v>0</v>
      </c>
      <c r="N113" s="478">
        <v>0</v>
      </c>
      <c r="O113" s="479">
        <v>0</v>
      </c>
      <c r="P113" s="478">
        <v>0</v>
      </c>
      <c r="Q113" s="479">
        <v>0</v>
      </c>
      <c r="R113" s="478">
        <v>0</v>
      </c>
      <c r="S113" s="479">
        <v>0</v>
      </c>
      <c r="T113" s="478">
        <v>0</v>
      </c>
      <c r="U113" s="479">
        <v>0</v>
      </c>
      <c r="V113" s="478">
        <v>0</v>
      </c>
      <c r="W113" s="479">
        <v>0</v>
      </c>
      <c r="X113" s="478">
        <v>0</v>
      </c>
      <c r="Y113" s="479">
        <v>0</v>
      </c>
      <c r="Z113" s="478">
        <v>0</v>
      </c>
      <c r="AA113" s="479">
        <v>0</v>
      </c>
      <c r="AB113" s="478">
        <v>0</v>
      </c>
      <c r="AC113" s="479">
        <v>0</v>
      </c>
      <c r="AD113" s="478">
        <v>0</v>
      </c>
      <c r="AE113" s="485">
        <v>0</v>
      </c>
      <c r="AF113" s="627">
        <v>0</v>
      </c>
      <c r="AG113" s="625">
        <v>0</v>
      </c>
      <c r="AH113" s="478">
        <v>0</v>
      </c>
      <c r="AI113" s="479">
        <v>0</v>
      </c>
      <c r="AJ113" s="478">
        <v>0</v>
      </c>
      <c r="AK113" s="479">
        <v>0</v>
      </c>
      <c r="AL113" s="478">
        <v>0</v>
      </c>
      <c r="AM113" s="501">
        <v>0</v>
      </c>
    </row>
    <row r="114" spans="1:40" s="10" customFormat="1" ht="10.8" x14ac:dyDescent="0.2">
      <c r="A114" s="89" t="s">
        <v>107</v>
      </c>
      <c r="B114" s="621">
        <f t="shared" si="8"/>
        <v>2</v>
      </c>
      <c r="C114" s="613">
        <f t="shared" si="7"/>
        <v>1</v>
      </c>
      <c r="D114" s="624">
        <v>0</v>
      </c>
      <c r="E114" s="625">
        <v>0</v>
      </c>
      <c r="F114" s="626">
        <v>0</v>
      </c>
      <c r="G114" s="625">
        <v>0</v>
      </c>
      <c r="H114" s="478">
        <v>0</v>
      </c>
      <c r="I114" s="479">
        <v>0</v>
      </c>
      <c r="J114" s="626">
        <v>0</v>
      </c>
      <c r="K114" s="625">
        <v>0</v>
      </c>
      <c r="L114" s="626">
        <v>0</v>
      </c>
      <c r="M114" s="625">
        <v>0</v>
      </c>
      <c r="N114" s="478">
        <v>0</v>
      </c>
      <c r="O114" s="479">
        <v>0</v>
      </c>
      <c r="P114" s="478">
        <v>0</v>
      </c>
      <c r="Q114" s="479">
        <v>0</v>
      </c>
      <c r="R114" s="478">
        <v>0</v>
      </c>
      <c r="S114" s="479">
        <v>0</v>
      </c>
      <c r="T114" s="478">
        <v>0</v>
      </c>
      <c r="U114" s="479">
        <v>0</v>
      </c>
      <c r="V114" s="478">
        <v>0</v>
      </c>
      <c r="W114" s="479">
        <v>0</v>
      </c>
      <c r="X114" s="478">
        <v>0</v>
      </c>
      <c r="Y114" s="479">
        <v>0</v>
      </c>
      <c r="Z114" s="478">
        <v>0</v>
      </c>
      <c r="AA114" s="479">
        <v>0</v>
      </c>
      <c r="AB114" s="478">
        <v>0</v>
      </c>
      <c r="AC114" s="479">
        <v>0</v>
      </c>
      <c r="AD114" s="478">
        <v>0</v>
      </c>
      <c r="AE114" s="485">
        <v>0</v>
      </c>
      <c r="AF114" s="627">
        <v>0</v>
      </c>
      <c r="AG114" s="625">
        <v>0</v>
      </c>
      <c r="AH114" s="478">
        <v>0</v>
      </c>
      <c r="AI114" s="479">
        <v>0</v>
      </c>
      <c r="AJ114" s="478">
        <v>2</v>
      </c>
      <c r="AK114" s="479">
        <v>1</v>
      </c>
      <c r="AL114" s="478">
        <v>0</v>
      </c>
      <c r="AM114" s="501">
        <v>0</v>
      </c>
    </row>
    <row r="115" spans="1:40" s="10" customFormat="1" ht="10.8" x14ac:dyDescent="0.2">
      <c r="A115" s="88" t="s">
        <v>109</v>
      </c>
      <c r="B115" s="621">
        <f t="shared" si="8"/>
        <v>0</v>
      </c>
      <c r="C115" s="613">
        <f t="shared" si="7"/>
        <v>0</v>
      </c>
      <c r="D115" s="624">
        <v>0</v>
      </c>
      <c r="E115" s="625">
        <v>0</v>
      </c>
      <c r="F115" s="626">
        <v>0</v>
      </c>
      <c r="G115" s="625">
        <v>0</v>
      </c>
      <c r="H115" s="478">
        <v>0</v>
      </c>
      <c r="I115" s="479">
        <v>0</v>
      </c>
      <c r="J115" s="626">
        <v>0</v>
      </c>
      <c r="K115" s="625">
        <v>0</v>
      </c>
      <c r="L115" s="626">
        <v>0</v>
      </c>
      <c r="M115" s="625">
        <v>0</v>
      </c>
      <c r="N115" s="478">
        <v>0</v>
      </c>
      <c r="O115" s="479">
        <v>0</v>
      </c>
      <c r="P115" s="478">
        <v>0</v>
      </c>
      <c r="Q115" s="479">
        <v>0</v>
      </c>
      <c r="R115" s="478">
        <v>0</v>
      </c>
      <c r="S115" s="479">
        <v>0</v>
      </c>
      <c r="T115" s="478">
        <v>0</v>
      </c>
      <c r="U115" s="479">
        <v>0</v>
      </c>
      <c r="V115" s="478">
        <v>0</v>
      </c>
      <c r="W115" s="479">
        <v>0</v>
      </c>
      <c r="X115" s="478">
        <v>0</v>
      </c>
      <c r="Y115" s="479">
        <v>0</v>
      </c>
      <c r="Z115" s="478">
        <v>0</v>
      </c>
      <c r="AA115" s="479">
        <v>0</v>
      </c>
      <c r="AB115" s="478">
        <v>0</v>
      </c>
      <c r="AC115" s="479">
        <v>0</v>
      </c>
      <c r="AD115" s="478">
        <v>0</v>
      </c>
      <c r="AE115" s="485">
        <v>0</v>
      </c>
      <c r="AF115" s="627">
        <v>0</v>
      </c>
      <c r="AG115" s="625">
        <v>0</v>
      </c>
      <c r="AH115" s="478">
        <v>0</v>
      </c>
      <c r="AI115" s="479">
        <v>0</v>
      </c>
      <c r="AJ115" s="478">
        <v>0</v>
      </c>
      <c r="AK115" s="479">
        <v>0</v>
      </c>
      <c r="AL115" s="478">
        <v>0</v>
      </c>
      <c r="AM115" s="501">
        <v>0</v>
      </c>
    </row>
    <row r="116" spans="1:40" s="10" customFormat="1" ht="10.8" x14ac:dyDescent="0.2">
      <c r="A116" s="89" t="s">
        <v>164</v>
      </c>
      <c r="B116" s="621">
        <f t="shared" si="8"/>
        <v>1</v>
      </c>
      <c r="C116" s="613">
        <f t="shared" si="7"/>
        <v>1</v>
      </c>
      <c r="D116" s="624">
        <v>0</v>
      </c>
      <c r="E116" s="625">
        <v>0</v>
      </c>
      <c r="F116" s="626">
        <v>0</v>
      </c>
      <c r="G116" s="625">
        <v>0</v>
      </c>
      <c r="H116" s="478">
        <v>0</v>
      </c>
      <c r="I116" s="479">
        <v>0</v>
      </c>
      <c r="J116" s="626">
        <v>0</v>
      </c>
      <c r="K116" s="625">
        <v>0</v>
      </c>
      <c r="L116" s="626">
        <v>0</v>
      </c>
      <c r="M116" s="625">
        <v>0</v>
      </c>
      <c r="N116" s="478">
        <v>0</v>
      </c>
      <c r="O116" s="479">
        <v>0</v>
      </c>
      <c r="P116" s="478">
        <v>0</v>
      </c>
      <c r="Q116" s="479">
        <v>0</v>
      </c>
      <c r="R116" s="478">
        <v>1</v>
      </c>
      <c r="S116" s="479">
        <v>1</v>
      </c>
      <c r="T116" s="478">
        <v>0</v>
      </c>
      <c r="U116" s="479">
        <v>0</v>
      </c>
      <c r="V116" s="478">
        <v>0</v>
      </c>
      <c r="W116" s="479">
        <v>0</v>
      </c>
      <c r="X116" s="478">
        <v>0</v>
      </c>
      <c r="Y116" s="479">
        <v>0</v>
      </c>
      <c r="Z116" s="478">
        <v>0</v>
      </c>
      <c r="AA116" s="479">
        <v>0</v>
      </c>
      <c r="AB116" s="478">
        <v>0</v>
      </c>
      <c r="AC116" s="479">
        <v>0</v>
      </c>
      <c r="AD116" s="478">
        <v>0</v>
      </c>
      <c r="AE116" s="485">
        <v>0</v>
      </c>
      <c r="AF116" s="627">
        <v>0</v>
      </c>
      <c r="AG116" s="625">
        <v>0</v>
      </c>
      <c r="AH116" s="478">
        <v>0</v>
      </c>
      <c r="AI116" s="479">
        <v>0</v>
      </c>
      <c r="AJ116" s="478">
        <v>0</v>
      </c>
      <c r="AK116" s="479">
        <v>0</v>
      </c>
      <c r="AL116" s="478">
        <v>0</v>
      </c>
      <c r="AM116" s="501">
        <v>0</v>
      </c>
    </row>
    <row r="117" spans="1:40" s="10" customFormat="1" ht="10.8" x14ac:dyDescent="0.2">
      <c r="A117" s="88" t="s">
        <v>110</v>
      </c>
      <c r="B117" s="621">
        <f t="shared" si="8"/>
        <v>6</v>
      </c>
      <c r="C117" s="613">
        <f t="shared" si="7"/>
        <v>7</v>
      </c>
      <c r="D117" s="624">
        <v>0</v>
      </c>
      <c r="E117" s="625">
        <v>0</v>
      </c>
      <c r="F117" s="626">
        <v>0</v>
      </c>
      <c r="G117" s="625">
        <v>0</v>
      </c>
      <c r="H117" s="478">
        <v>0</v>
      </c>
      <c r="I117" s="479">
        <v>0</v>
      </c>
      <c r="J117" s="626">
        <v>0</v>
      </c>
      <c r="K117" s="625">
        <v>0</v>
      </c>
      <c r="L117" s="626">
        <v>0</v>
      </c>
      <c r="M117" s="625">
        <v>0</v>
      </c>
      <c r="N117" s="478">
        <v>0</v>
      </c>
      <c r="O117" s="479">
        <v>0</v>
      </c>
      <c r="P117" s="478">
        <v>0</v>
      </c>
      <c r="Q117" s="479">
        <v>0</v>
      </c>
      <c r="R117" s="478">
        <v>0</v>
      </c>
      <c r="S117" s="479">
        <v>0</v>
      </c>
      <c r="T117" s="478">
        <v>0</v>
      </c>
      <c r="U117" s="479">
        <v>0</v>
      </c>
      <c r="V117" s="478">
        <v>0</v>
      </c>
      <c r="W117" s="479">
        <v>0</v>
      </c>
      <c r="X117" s="478">
        <v>0</v>
      </c>
      <c r="Y117" s="479">
        <v>0</v>
      </c>
      <c r="Z117" s="478">
        <v>0</v>
      </c>
      <c r="AA117" s="479">
        <v>0</v>
      </c>
      <c r="AB117" s="478">
        <v>0</v>
      </c>
      <c r="AC117" s="479">
        <v>0</v>
      </c>
      <c r="AD117" s="478">
        <v>4</v>
      </c>
      <c r="AE117" s="485">
        <v>3</v>
      </c>
      <c r="AF117" s="627">
        <v>0</v>
      </c>
      <c r="AG117" s="625">
        <v>0</v>
      </c>
      <c r="AH117" s="478">
        <v>0</v>
      </c>
      <c r="AI117" s="479">
        <v>0</v>
      </c>
      <c r="AJ117" s="478">
        <v>2</v>
      </c>
      <c r="AK117" s="479">
        <v>4</v>
      </c>
      <c r="AL117" s="478">
        <v>0</v>
      </c>
      <c r="AM117" s="501">
        <v>0</v>
      </c>
      <c r="AN117" s="293"/>
    </row>
    <row r="118" spans="1:40" s="10" customFormat="1" ht="10.8" x14ac:dyDescent="0.2">
      <c r="A118" s="89" t="s">
        <v>111</v>
      </c>
      <c r="B118" s="621">
        <f t="shared" si="8"/>
        <v>1</v>
      </c>
      <c r="C118" s="613">
        <f t="shared" si="7"/>
        <v>1</v>
      </c>
      <c r="D118" s="624">
        <v>0</v>
      </c>
      <c r="E118" s="625">
        <v>0</v>
      </c>
      <c r="F118" s="626">
        <v>0</v>
      </c>
      <c r="G118" s="625">
        <v>0</v>
      </c>
      <c r="H118" s="478">
        <v>0</v>
      </c>
      <c r="I118" s="479">
        <v>0</v>
      </c>
      <c r="J118" s="626">
        <v>0</v>
      </c>
      <c r="K118" s="625">
        <v>0</v>
      </c>
      <c r="L118" s="626">
        <v>0</v>
      </c>
      <c r="M118" s="625">
        <v>0</v>
      </c>
      <c r="N118" s="478">
        <v>0</v>
      </c>
      <c r="O118" s="479">
        <v>0</v>
      </c>
      <c r="P118" s="478">
        <v>0</v>
      </c>
      <c r="Q118" s="479">
        <v>0</v>
      </c>
      <c r="R118" s="478">
        <v>0</v>
      </c>
      <c r="S118" s="479">
        <v>0</v>
      </c>
      <c r="T118" s="478">
        <v>0</v>
      </c>
      <c r="U118" s="479">
        <v>0</v>
      </c>
      <c r="V118" s="478">
        <v>0</v>
      </c>
      <c r="W118" s="479">
        <v>0</v>
      </c>
      <c r="X118" s="478">
        <v>0</v>
      </c>
      <c r="Y118" s="479">
        <v>0</v>
      </c>
      <c r="Z118" s="478">
        <v>0</v>
      </c>
      <c r="AA118" s="479">
        <v>0</v>
      </c>
      <c r="AB118" s="478">
        <v>0</v>
      </c>
      <c r="AC118" s="479">
        <v>0</v>
      </c>
      <c r="AD118" s="478">
        <v>0</v>
      </c>
      <c r="AE118" s="485">
        <v>0</v>
      </c>
      <c r="AF118" s="627">
        <v>0</v>
      </c>
      <c r="AG118" s="625">
        <v>0</v>
      </c>
      <c r="AH118" s="478">
        <v>0</v>
      </c>
      <c r="AI118" s="479">
        <v>0</v>
      </c>
      <c r="AJ118" s="478">
        <v>1</v>
      </c>
      <c r="AK118" s="479">
        <v>1</v>
      </c>
      <c r="AL118" s="478">
        <v>0</v>
      </c>
      <c r="AM118" s="501">
        <v>0</v>
      </c>
    </row>
    <row r="119" spans="1:40" s="10" customFormat="1" ht="10.8" x14ac:dyDescent="0.2">
      <c r="A119" s="88" t="s">
        <v>165</v>
      </c>
      <c r="B119" s="621">
        <f t="shared" si="8"/>
        <v>0</v>
      </c>
      <c r="C119" s="613">
        <f t="shared" si="7"/>
        <v>0</v>
      </c>
      <c r="D119" s="624">
        <v>0</v>
      </c>
      <c r="E119" s="625">
        <v>0</v>
      </c>
      <c r="F119" s="626">
        <v>0</v>
      </c>
      <c r="G119" s="625">
        <v>0</v>
      </c>
      <c r="H119" s="478">
        <v>0</v>
      </c>
      <c r="I119" s="479">
        <v>0</v>
      </c>
      <c r="J119" s="626">
        <v>0</v>
      </c>
      <c r="K119" s="625">
        <v>0</v>
      </c>
      <c r="L119" s="626">
        <v>0</v>
      </c>
      <c r="M119" s="625">
        <v>0</v>
      </c>
      <c r="N119" s="478">
        <v>0</v>
      </c>
      <c r="O119" s="479">
        <v>0</v>
      </c>
      <c r="P119" s="478">
        <v>0</v>
      </c>
      <c r="Q119" s="479">
        <v>0</v>
      </c>
      <c r="R119" s="478">
        <v>0</v>
      </c>
      <c r="S119" s="479">
        <v>0</v>
      </c>
      <c r="T119" s="478">
        <v>0</v>
      </c>
      <c r="U119" s="479">
        <v>0</v>
      </c>
      <c r="V119" s="478">
        <v>0</v>
      </c>
      <c r="W119" s="479">
        <v>0</v>
      </c>
      <c r="X119" s="478">
        <v>0</v>
      </c>
      <c r="Y119" s="479">
        <v>0</v>
      </c>
      <c r="Z119" s="478">
        <v>0</v>
      </c>
      <c r="AA119" s="479">
        <v>0</v>
      </c>
      <c r="AB119" s="478">
        <v>0</v>
      </c>
      <c r="AC119" s="479">
        <v>0</v>
      </c>
      <c r="AD119" s="478">
        <v>0</v>
      </c>
      <c r="AE119" s="485">
        <v>0</v>
      </c>
      <c r="AF119" s="627">
        <v>0</v>
      </c>
      <c r="AG119" s="625">
        <v>0</v>
      </c>
      <c r="AH119" s="478">
        <v>0</v>
      </c>
      <c r="AI119" s="479">
        <v>0</v>
      </c>
      <c r="AJ119" s="478">
        <v>0</v>
      </c>
      <c r="AK119" s="479">
        <v>0</v>
      </c>
      <c r="AL119" s="478">
        <v>0</v>
      </c>
      <c r="AM119" s="501">
        <v>0</v>
      </c>
    </row>
    <row r="120" spans="1:40" s="10" customFormat="1" ht="10.8" x14ac:dyDescent="0.2">
      <c r="A120" s="89" t="s">
        <v>112</v>
      </c>
      <c r="B120" s="621">
        <f t="shared" si="8"/>
        <v>0</v>
      </c>
      <c r="C120" s="613">
        <f t="shared" si="7"/>
        <v>0</v>
      </c>
      <c r="D120" s="624">
        <v>0</v>
      </c>
      <c r="E120" s="625">
        <v>0</v>
      </c>
      <c r="F120" s="626">
        <v>0</v>
      </c>
      <c r="G120" s="625">
        <v>0</v>
      </c>
      <c r="H120" s="478">
        <v>0</v>
      </c>
      <c r="I120" s="479">
        <v>0</v>
      </c>
      <c r="J120" s="626">
        <v>0</v>
      </c>
      <c r="K120" s="625">
        <v>0</v>
      </c>
      <c r="L120" s="626">
        <v>0</v>
      </c>
      <c r="M120" s="625">
        <v>0</v>
      </c>
      <c r="N120" s="478">
        <v>0</v>
      </c>
      <c r="O120" s="479">
        <v>0</v>
      </c>
      <c r="P120" s="478">
        <v>0</v>
      </c>
      <c r="Q120" s="479">
        <v>0</v>
      </c>
      <c r="R120" s="478">
        <v>0</v>
      </c>
      <c r="S120" s="479">
        <v>0</v>
      </c>
      <c r="T120" s="478">
        <v>0</v>
      </c>
      <c r="U120" s="479">
        <v>0</v>
      </c>
      <c r="V120" s="478">
        <v>0</v>
      </c>
      <c r="W120" s="479">
        <v>0</v>
      </c>
      <c r="X120" s="478">
        <v>0</v>
      </c>
      <c r="Y120" s="479">
        <v>0</v>
      </c>
      <c r="Z120" s="478">
        <v>0</v>
      </c>
      <c r="AA120" s="479">
        <v>0</v>
      </c>
      <c r="AB120" s="478">
        <v>0</v>
      </c>
      <c r="AC120" s="479">
        <v>0</v>
      </c>
      <c r="AD120" s="478">
        <v>0</v>
      </c>
      <c r="AE120" s="485">
        <v>0</v>
      </c>
      <c r="AF120" s="627">
        <v>0</v>
      </c>
      <c r="AG120" s="625">
        <v>0</v>
      </c>
      <c r="AH120" s="478">
        <v>0</v>
      </c>
      <c r="AI120" s="479">
        <v>0</v>
      </c>
      <c r="AJ120" s="478">
        <v>0</v>
      </c>
      <c r="AK120" s="479">
        <v>0</v>
      </c>
      <c r="AL120" s="478">
        <v>0</v>
      </c>
      <c r="AM120" s="501">
        <v>0</v>
      </c>
    </row>
    <row r="121" spans="1:40" s="10" customFormat="1" ht="10.8" x14ac:dyDescent="0.2">
      <c r="A121" s="88" t="s">
        <v>113</v>
      </c>
      <c r="B121" s="621">
        <f t="shared" si="8"/>
        <v>15</v>
      </c>
      <c r="C121" s="613">
        <f t="shared" si="7"/>
        <v>10</v>
      </c>
      <c r="D121" s="624">
        <v>0</v>
      </c>
      <c r="E121" s="625">
        <v>0</v>
      </c>
      <c r="F121" s="626">
        <v>0</v>
      </c>
      <c r="G121" s="625">
        <v>0</v>
      </c>
      <c r="H121" s="478">
        <v>0</v>
      </c>
      <c r="I121" s="479">
        <v>0</v>
      </c>
      <c r="J121" s="626">
        <v>0</v>
      </c>
      <c r="K121" s="625">
        <v>0</v>
      </c>
      <c r="L121" s="626">
        <v>0</v>
      </c>
      <c r="M121" s="625">
        <v>0</v>
      </c>
      <c r="N121" s="478">
        <v>0</v>
      </c>
      <c r="O121" s="479">
        <v>0</v>
      </c>
      <c r="P121" s="478">
        <v>0</v>
      </c>
      <c r="Q121" s="479">
        <v>0</v>
      </c>
      <c r="R121" s="478">
        <v>0</v>
      </c>
      <c r="S121" s="479">
        <v>0</v>
      </c>
      <c r="T121" s="478">
        <v>0</v>
      </c>
      <c r="U121" s="479">
        <v>0</v>
      </c>
      <c r="V121" s="478">
        <v>0</v>
      </c>
      <c r="W121" s="479">
        <v>0</v>
      </c>
      <c r="X121" s="478">
        <v>0</v>
      </c>
      <c r="Y121" s="479">
        <v>0</v>
      </c>
      <c r="Z121" s="478">
        <v>0</v>
      </c>
      <c r="AA121" s="479">
        <v>0</v>
      </c>
      <c r="AB121" s="478">
        <v>0</v>
      </c>
      <c r="AC121" s="479">
        <v>0</v>
      </c>
      <c r="AD121" s="478">
        <v>0</v>
      </c>
      <c r="AE121" s="485">
        <v>0</v>
      </c>
      <c r="AF121" s="627">
        <v>0</v>
      </c>
      <c r="AG121" s="625">
        <v>0</v>
      </c>
      <c r="AH121" s="478">
        <v>0</v>
      </c>
      <c r="AI121" s="479">
        <v>0</v>
      </c>
      <c r="AJ121" s="478">
        <v>15</v>
      </c>
      <c r="AK121" s="479">
        <v>10</v>
      </c>
      <c r="AL121" s="478">
        <v>0</v>
      </c>
      <c r="AM121" s="501">
        <v>0</v>
      </c>
    </row>
    <row r="122" spans="1:40" s="10" customFormat="1" ht="10.8" x14ac:dyDescent="0.2">
      <c r="A122" s="89" t="s">
        <v>114</v>
      </c>
      <c r="B122" s="621">
        <f t="shared" si="8"/>
        <v>4</v>
      </c>
      <c r="C122" s="613">
        <f t="shared" si="7"/>
        <v>4</v>
      </c>
      <c r="D122" s="624">
        <v>0</v>
      </c>
      <c r="E122" s="625">
        <v>0</v>
      </c>
      <c r="F122" s="626">
        <v>0</v>
      </c>
      <c r="G122" s="625">
        <v>0</v>
      </c>
      <c r="H122" s="478">
        <v>0</v>
      </c>
      <c r="I122" s="479">
        <v>0</v>
      </c>
      <c r="J122" s="626">
        <v>0</v>
      </c>
      <c r="K122" s="625">
        <v>0</v>
      </c>
      <c r="L122" s="626">
        <v>0</v>
      </c>
      <c r="M122" s="625">
        <v>0</v>
      </c>
      <c r="N122" s="478">
        <v>0</v>
      </c>
      <c r="O122" s="479">
        <v>0</v>
      </c>
      <c r="P122" s="478">
        <v>0</v>
      </c>
      <c r="Q122" s="479">
        <v>0</v>
      </c>
      <c r="R122" s="478">
        <v>0</v>
      </c>
      <c r="S122" s="479">
        <v>0</v>
      </c>
      <c r="T122" s="478">
        <v>0</v>
      </c>
      <c r="U122" s="479">
        <v>0</v>
      </c>
      <c r="V122" s="478">
        <v>0</v>
      </c>
      <c r="W122" s="479">
        <v>0</v>
      </c>
      <c r="X122" s="478">
        <v>0</v>
      </c>
      <c r="Y122" s="479">
        <v>0</v>
      </c>
      <c r="Z122" s="478">
        <v>0</v>
      </c>
      <c r="AA122" s="479">
        <v>0</v>
      </c>
      <c r="AB122" s="478">
        <v>0</v>
      </c>
      <c r="AC122" s="479">
        <v>0</v>
      </c>
      <c r="AD122" s="478">
        <v>0</v>
      </c>
      <c r="AE122" s="485">
        <v>0</v>
      </c>
      <c r="AF122" s="627">
        <v>0</v>
      </c>
      <c r="AG122" s="625">
        <v>0</v>
      </c>
      <c r="AH122" s="478">
        <v>0</v>
      </c>
      <c r="AI122" s="479">
        <v>0</v>
      </c>
      <c r="AJ122" s="478">
        <v>4</v>
      </c>
      <c r="AK122" s="479">
        <v>4</v>
      </c>
      <c r="AL122" s="478">
        <v>0</v>
      </c>
      <c r="AM122" s="501">
        <v>0</v>
      </c>
    </row>
    <row r="123" spans="1:40" s="10" customFormat="1" ht="10.8" x14ac:dyDescent="0.2">
      <c r="A123" s="89" t="s">
        <v>115</v>
      </c>
      <c r="B123" s="621">
        <f t="shared" si="8"/>
        <v>2</v>
      </c>
      <c r="C123" s="613">
        <f t="shared" si="7"/>
        <v>3</v>
      </c>
      <c r="D123" s="624">
        <v>0</v>
      </c>
      <c r="E123" s="625">
        <v>0</v>
      </c>
      <c r="F123" s="626">
        <v>0</v>
      </c>
      <c r="G123" s="625">
        <v>0</v>
      </c>
      <c r="H123" s="478">
        <v>0</v>
      </c>
      <c r="I123" s="479">
        <v>0</v>
      </c>
      <c r="J123" s="626">
        <v>0</v>
      </c>
      <c r="K123" s="625">
        <v>0</v>
      </c>
      <c r="L123" s="626">
        <v>0</v>
      </c>
      <c r="M123" s="625">
        <v>0</v>
      </c>
      <c r="N123" s="478">
        <v>0</v>
      </c>
      <c r="O123" s="479">
        <v>0</v>
      </c>
      <c r="P123" s="478">
        <v>0</v>
      </c>
      <c r="Q123" s="479">
        <v>0</v>
      </c>
      <c r="R123" s="478">
        <v>0</v>
      </c>
      <c r="S123" s="479">
        <v>0</v>
      </c>
      <c r="T123" s="478">
        <v>1</v>
      </c>
      <c r="U123" s="479">
        <v>2</v>
      </c>
      <c r="V123" s="478">
        <v>0</v>
      </c>
      <c r="W123" s="479">
        <v>0</v>
      </c>
      <c r="X123" s="478">
        <v>0</v>
      </c>
      <c r="Y123" s="479">
        <v>0</v>
      </c>
      <c r="Z123" s="478">
        <v>0</v>
      </c>
      <c r="AA123" s="479">
        <v>0</v>
      </c>
      <c r="AB123" s="478">
        <v>0</v>
      </c>
      <c r="AC123" s="479">
        <v>0</v>
      </c>
      <c r="AD123" s="478">
        <v>0</v>
      </c>
      <c r="AE123" s="485">
        <v>0</v>
      </c>
      <c r="AF123" s="627">
        <v>0</v>
      </c>
      <c r="AG123" s="625">
        <v>0</v>
      </c>
      <c r="AH123" s="478">
        <v>0</v>
      </c>
      <c r="AI123" s="479">
        <v>0</v>
      </c>
      <c r="AJ123" s="478">
        <v>1</v>
      </c>
      <c r="AK123" s="479">
        <v>1</v>
      </c>
      <c r="AL123" s="478">
        <v>0</v>
      </c>
      <c r="AM123" s="501">
        <v>0</v>
      </c>
    </row>
    <row r="124" spans="1:40" s="10" customFormat="1" ht="10.8" x14ac:dyDescent="0.2">
      <c r="A124" s="88" t="s">
        <v>116</v>
      </c>
      <c r="B124" s="621">
        <f t="shared" si="8"/>
        <v>2</v>
      </c>
      <c r="C124" s="613">
        <f t="shared" si="7"/>
        <v>2</v>
      </c>
      <c r="D124" s="624">
        <v>0</v>
      </c>
      <c r="E124" s="625">
        <v>0</v>
      </c>
      <c r="F124" s="626">
        <v>0</v>
      </c>
      <c r="G124" s="625">
        <v>0</v>
      </c>
      <c r="H124" s="478">
        <v>0</v>
      </c>
      <c r="I124" s="479">
        <v>0</v>
      </c>
      <c r="J124" s="626">
        <v>0</v>
      </c>
      <c r="K124" s="625">
        <v>0</v>
      </c>
      <c r="L124" s="626">
        <v>0</v>
      </c>
      <c r="M124" s="625">
        <v>0</v>
      </c>
      <c r="N124" s="478">
        <v>0</v>
      </c>
      <c r="O124" s="479">
        <v>0</v>
      </c>
      <c r="P124" s="478">
        <v>0</v>
      </c>
      <c r="Q124" s="479">
        <v>0</v>
      </c>
      <c r="R124" s="478">
        <v>0</v>
      </c>
      <c r="S124" s="479">
        <v>0</v>
      </c>
      <c r="T124" s="478">
        <v>0</v>
      </c>
      <c r="U124" s="479">
        <v>0</v>
      </c>
      <c r="V124" s="478">
        <v>0</v>
      </c>
      <c r="W124" s="479">
        <v>0</v>
      </c>
      <c r="X124" s="478">
        <v>0</v>
      </c>
      <c r="Y124" s="479">
        <v>0</v>
      </c>
      <c r="Z124" s="478">
        <v>0</v>
      </c>
      <c r="AA124" s="479">
        <v>0</v>
      </c>
      <c r="AB124" s="478">
        <v>0</v>
      </c>
      <c r="AC124" s="479">
        <v>0</v>
      </c>
      <c r="AD124" s="478">
        <v>0</v>
      </c>
      <c r="AE124" s="485">
        <v>0</v>
      </c>
      <c r="AF124" s="627">
        <v>0</v>
      </c>
      <c r="AG124" s="625">
        <v>0</v>
      </c>
      <c r="AH124" s="478">
        <v>0</v>
      </c>
      <c r="AI124" s="479">
        <v>0</v>
      </c>
      <c r="AJ124" s="478">
        <v>2</v>
      </c>
      <c r="AK124" s="479">
        <v>2</v>
      </c>
      <c r="AL124" s="478">
        <v>0</v>
      </c>
      <c r="AM124" s="501">
        <v>0</v>
      </c>
    </row>
    <row r="125" spans="1:40" s="10" customFormat="1" ht="10.8" x14ac:dyDescent="0.2">
      <c r="A125" s="90" t="s">
        <v>691</v>
      </c>
      <c r="B125" s="628">
        <f t="shared" si="8"/>
        <v>9</v>
      </c>
      <c r="C125" s="629">
        <f t="shared" si="7"/>
        <v>7</v>
      </c>
      <c r="D125" s="630">
        <v>0</v>
      </c>
      <c r="E125" s="410">
        <v>0</v>
      </c>
      <c r="F125" s="631">
        <v>0</v>
      </c>
      <c r="G125" s="410">
        <v>0</v>
      </c>
      <c r="H125" s="480">
        <v>0</v>
      </c>
      <c r="I125" s="481">
        <v>0</v>
      </c>
      <c r="J125" s="631">
        <v>0</v>
      </c>
      <c r="K125" s="410">
        <v>0</v>
      </c>
      <c r="L125" s="631">
        <v>0</v>
      </c>
      <c r="M125" s="410">
        <v>0</v>
      </c>
      <c r="N125" s="480">
        <v>0</v>
      </c>
      <c r="O125" s="481">
        <v>0</v>
      </c>
      <c r="P125" s="480">
        <v>0</v>
      </c>
      <c r="Q125" s="481">
        <v>0</v>
      </c>
      <c r="R125" s="480">
        <v>0</v>
      </c>
      <c r="S125" s="481">
        <v>0</v>
      </c>
      <c r="T125" s="480">
        <v>0</v>
      </c>
      <c r="U125" s="481">
        <v>0</v>
      </c>
      <c r="V125" s="480">
        <v>0</v>
      </c>
      <c r="W125" s="481">
        <v>0</v>
      </c>
      <c r="X125" s="480">
        <v>0</v>
      </c>
      <c r="Y125" s="481">
        <v>0</v>
      </c>
      <c r="Z125" s="480">
        <v>0</v>
      </c>
      <c r="AA125" s="481">
        <v>0</v>
      </c>
      <c r="AB125" s="480">
        <v>0</v>
      </c>
      <c r="AC125" s="481">
        <v>0</v>
      </c>
      <c r="AD125" s="480">
        <v>0</v>
      </c>
      <c r="AE125" s="486">
        <v>0</v>
      </c>
      <c r="AF125" s="632">
        <v>0</v>
      </c>
      <c r="AG125" s="410">
        <v>0</v>
      </c>
      <c r="AH125" s="480">
        <v>0</v>
      </c>
      <c r="AI125" s="481">
        <v>0</v>
      </c>
      <c r="AJ125" s="480">
        <v>9</v>
      </c>
      <c r="AK125" s="481">
        <v>7</v>
      </c>
      <c r="AL125" s="480">
        <v>0</v>
      </c>
      <c r="AM125" s="502">
        <v>0</v>
      </c>
    </row>
    <row r="126" spans="1:40" s="10" customFormat="1" ht="10.8" x14ac:dyDescent="0.2">
      <c r="A126" s="820" t="s">
        <v>328</v>
      </c>
      <c r="B126" s="621">
        <f>D126+F126+H126+J126+L126+N126+P126+R126+T126+V126+X126+Z126+AB126+AD126+AF126+AH126+AJ126+AL126</f>
        <v>297</v>
      </c>
      <c r="C126" s="613">
        <f>E126+G126+I126+K126+M126+O126+Q126+S126+U126+W126+Y126+AA126+AC126+AE126+AG126+AI126+AK126+AM126</f>
        <v>185</v>
      </c>
      <c r="D126" s="621">
        <v>0</v>
      </c>
      <c r="E126" s="622">
        <v>0</v>
      </c>
      <c r="F126" s="623">
        <v>0</v>
      </c>
      <c r="G126" s="622">
        <v>0</v>
      </c>
      <c r="H126" s="478">
        <v>1</v>
      </c>
      <c r="I126" s="510">
        <v>0</v>
      </c>
      <c r="J126" s="623">
        <v>0</v>
      </c>
      <c r="K126" s="622">
        <v>0</v>
      </c>
      <c r="L126" s="623">
        <v>0</v>
      </c>
      <c r="M126" s="622">
        <v>0</v>
      </c>
      <c r="N126" s="478">
        <v>1</v>
      </c>
      <c r="O126" s="479">
        <v>1</v>
      </c>
      <c r="P126" s="478">
        <v>0</v>
      </c>
      <c r="Q126" s="479">
        <v>0</v>
      </c>
      <c r="R126" s="478">
        <v>0</v>
      </c>
      <c r="S126" s="479">
        <v>0</v>
      </c>
      <c r="T126" s="478">
        <v>0</v>
      </c>
      <c r="U126" s="479">
        <v>0</v>
      </c>
      <c r="V126" s="478">
        <v>1</v>
      </c>
      <c r="W126" s="479">
        <v>6</v>
      </c>
      <c r="X126" s="478">
        <v>0</v>
      </c>
      <c r="Y126" s="479">
        <v>0</v>
      </c>
      <c r="Z126" s="478">
        <v>0</v>
      </c>
      <c r="AA126" s="479">
        <v>0</v>
      </c>
      <c r="AB126" s="478">
        <v>0</v>
      </c>
      <c r="AC126" s="479">
        <v>0</v>
      </c>
      <c r="AD126" s="478">
        <v>0</v>
      </c>
      <c r="AE126" s="485">
        <v>0</v>
      </c>
      <c r="AF126" s="623">
        <v>0</v>
      </c>
      <c r="AG126" s="622">
        <v>0</v>
      </c>
      <c r="AH126" s="478">
        <v>0</v>
      </c>
      <c r="AI126" s="479">
        <v>0</v>
      </c>
      <c r="AJ126" s="478">
        <v>294</v>
      </c>
      <c r="AK126" s="479">
        <v>178</v>
      </c>
      <c r="AL126" s="478">
        <v>0</v>
      </c>
      <c r="AM126" s="501">
        <v>0</v>
      </c>
      <c r="AN126" s="191"/>
    </row>
    <row r="127" spans="1:40" s="10" customFormat="1" ht="10.8" x14ac:dyDescent="0.2">
      <c r="A127" s="820" t="s">
        <v>329</v>
      </c>
      <c r="B127" s="621">
        <f>D127+F127+H127+J127+L127+N127+P127+R127+T127+V127+X127+Z127+AB127+AD127+AF127+AH127+AJ127+AL127</f>
        <v>20</v>
      </c>
      <c r="C127" s="613">
        <f>E127+G127+I127+K127+M127+O127+Q127+S127+U127+W127+Y127+AA127+AC127+AE127+AG127+AI127+AK127+AM127</f>
        <v>16</v>
      </c>
      <c r="D127" s="624">
        <v>0</v>
      </c>
      <c r="E127" s="625">
        <v>0</v>
      </c>
      <c r="F127" s="626">
        <v>0</v>
      </c>
      <c r="G127" s="625">
        <v>0</v>
      </c>
      <c r="H127" s="478">
        <v>0</v>
      </c>
      <c r="I127" s="479">
        <v>0</v>
      </c>
      <c r="J127" s="626">
        <v>0</v>
      </c>
      <c r="K127" s="625">
        <v>0</v>
      </c>
      <c r="L127" s="626">
        <v>0</v>
      </c>
      <c r="M127" s="625">
        <v>0</v>
      </c>
      <c r="N127" s="478">
        <v>0</v>
      </c>
      <c r="O127" s="479">
        <v>0</v>
      </c>
      <c r="P127" s="478">
        <v>0</v>
      </c>
      <c r="Q127" s="479">
        <v>0</v>
      </c>
      <c r="R127" s="478">
        <v>0</v>
      </c>
      <c r="S127" s="479">
        <v>0</v>
      </c>
      <c r="T127" s="478">
        <v>0</v>
      </c>
      <c r="U127" s="479">
        <v>0</v>
      </c>
      <c r="V127" s="478">
        <v>0</v>
      </c>
      <c r="W127" s="479">
        <v>0</v>
      </c>
      <c r="X127" s="478">
        <v>0</v>
      </c>
      <c r="Y127" s="479">
        <v>0</v>
      </c>
      <c r="Z127" s="478">
        <v>0</v>
      </c>
      <c r="AA127" s="479">
        <v>0</v>
      </c>
      <c r="AB127" s="478">
        <v>0</v>
      </c>
      <c r="AC127" s="479">
        <v>0</v>
      </c>
      <c r="AD127" s="478">
        <v>0</v>
      </c>
      <c r="AE127" s="485">
        <v>0</v>
      </c>
      <c r="AF127" s="627">
        <v>0</v>
      </c>
      <c r="AG127" s="625">
        <v>0</v>
      </c>
      <c r="AH127" s="478">
        <v>0</v>
      </c>
      <c r="AI127" s="479">
        <v>0</v>
      </c>
      <c r="AJ127" s="478">
        <v>20</v>
      </c>
      <c r="AK127" s="479">
        <v>16</v>
      </c>
      <c r="AL127" s="478">
        <v>0</v>
      </c>
      <c r="AM127" s="501">
        <v>0</v>
      </c>
    </row>
    <row r="128" spans="1:40" s="10" customFormat="1" ht="10.8" x14ac:dyDescent="0.2">
      <c r="A128" s="9" t="s">
        <v>330</v>
      </c>
      <c r="B128" s="621">
        <f t="shared" ref="B128:C136" si="9">D128+F128+H128+J128+L128+N128+P128+R128+T128+V128+X128+Z128+AB128+AD128+AF128+AH128+AJ128+AL128</f>
        <v>19</v>
      </c>
      <c r="C128" s="613">
        <f t="shared" si="9"/>
        <v>11</v>
      </c>
      <c r="D128" s="624">
        <v>0</v>
      </c>
      <c r="E128" s="625">
        <v>0</v>
      </c>
      <c r="F128" s="626">
        <v>0</v>
      </c>
      <c r="G128" s="625">
        <v>0</v>
      </c>
      <c r="H128" s="478">
        <v>0</v>
      </c>
      <c r="I128" s="479">
        <v>0</v>
      </c>
      <c r="J128" s="626">
        <v>0</v>
      </c>
      <c r="K128" s="625">
        <v>0</v>
      </c>
      <c r="L128" s="626">
        <v>0</v>
      </c>
      <c r="M128" s="625">
        <v>0</v>
      </c>
      <c r="N128" s="478">
        <v>0</v>
      </c>
      <c r="O128" s="479">
        <v>0</v>
      </c>
      <c r="P128" s="478">
        <v>0</v>
      </c>
      <c r="Q128" s="479">
        <v>0</v>
      </c>
      <c r="R128" s="478">
        <v>0</v>
      </c>
      <c r="S128" s="479">
        <v>0</v>
      </c>
      <c r="T128" s="478">
        <v>0</v>
      </c>
      <c r="U128" s="479">
        <v>0</v>
      </c>
      <c r="V128" s="478">
        <v>0</v>
      </c>
      <c r="W128" s="479">
        <v>0</v>
      </c>
      <c r="X128" s="478">
        <v>0</v>
      </c>
      <c r="Y128" s="479">
        <v>0</v>
      </c>
      <c r="Z128" s="478">
        <v>0</v>
      </c>
      <c r="AA128" s="479">
        <v>0</v>
      </c>
      <c r="AB128" s="478">
        <v>0</v>
      </c>
      <c r="AC128" s="479">
        <v>0</v>
      </c>
      <c r="AD128" s="478">
        <v>0</v>
      </c>
      <c r="AE128" s="485">
        <v>0</v>
      </c>
      <c r="AF128" s="627">
        <v>0</v>
      </c>
      <c r="AG128" s="625">
        <v>0</v>
      </c>
      <c r="AH128" s="478">
        <v>0</v>
      </c>
      <c r="AI128" s="479">
        <v>0</v>
      </c>
      <c r="AJ128" s="478">
        <v>19</v>
      </c>
      <c r="AK128" s="479">
        <v>11</v>
      </c>
      <c r="AL128" s="478">
        <v>0</v>
      </c>
      <c r="AM128" s="501">
        <v>0</v>
      </c>
    </row>
    <row r="129" spans="1:39" s="10" customFormat="1" ht="10.8" x14ac:dyDescent="0.2">
      <c r="A129" s="9" t="s">
        <v>331</v>
      </c>
      <c r="B129" s="621">
        <f t="shared" si="9"/>
        <v>40</v>
      </c>
      <c r="C129" s="613">
        <f t="shared" si="9"/>
        <v>19</v>
      </c>
      <c r="D129" s="624">
        <v>0</v>
      </c>
      <c r="E129" s="625">
        <v>0</v>
      </c>
      <c r="F129" s="626">
        <v>0</v>
      </c>
      <c r="G129" s="625">
        <v>0</v>
      </c>
      <c r="H129" s="478">
        <v>1</v>
      </c>
      <c r="I129" s="479">
        <v>0</v>
      </c>
      <c r="J129" s="626">
        <v>0</v>
      </c>
      <c r="K129" s="625">
        <v>0</v>
      </c>
      <c r="L129" s="626">
        <v>0</v>
      </c>
      <c r="M129" s="625">
        <v>0</v>
      </c>
      <c r="N129" s="478">
        <v>0</v>
      </c>
      <c r="O129" s="479">
        <v>0</v>
      </c>
      <c r="P129" s="478">
        <v>0</v>
      </c>
      <c r="Q129" s="479">
        <v>0</v>
      </c>
      <c r="R129" s="478">
        <v>0</v>
      </c>
      <c r="S129" s="479">
        <v>0</v>
      </c>
      <c r="T129" s="478">
        <v>0</v>
      </c>
      <c r="U129" s="479">
        <v>0</v>
      </c>
      <c r="V129" s="478">
        <v>0</v>
      </c>
      <c r="W129" s="479">
        <v>0</v>
      </c>
      <c r="X129" s="478">
        <v>0</v>
      </c>
      <c r="Y129" s="479">
        <v>0</v>
      </c>
      <c r="Z129" s="478">
        <v>0</v>
      </c>
      <c r="AA129" s="479">
        <v>0</v>
      </c>
      <c r="AB129" s="478">
        <v>0</v>
      </c>
      <c r="AC129" s="479">
        <v>0</v>
      </c>
      <c r="AD129" s="478">
        <v>0</v>
      </c>
      <c r="AE129" s="485">
        <v>0</v>
      </c>
      <c r="AF129" s="627">
        <v>0</v>
      </c>
      <c r="AG129" s="625">
        <v>0</v>
      </c>
      <c r="AH129" s="478">
        <v>0</v>
      </c>
      <c r="AI129" s="479">
        <v>0</v>
      </c>
      <c r="AJ129" s="478">
        <v>39</v>
      </c>
      <c r="AK129" s="479">
        <v>19</v>
      </c>
      <c r="AL129" s="478">
        <v>0</v>
      </c>
      <c r="AM129" s="501">
        <v>0</v>
      </c>
    </row>
    <row r="130" spans="1:39" s="10" customFormat="1" ht="10.8" x14ac:dyDescent="0.2">
      <c r="A130" s="820" t="s">
        <v>332</v>
      </c>
      <c r="B130" s="621">
        <f t="shared" si="9"/>
        <v>75</v>
      </c>
      <c r="C130" s="613">
        <f t="shared" si="9"/>
        <v>40</v>
      </c>
      <c r="D130" s="624">
        <v>0</v>
      </c>
      <c r="E130" s="625">
        <v>0</v>
      </c>
      <c r="F130" s="626">
        <v>0</v>
      </c>
      <c r="G130" s="625">
        <v>0</v>
      </c>
      <c r="H130" s="478">
        <v>0</v>
      </c>
      <c r="I130" s="479">
        <v>0</v>
      </c>
      <c r="J130" s="626">
        <v>0</v>
      </c>
      <c r="K130" s="625">
        <v>0</v>
      </c>
      <c r="L130" s="626">
        <v>0</v>
      </c>
      <c r="M130" s="625">
        <v>0</v>
      </c>
      <c r="N130" s="478">
        <v>0</v>
      </c>
      <c r="O130" s="479">
        <v>0</v>
      </c>
      <c r="P130" s="478">
        <v>0</v>
      </c>
      <c r="Q130" s="479">
        <v>0</v>
      </c>
      <c r="R130" s="478">
        <v>0</v>
      </c>
      <c r="S130" s="479">
        <v>0</v>
      </c>
      <c r="T130" s="478">
        <v>0</v>
      </c>
      <c r="U130" s="479">
        <v>0</v>
      </c>
      <c r="V130" s="478">
        <v>0</v>
      </c>
      <c r="W130" s="479">
        <v>0</v>
      </c>
      <c r="X130" s="478">
        <v>0</v>
      </c>
      <c r="Y130" s="479">
        <v>0</v>
      </c>
      <c r="Z130" s="478">
        <v>0</v>
      </c>
      <c r="AA130" s="479">
        <v>0</v>
      </c>
      <c r="AB130" s="478">
        <v>0</v>
      </c>
      <c r="AC130" s="479">
        <v>0</v>
      </c>
      <c r="AD130" s="478">
        <v>0</v>
      </c>
      <c r="AE130" s="485">
        <v>0</v>
      </c>
      <c r="AF130" s="627">
        <v>0</v>
      </c>
      <c r="AG130" s="625">
        <v>0</v>
      </c>
      <c r="AH130" s="478">
        <v>0</v>
      </c>
      <c r="AI130" s="479">
        <v>0</v>
      </c>
      <c r="AJ130" s="478">
        <v>75</v>
      </c>
      <c r="AK130" s="479">
        <v>40</v>
      </c>
      <c r="AL130" s="478">
        <v>0</v>
      </c>
      <c r="AM130" s="501">
        <v>0</v>
      </c>
    </row>
    <row r="131" spans="1:39" s="10" customFormat="1" ht="10.8" x14ac:dyDescent="0.2">
      <c r="A131" s="9" t="s">
        <v>212</v>
      </c>
      <c r="B131" s="621">
        <f t="shared" si="9"/>
        <v>46</v>
      </c>
      <c r="C131" s="613">
        <f t="shared" si="9"/>
        <v>22</v>
      </c>
      <c r="D131" s="624">
        <v>0</v>
      </c>
      <c r="E131" s="625">
        <v>0</v>
      </c>
      <c r="F131" s="626">
        <v>0</v>
      </c>
      <c r="G131" s="625">
        <v>0</v>
      </c>
      <c r="H131" s="478">
        <v>0</v>
      </c>
      <c r="I131" s="479">
        <v>0</v>
      </c>
      <c r="J131" s="626">
        <v>0</v>
      </c>
      <c r="K131" s="625">
        <v>0</v>
      </c>
      <c r="L131" s="626">
        <v>0</v>
      </c>
      <c r="M131" s="625">
        <v>0</v>
      </c>
      <c r="N131" s="478">
        <v>0</v>
      </c>
      <c r="O131" s="479">
        <v>0</v>
      </c>
      <c r="P131" s="478">
        <v>0</v>
      </c>
      <c r="Q131" s="479">
        <v>0</v>
      </c>
      <c r="R131" s="478">
        <v>0</v>
      </c>
      <c r="S131" s="479">
        <v>0</v>
      </c>
      <c r="T131" s="478">
        <v>0</v>
      </c>
      <c r="U131" s="479">
        <v>0</v>
      </c>
      <c r="V131" s="478">
        <v>0</v>
      </c>
      <c r="W131" s="479">
        <v>0</v>
      </c>
      <c r="X131" s="478">
        <v>0</v>
      </c>
      <c r="Y131" s="479">
        <v>0</v>
      </c>
      <c r="Z131" s="478">
        <v>0</v>
      </c>
      <c r="AA131" s="479">
        <v>0</v>
      </c>
      <c r="AB131" s="478">
        <v>0</v>
      </c>
      <c r="AC131" s="479">
        <v>0</v>
      </c>
      <c r="AD131" s="478">
        <v>0</v>
      </c>
      <c r="AE131" s="485">
        <v>0</v>
      </c>
      <c r="AF131" s="627">
        <v>0</v>
      </c>
      <c r="AG131" s="625">
        <v>0</v>
      </c>
      <c r="AH131" s="478">
        <v>0</v>
      </c>
      <c r="AI131" s="479">
        <v>0</v>
      </c>
      <c r="AJ131" s="478">
        <v>46</v>
      </c>
      <c r="AK131" s="479">
        <v>22</v>
      </c>
      <c r="AL131" s="478">
        <v>0</v>
      </c>
      <c r="AM131" s="501">
        <v>0</v>
      </c>
    </row>
    <row r="132" spans="1:39" s="10" customFormat="1" ht="10.8" x14ac:dyDescent="0.2">
      <c r="A132" s="9" t="s">
        <v>333</v>
      </c>
      <c r="B132" s="621">
        <f t="shared" si="9"/>
        <v>56</v>
      </c>
      <c r="C132" s="613">
        <f t="shared" si="9"/>
        <v>35</v>
      </c>
      <c r="D132" s="624">
        <v>0</v>
      </c>
      <c r="E132" s="625">
        <v>0</v>
      </c>
      <c r="F132" s="626">
        <v>0</v>
      </c>
      <c r="G132" s="625">
        <v>0</v>
      </c>
      <c r="H132" s="478">
        <v>0</v>
      </c>
      <c r="I132" s="479">
        <v>0</v>
      </c>
      <c r="J132" s="626">
        <v>0</v>
      </c>
      <c r="K132" s="625">
        <v>0</v>
      </c>
      <c r="L132" s="626">
        <v>0</v>
      </c>
      <c r="M132" s="625">
        <v>0</v>
      </c>
      <c r="N132" s="478">
        <v>0</v>
      </c>
      <c r="O132" s="479">
        <v>0</v>
      </c>
      <c r="P132" s="478">
        <v>0</v>
      </c>
      <c r="Q132" s="479">
        <v>0</v>
      </c>
      <c r="R132" s="478">
        <v>0</v>
      </c>
      <c r="S132" s="479">
        <v>0</v>
      </c>
      <c r="T132" s="478">
        <v>0</v>
      </c>
      <c r="U132" s="479">
        <v>0</v>
      </c>
      <c r="V132" s="478">
        <v>0</v>
      </c>
      <c r="W132" s="479">
        <v>0</v>
      </c>
      <c r="X132" s="478">
        <v>0</v>
      </c>
      <c r="Y132" s="479">
        <v>0</v>
      </c>
      <c r="Z132" s="478">
        <v>0</v>
      </c>
      <c r="AA132" s="479">
        <v>0</v>
      </c>
      <c r="AB132" s="478">
        <v>0</v>
      </c>
      <c r="AC132" s="479">
        <v>0</v>
      </c>
      <c r="AD132" s="478">
        <v>0</v>
      </c>
      <c r="AE132" s="485">
        <v>0</v>
      </c>
      <c r="AF132" s="627">
        <v>0</v>
      </c>
      <c r="AG132" s="625">
        <v>0</v>
      </c>
      <c r="AH132" s="478">
        <v>0</v>
      </c>
      <c r="AI132" s="479">
        <v>0</v>
      </c>
      <c r="AJ132" s="478">
        <v>56</v>
      </c>
      <c r="AK132" s="479">
        <v>35</v>
      </c>
      <c r="AL132" s="478">
        <v>0</v>
      </c>
      <c r="AM132" s="501">
        <v>0</v>
      </c>
    </row>
    <row r="133" spans="1:39" s="10" customFormat="1" ht="10.8" x14ac:dyDescent="0.2">
      <c r="A133" s="820" t="s">
        <v>334</v>
      </c>
      <c r="B133" s="621">
        <f t="shared" si="9"/>
        <v>7</v>
      </c>
      <c r="C133" s="613">
        <f t="shared" si="9"/>
        <v>7</v>
      </c>
      <c r="D133" s="624">
        <v>0</v>
      </c>
      <c r="E133" s="625">
        <v>0</v>
      </c>
      <c r="F133" s="626">
        <v>0</v>
      </c>
      <c r="G133" s="625">
        <v>0</v>
      </c>
      <c r="H133" s="478">
        <v>0</v>
      </c>
      <c r="I133" s="479">
        <v>0</v>
      </c>
      <c r="J133" s="626">
        <v>0</v>
      </c>
      <c r="K133" s="625">
        <v>0</v>
      </c>
      <c r="L133" s="626">
        <v>0</v>
      </c>
      <c r="M133" s="625">
        <v>0</v>
      </c>
      <c r="N133" s="478">
        <v>1</v>
      </c>
      <c r="O133" s="479">
        <v>1</v>
      </c>
      <c r="P133" s="478">
        <v>0</v>
      </c>
      <c r="Q133" s="479">
        <v>0</v>
      </c>
      <c r="R133" s="478">
        <v>0</v>
      </c>
      <c r="S133" s="479">
        <v>0</v>
      </c>
      <c r="T133" s="478">
        <v>0</v>
      </c>
      <c r="U133" s="479">
        <v>0</v>
      </c>
      <c r="V133" s="478">
        <v>0</v>
      </c>
      <c r="W133" s="479">
        <v>0</v>
      </c>
      <c r="X133" s="478">
        <v>0</v>
      </c>
      <c r="Y133" s="479">
        <v>0</v>
      </c>
      <c r="Z133" s="478">
        <v>0</v>
      </c>
      <c r="AA133" s="479">
        <v>0</v>
      </c>
      <c r="AB133" s="478">
        <v>0</v>
      </c>
      <c r="AC133" s="479">
        <v>0</v>
      </c>
      <c r="AD133" s="478">
        <v>0</v>
      </c>
      <c r="AE133" s="485">
        <v>0</v>
      </c>
      <c r="AF133" s="627">
        <v>0</v>
      </c>
      <c r="AG133" s="625">
        <v>0</v>
      </c>
      <c r="AH133" s="478">
        <v>0</v>
      </c>
      <c r="AI133" s="479">
        <v>0</v>
      </c>
      <c r="AJ133" s="478">
        <v>6</v>
      </c>
      <c r="AK133" s="479">
        <v>6</v>
      </c>
      <c r="AL133" s="478">
        <v>0</v>
      </c>
      <c r="AM133" s="501">
        <v>0</v>
      </c>
    </row>
    <row r="134" spans="1:39" s="10" customFormat="1" ht="10.8" x14ac:dyDescent="0.2">
      <c r="A134" s="9" t="s">
        <v>156</v>
      </c>
      <c r="B134" s="621">
        <f t="shared" si="9"/>
        <v>26</v>
      </c>
      <c r="C134" s="613">
        <f t="shared" si="9"/>
        <v>24</v>
      </c>
      <c r="D134" s="624">
        <v>0</v>
      </c>
      <c r="E134" s="625">
        <v>0</v>
      </c>
      <c r="F134" s="626">
        <v>0</v>
      </c>
      <c r="G134" s="625">
        <v>0</v>
      </c>
      <c r="H134" s="478">
        <v>0</v>
      </c>
      <c r="I134" s="479">
        <v>0</v>
      </c>
      <c r="J134" s="626">
        <v>0</v>
      </c>
      <c r="K134" s="625">
        <v>0</v>
      </c>
      <c r="L134" s="626">
        <v>0</v>
      </c>
      <c r="M134" s="625">
        <v>0</v>
      </c>
      <c r="N134" s="478">
        <v>0</v>
      </c>
      <c r="O134" s="479">
        <v>0</v>
      </c>
      <c r="P134" s="478">
        <v>0</v>
      </c>
      <c r="Q134" s="479">
        <v>0</v>
      </c>
      <c r="R134" s="478">
        <v>0</v>
      </c>
      <c r="S134" s="479">
        <v>0</v>
      </c>
      <c r="T134" s="478">
        <v>0</v>
      </c>
      <c r="U134" s="479">
        <v>0</v>
      </c>
      <c r="V134" s="478">
        <v>0</v>
      </c>
      <c r="W134" s="479">
        <v>0</v>
      </c>
      <c r="X134" s="478">
        <v>0</v>
      </c>
      <c r="Y134" s="479">
        <v>0</v>
      </c>
      <c r="Z134" s="478">
        <v>0</v>
      </c>
      <c r="AA134" s="479">
        <v>0</v>
      </c>
      <c r="AB134" s="478">
        <v>0</v>
      </c>
      <c r="AC134" s="479">
        <v>0</v>
      </c>
      <c r="AD134" s="478">
        <v>0</v>
      </c>
      <c r="AE134" s="485">
        <v>0</v>
      </c>
      <c r="AF134" s="627">
        <v>0</v>
      </c>
      <c r="AG134" s="625">
        <v>0</v>
      </c>
      <c r="AH134" s="478">
        <v>0</v>
      </c>
      <c r="AI134" s="479">
        <v>0</v>
      </c>
      <c r="AJ134" s="478">
        <v>26</v>
      </c>
      <c r="AK134" s="479">
        <v>24</v>
      </c>
      <c r="AL134" s="478">
        <v>0</v>
      </c>
      <c r="AM134" s="501">
        <v>0</v>
      </c>
    </row>
    <row r="135" spans="1:39" s="10" customFormat="1" ht="10.8" x14ac:dyDescent="0.2">
      <c r="A135" s="9" t="s">
        <v>195</v>
      </c>
      <c r="B135" s="621">
        <f t="shared" si="9"/>
        <v>0</v>
      </c>
      <c r="C135" s="613">
        <f t="shared" si="9"/>
        <v>0</v>
      </c>
      <c r="D135" s="624">
        <v>0</v>
      </c>
      <c r="E135" s="625">
        <v>0</v>
      </c>
      <c r="F135" s="626">
        <v>0</v>
      </c>
      <c r="G135" s="625">
        <v>0</v>
      </c>
      <c r="H135" s="478">
        <v>0</v>
      </c>
      <c r="I135" s="479">
        <v>0</v>
      </c>
      <c r="J135" s="626">
        <v>0</v>
      </c>
      <c r="K135" s="625">
        <v>0</v>
      </c>
      <c r="L135" s="626">
        <v>0</v>
      </c>
      <c r="M135" s="625">
        <v>0</v>
      </c>
      <c r="N135" s="478">
        <v>0</v>
      </c>
      <c r="O135" s="479">
        <v>0</v>
      </c>
      <c r="P135" s="478">
        <v>0</v>
      </c>
      <c r="Q135" s="479">
        <v>0</v>
      </c>
      <c r="R135" s="478">
        <v>0</v>
      </c>
      <c r="S135" s="479">
        <v>0</v>
      </c>
      <c r="T135" s="478">
        <v>0</v>
      </c>
      <c r="U135" s="479">
        <v>0</v>
      </c>
      <c r="V135" s="478">
        <v>0</v>
      </c>
      <c r="W135" s="479">
        <v>0</v>
      </c>
      <c r="X135" s="478">
        <v>0</v>
      </c>
      <c r="Y135" s="479">
        <v>0</v>
      </c>
      <c r="Z135" s="478">
        <v>0</v>
      </c>
      <c r="AA135" s="479">
        <v>0</v>
      </c>
      <c r="AB135" s="478">
        <v>0</v>
      </c>
      <c r="AC135" s="479">
        <v>0</v>
      </c>
      <c r="AD135" s="478">
        <v>0</v>
      </c>
      <c r="AE135" s="485">
        <v>0</v>
      </c>
      <c r="AF135" s="627">
        <v>0</v>
      </c>
      <c r="AG135" s="625">
        <v>0</v>
      </c>
      <c r="AH135" s="478">
        <v>0</v>
      </c>
      <c r="AI135" s="479">
        <v>0</v>
      </c>
      <c r="AJ135" s="478">
        <v>0</v>
      </c>
      <c r="AK135" s="479">
        <v>0</v>
      </c>
      <c r="AL135" s="478">
        <v>0</v>
      </c>
      <c r="AM135" s="501">
        <v>0</v>
      </c>
    </row>
    <row r="136" spans="1:39" s="10" customFormat="1" ht="10.8" x14ac:dyDescent="0.2">
      <c r="A136" s="93" t="s">
        <v>335</v>
      </c>
      <c r="B136" s="628">
        <f t="shared" si="9"/>
        <v>8</v>
      </c>
      <c r="C136" s="629">
        <f t="shared" si="9"/>
        <v>11</v>
      </c>
      <c r="D136" s="630">
        <v>0</v>
      </c>
      <c r="E136" s="410">
        <v>0</v>
      </c>
      <c r="F136" s="631">
        <v>0</v>
      </c>
      <c r="G136" s="410">
        <v>0</v>
      </c>
      <c r="H136" s="480">
        <v>0</v>
      </c>
      <c r="I136" s="481">
        <v>0</v>
      </c>
      <c r="J136" s="631">
        <v>0</v>
      </c>
      <c r="K136" s="410">
        <v>0</v>
      </c>
      <c r="L136" s="631">
        <v>0</v>
      </c>
      <c r="M136" s="410">
        <v>0</v>
      </c>
      <c r="N136" s="480">
        <v>0</v>
      </c>
      <c r="O136" s="481">
        <v>0</v>
      </c>
      <c r="P136" s="480">
        <v>0</v>
      </c>
      <c r="Q136" s="481">
        <v>0</v>
      </c>
      <c r="R136" s="480">
        <v>0</v>
      </c>
      <c r="S136" s="481">
        <v>0</v>
      </c>
      <c r="T136" s="480">
        <v>0</v>
      </c>
      <c r="U136" s="481">
        <v>0</v>
      </c>
      <c r="V136" s="480">
        <v>1</v>
      </c>
      <c r="W136" s="481">
        <v>6</v>
      </c>
      <c r="X136" s="480">
        <v>0</v>
      </c>
      <c r="Y136" s="481">
        <v>0</v>
      </c>
      <c r="Z136" s="480">
        <v>0</v>
      </c>
      <c r="AA136" s="481">
        <v>0</v>
      </c>
      <c r="AB136" s="480">
        <v>0</v>
      </c>
      <c r="AC136" s="481">
        <v>0</v>
      </c>
      <c r="AD136" s="480">
        <v>0</v>
      </c>
      <c r="AE136" s="486">
        <v>0</v>
      </c>
      <c r="AF136" s="632">
        <v>0</v>
      </c>
      <c r="AG136" s="410">
        <v>0</v>
      </c>
      <c r="AH136" s="480">
        <v>0</v>
      </c>
      <c r="AI136" s="481">
        <v>0</v>
      </c>
      <c r="AJ136" s="480">
        <v>7</v>
      </c>
      <c r="AK136" s="481">
        <v>5</v>
      </c>
      <c r="AL136" s="480">
        <v>0</v>
      </c>
      <c r="AM136" s="502">
        <v>0</v>
      </c>
    </row>
    <row r="137" spans="1:39" s="10" customFormat="1" ht="10.8" x14ac:dyDescent="0.2">
      <c r="A137" s="820" t="s">
        <v>336</v>
      </c>
      <c r="B137" s="621">
        <f>SUM(B138:B145)</f>
        <v>118</v>
      </c>
      <c r="C137" s="613">
        <f>SUM(C138:C145)</f>
        <v>97</v>
      </c>
      <c r="D137" s="621">
        <v>0</v>
      </c>
      <c r="E137" s="622">
        <v>0</v>
      </c>
      <c r="F137" s="638">
        <v>0</v>
      </c>
      <c r="G137" s="622">
        <v>0</v>
      </c>
      <c r="H137" s="475">
        <v>0</v>
      </c>
      <c r="I137" s="474">
        <v>0</v>
      </c>
      <c r="J137" s="638">
        <v>0</v>
      </c>
      <c r="K137" s="622">
        <v>0</v>
      </c>
      <c r="L137" s="638">
        <v>0</v>
      </c>
      <c r="M137" s="622">
        <v>0</v>
      </c>
      <c r="N137" s="475">
        <v>4</v>
      </c>
      <c r="O137" s="474">
        <v>1</v>
      </c>
      <c r="P137" s="475">
        <v>0</v>
      </c>
      <c r="Q137" s="474">
        <v>0</v>
      </c>
      <c r="R137" s="475">
        <v>3</v>
      </c>
      <c r="S137" s="474">
        <v>2</v>
      </c>
      <c r="T137" s="475">
        <v>0</v>
      </c>
      <c r="U137" s="474">
        <v>0</v>
      </c>
      <c r="V137" s="475">
        <v>0</v>
      </c>
      <c r="W137" s="474">
        <v>0</v>
      </c>
      <c r="X137" s="475">
        <v>0</v>
      </c>
      <c r="Y137" s="474">
        <v>0</v>
      </c>
      <c r="Z137" s="475">
        <v>0</v>
      </c>
      <c r="AA137" s="474">
        <v>0</v>
      </c>
      <c r="AB137" s="475">
        <v>0</v>
      </c>
      <c r="AC137" s="474">
        <v>0</v>
      </c>
      <c r="AD137" s="475">
        <v>0</v>
      </c>
      <c r="AE137" s="510">
        <v>0</v>
      </c>
      <c r="AF137" s="623">
        <v>0</v>
      </c>
      <c r="AG137" s="622">
        <v>0</v>
      </c>
      <c r="AH137" s="475">
        <v>0</v>
      </c>
      <c r="AI137" s="474">
        <v>0</v>
      </c>
      <c r="AJ137" s="475">
        <v>111</v>
      </c>
      <c r="AK137" s="474">
        <v>94</v>
      </c>
      <c r="AL137" s="475">
        <v>0</v>
      </c>
      <c r="AM137" s="500">
        <v>0</v>
      </c>
    </row>
    <row r="138" spans="1:39" s="10" customFormat="1" ht="10.8" x14ac:dyDescent="0.2">
      <c r="A138" s="820" t="s">
        <v>337</v>
      </c>
      <c r="B138" s="621">
        <f t="shared" ref="B138:C165" si="10">D138+F138+H138+J138+L138+N138+P138+R138+T138+V138+X138+Z138+AB138+AD138+AF138+AH138+AJ138+AL138</f>
        <v>28</v>
      </c>
      <c r="C138" s="613">
        <f>E138+G138+I138+K138+M138+O138+Q138+S138+U138+W138+Y138+AA138+AC138+AE138+AG138+AI138+AK138+AM138</f>
        <v>24</v>
      </c>
      <c r="D138" s="624">
        <v>0</v>
      </c>
      <c r="E138" s="625">
        <v>0</v>
      </c>
      <c r="F138" s="626">
        <v>0</v>
      </c>
      <c r="G138" s="625">
        <v>0</v>
      </c>
      <c r="H138" s="478">
        <v>0</v>
      </c>
      <c r="I138" s="479">
        <v>0</v>
      </c>
      <c r="J138" s="626">
        <v>0</v>
      </c>
      <c r="K138" s="625">
        <v>0</v>
      </c>
      <c r="L138" s="626">
        <v>0</v>
      </c>
      <c r="M138" s="625">
        <v>0</v>
      </c>
      <c r="N138" s="478">
        <v>0</v>
      </c>
      <c r="O138" s="479">
        <v>0</v>
      </c>
      <c r="P138" s="478">
        <v>0</v>
      </c>
      <c r="Q138" s="479">
        <v>0</v>
      </c>
      <c r="R138" s="478">
        <v>0</v>
      </c>
      <c r="S138" s="479">
        <v>0</v>
      </c>
      <c r="T138" s="478">
        <v>0</v>
      </c>
      <c r="U138" s="479">
        <v>0</v>
      </c>
      <c r="V138" s="478">
        <v>0</v>
      </c>
      <c r="W138" s="479">
        <v>0</v>
      </c>
      <c r="X138" s="478">
        <v>0</v>
      </c>
      <c r="Y138" s="479">
        <v>0</v>
      </c>
      <c r="Z138" s="478">
        <v>0</v>
      </c>
      <c r="AA138" s="479">
        <v>0</v>
      </c>
      <c r="AB138" s="478">
        <v>0</v>
      </c>
      <c r="AC138" s="479">
        <v>0</v>
      </c>
      <c r="AD138" s="478">
        <v>0</v>
      </c>
      <c r="AE138" s="485">
        <v>0</v>
      </c>
      <c r="AF138" s="627">
        <v>0</v>
      </c>
      <c r="AG138" s="625">
        <v>0</v>
      </c>
      <c r="AH138" s="478">
        <v>0</v>
      </c>
      <c r="AI138" s="479">
        <v>0</v>
      </c>
      <c r="AJ138" s="478">
        <v>28</v>
      </c>
      <c r="AK138" s="479">
        <v>24</v>
      </c>
      <c r="AL138" s="478">
        <v>0</v>
      </c>
      <c r="AM138" s="501">
        <v>0</v>
      </c>
    </row>
    <row r="139" spans="1:39" s="10" customFormat="1" ht="10.8" x14ac:dyDescent="0.2">
      <c r="A139" s="9" t="s">
        <v>197</v>
      </c>
      <c r="B139" s="621">
        <f t="shared" si="10"/>
        <v>10</v>
      </c>
      <c r="C139" s="613">
        <f t="shared" si="10"/>
        <v>5</v>
      </c>
      <c r="D139" s="624">
        <v>0</v>
      </c>
      <c r="E139" s="625">
        <v>0</v>
      </c>
      <c r="F139" s="626">
        <v>0</v>
      </c>
      <c r="G139" s="625">
        <v>0</v>
      </c>
      <c r="H139" s="478">
        <v>0</v>
      </c>
      <c r="I139" s="479">
        <v>0</v>
      </c>
      <c r="J139" s="626">
        <v>0</v>
      </c>
      <c r="K139" s="625">
        <v>0</v>
      </c>
      <c r="L139" s="626">
        <v>0</v>
      </c>
      <c r="M139" s="625">
        <v>0</v>
      </c>
      <c r="N139" s="478">
        <v>0</v>
      </c>
      <c r="O139" s="479">
        <v>0</v>
      </c>
      <c r="P139" s="478">
        <v>0</v>
      </c>
      <c r="Q139" s="479">
        <v>0</v>
      </c>
      <c r="R139" s="478">
        <v>2</v>
      </c>
      <c r="S139" s="479">
        <v>1</v>
      </c>
      <c r="T139" s="478">
        <v>0</v>
      </c>
      <c r="U139" s="479">
        <v>0</v>
      </c>
      <c r="V139" s="478">
        <v>0</v>
      </c>
      <c r="W139" s="479">
        <v>0</v>
      </c>
      <c r="X139" s="478">
        <v>0</v>
      </c>
      <c r="Y139" s="479">
        <v>0</v>
      </c>
      <c r="Z139" s="478">
        <v>0</v>
      </c>
      <c r="AA139" s="479">
        <v>0</v>
      </c>
      <c r="AB139" s="478">
        <v>0</v>
      </c>
      <c r="AC139" s="479">
        <v>0</v>
      </c>
      <c r="AD139" s="478">
        <v>0</v>
      </c>
      <c r="AE139" s="485">
        <v>0</v>
      </c>
      <c r="AF139" s="627">
        <v>0</v>
      </c>
      <c r="AG139" s="625">
        <v>0</v>
      </c>
      <c r="AH139" s="478">
        <v>0</v>
      </c>
      <c r="AI139" s="479">
        <v>0</v>
      </c>
      <c r="AJ139" s="478">
        <v>8</v>
      </c>
      <c r="AK139" s="479">
        <v>4</v>
      </c>
      <c r="AL139" s="478">
        <v>0</v>
      </c>
      <c r="AM139" s="501">
        <v>0</v>
      </c>
    </row>
    <row r="140" spans="1:39" s="10" customFormat="1" ht="10.8" x14ac:dyDescent="0.2">
      <c r="A140" s="9" t="s">
        <v>196</v>
      </c>
      <c r="B140" s="621">
        <f t="shared" si="10"/>
        <v>29</v>
      </c>
      <c r="C140" s="613">
        <f t="shared" si="10"/>
        <v>24</v>
      </c>
      <c r="D140" s="624">
        <v>0</v>
      </c>
      <c r="E140" s="625">
        <v>0</v>
      </c>
      <c r="F140" s="626">
        <v>0</v>
      </c>
      <c r="G140" s="625">
        <v>0</v>
      </c>
      <c r="H140" s="478">
        <v>0</v>
      </c>
      <c r="I140" s="479">
        <v>0</v>
      </c>
      <c r="J140" s="626">
        <v>0</v>
      </c>
      <c r="K140" s="625">
        <v>0</v>
      </c>
      <c r="L140" s="626">
        <v>0</v>
      </c>
      <c r="M140" s="625">
        <v>0</v>
      </c>
      <c r="N140" s="478">
        <v>0</v>
      </c>
      <c r="O140" s="479">
        <v>0</v>
      </c>
      <c r="P140" s="478">
        <v>0</v>
      </c>
      <c r="Q140" s="479">
        <v>0</v>
      </c>
      <c r="R140" s="478">
        <v>1</v>
      </c>
      <c r="S140" s="479">
        <v>1</v>
      </c>
      <c r="T140" s="478">
        <v>0</v>
      </c>
      <c r="U140" s="479">
        <v>0</v>
      </c>
      <c r="V140" s="478">
        <v>0</v>
      </c>
      <c r="W140" s="479">
        <v>0</v>
      </c>
      <c r="X140" s="478">
        <v>0</v>
      </c>
      <c r="Y140" s="479">
        <v>0</v>
      </c>
      <c r="Z140" s="478">
        <v>0</v>
      </c>
      <c r="AA140" s="479">
        <v>0</v>
      </c>
      <c r="AB140" s="478">
        <v>0</v>
      </c>
      <c r="AC140" s="479">
        <v>0</v>
      </c>
      <c r="AD140" s="478">
        <v>0</v>
      </c>
      <c r="AE140" s="485">
        <v>0</v>
      </c>
      <c r="AF140" s="627">
        <v>0</v>
      </c>
      <c r="AG140" s="625">
        <v>0</v>
      </c>
      <c r="AH140" s="478">
        <v>0</v>
      </c>
      <c r="AI140" s="479">
        <v>0</v>
      </c>
      <c r="AJ140" s="478">
        <v>28</v>
      </c>
      <c r="AK140" s="479">
        <v>23</v>
      </c>
      <c r="AL140" s="478">
        <v>0</v>
      </c>
      <c r="AM140" s="501">
        <v>0</v>
      </c>
    </row>
    <row r="141" spans="1:39" s="10" customFormat="1" ht="10.8" x14ac:dyDescent="0.2">
      <c r="A141" s="820" t="s">
        <v>338</v>
      </c>
      <c r="B141" s="621">
        <f t="shared" si="10"/>
        <v>25</v>
      </c>
      <c r="C141" s="613">
        <f t="shared" si="10"/>
        <v>17</v>
      </c>
      <c r="D141" s="624">
        <v>0</v>
      </c>
      <c r="E141" s="625">
        <v>0</v>
      </c>
      <c r="F141" s="626">
        <v>0</v>
      </c>
      <c r="G141" s="625">
        <v>0</v>
      </c>
      <c r="H141" s="478">
        <v>0</v>
      </c>
      <c r="I141" s="479">
        <v>0</v>
      </c>
      <c r="J141" s="626">
        <v>0</v>
      </c>
      <c r="K141" s="625">
        <v>0</v>
      </c>
      <c r="L141" s="626">
        <v>0</v>
      </c>
      <c r="M141" s="625">
        <v>0</v>
      </c>
      <c r="N141" s="478">
        <v>0</v>
      </c>
      <c r="O141" s="479">
        <v>0</v>
      </c>
      <c r="P141" s="478">
        <v>0</v>
      </c>
      <c r="Q141" s="479">
        <v>0</v>
      </c>
      <c r="R141" s="478">
        <v>0</v>
      </c>
      <c r="S141" s="479">
        <v>0</v>
      </c>
      <c r="T141" s="478">
        <v>0</v>
      </c>
      <c r="U141" s="479">
        <v>0</v>
      </c>
      <c r="V141" s="478">
        <v>0</v>
      </c>
      <c r="W141" s="479">
        <v>0</v>
      </c>
      <c r="X141" s="478">
        <v>0</v>
      </c>
      <c r="Y141" s="479">
        <v>0</v>
      </c>
      <c r="Z141" s="478">
        <v>0</v>
      </c>
      <c r="AA141" s="479">
        <v>0</v>
      </c>
      <c r="AB141" s="478">
        <v>0</v>
      </c>
      <c r="AC141" s="479">
        <v>0</v>
      </c>
      <c r="AD141" s="478">
        <v>0</v>
      </c>
      <c r="AE141" s="485">
        <v>0</v>
      </c>
      <c r="AF141" s="627">
        <v>0</v>
      </c>
      <c r="AG141" s="625">
        <v>0</v>
      </c>
      <c r="AH141" s="478">
        <v>0</v>
      </c>
      <c r="AI141" s="479">
        <v>0</v>
      </c>
      <c r="AJ141" s="478">
        <v>25</v>
      </c>
      <c r="AK141" s="479">
        <v>17</v>
      </c>
      <c r="AL141" s="478">
        <v>0</v>
      </c>
      <c r="AM141" s="501">
        <v>0</v>
      </c>
    </row>
    <row r="142" spans="1:39" s="10" customFormat="1" ht="10.8" x14ac:dyDescent="0.2">
      <c r="A142" s="9" t="s">
        <v>339</v>
      </c>
      <c r="B142" s="621">
        <f t="shared" si="10"/>
        <v>0</v>
      </c>
      <c r="C142" s="613">
        <f t="shared" si="10"/>
        <v>0</v>
      </c>
      <c r="D142" s="624">
        <v>0</v>
      </c>
      <c r="E142" s="625">
        <v>0</v>
      </c>
      <c r="F142" s="626">
        <v>0</v>
      </c>
      <c r="G142" s="625">
        <v>0</v>
      </c>
      <c r="H142" s="478">
        <v>0</v>
      </c>
      <c r="I142" s="479">
        <v>0</v>
      </c>
      <c r="J142" s="626">
        <v>0</v>
      </c>
      <c r="K142" s="625">
        <v>0</v>
      </c>
      <c r="L142" s="626">
        <v>0</v>
      </c>
      <c r="M142" s="625">
        <v>0</v>
      </c>
      <c r="N142" s="478">
        <v>0</v>
      </c>
      <c r="O142" s="479">
        <v>0</v>
      </c>
      <c r="P142" s="478">
        <v>0</v>
      </c>
      <c r="Q142" s="479">
        <v>0</v>
      </c>
      <c r="R142" s="478">
        <v>0</v>
      </c>
      <c r="S142" s="479">
        <v>0</v>
      </c>
      <c r="T142" s="478">
        <v>0</v>
      </c>
      <c r="U142" s="479">
        <v>0</v>
      </c>
      <c r="V142" s="478">
        <v>0</v>
      </c>
      <c r="W142" s="479">
        <v>0</v>
      </c>
      <c r="X142" s="478">
        <v>0</v>
      </c>
      <c r="Y142" s="479">
        <v>0</v>
      </c>
      <c r="Z142" s="478">
        <v>0</v>
      </c>
      <c r="AA142" s="479">
        <v>0</v>
      </c>
      <c r="AB142" s="478">
        <v>0</v>
      </c>
      <c r="AC142" s="479">
        <v>0</v>
      </c>
      <c r="AD142" s="478">
        <v>0</v>
      </c>
      <c r="AE142" s="485">
        <v>0</v>
      </c>
      <c r="AF142" s="627">
        <v>0</v>
      </c>
      <c r="AG142" s="625">
        <v>0</v>
      </c>
      <c r="AH142" s="478">
        <v>0</v>
      </c>
      <c r="AI142" s="479">
        <v>0</v>
      </c>
      <c r="AJ142" s="478">
        <v>0</v>
      </c>
      <c r="AK142" s="479">
        <v>0</v>
      </c>
      <c r="AL142" s="478">
        <v>0</v>
      </c>
      <c r="AM142" s="501">
        <v>0</v>
      </c>
    </row>
    <row r="143" spans="1:39" s="10" customFormat="1" ht="10.8" x14ac:dyDescent="0.2">
      <c r="A143" s="820" t="s">
        <v>692</v>
      </c>
      <c r="B143" s="621">
        <f t="shared" si="10"/>
        <v>7</v>
      </c>
      <c r="C143" s="613">
        <f t="shared" si="10"/>
        <v>8</v>
      </c>
      <c r="D143" s="624">
        <v>0</v>
      </c>
      <c r="E143" s="625">
        <v>0</v>
      </c>
      <c r="F143" s="626">
        <v>0</v>
      </c>
      <c r="G143" s="625">
        <v>0</v>
      </c>
      <c r="H143" s="478">
        <v>0</v>
      </c>
      <c r="I143" s="479">
        <v>0</v>
      </c>
      <c r="J143" s="626">
        <v>0</v>
      </c>
      <c r="K143" s="625">
        <v>0</v>
      </c>
      <c r="L143" s="626">
        <v>0</v>
      </c>
      <c r="M143" s="625">
        <v>0</v>
      </c>
      <c r="N143" s="478">
        <v>4</v>
      </c>
      <c r="O143" s="479">
        <v>1</v>
      </c>
      <c r="P143" s="478">
        <v>0</v>
      </c>
      <c r="Q143" s="479">
        <v>0</v>
      </c>
      <c r="R143" s="478">
        <v>0</v>
      </c>
      <c r="S143" s="479">
        <v>0</v>
      </c>
      <c r="T143" s="478">
        <v>0</v>
      </c>
      <c r="U143" s="479">
        <v>0</v>
      </c>
      <c r="V143" s="478">
        <v>0</v>
      </c>
      <c r="W143" s="479">
        <v>0</v>
      </c>
      <c r="X143" s="478">
        <v>0</v>
      </c>
      <c r="Y143" s="479">
        <v>0</v>
      </c>
      <c r="Z143" s="478">
        <v>0</v>
      </c>
      <c r="AA143" s="479">
        <v>0</v>
      </c>
      <c r="AB143" s="478">
        <v>0</v>
      </c>
      <c r="AC143" s="479">
        <v>0</v>
      </c>
      <c r="AD143" s="478">
        <v>0</v>
      </c>
      <c r="AE143" s="485">
        <v>0</v>
      </c>
      <c r="AF143" s="627">
        <v>0</v>
      </c>
      <c r="AG143" s="625">
        <v>0</v>
      </c>
      <c r="AH143" s="478">
        <v>0</v>
      </c>
      <c r="AI143" s="479">
        <v>0</v>
      </c>
      <c r="AJ143" s="478">
        <v>3</v>
      </c>
      <c r="AK143" s="479">
        <v>7</v>
      </c>
      <c r="AL143" s="478">
        <v>0</v>
      </c>
      <c r="AM143" s="501">
        <v>0</v>
      </c>
    </row>
    <row r="144" spans="1:39" s="10" customFormat="1" ht="10.8" x14ac:dyDescent="0.2">
      <c r="A144" s="9" t="s">
        <v>213</v>
      </c>
      <c r="B144" s="621">
        <f t="shared" si="10"/>
        <v>7</v>
      </c>
      <c r="C144" s="613">
        <f t="shared" si="10"/>
        <v>5</v>
      </c>
      <c r="D144" s="624">
        <v>0</v>
      </c>
      <c r="E144" s="625">
        <v>0</v>
      </c>
      <c r="F144" s="626">
        <v>0</v>
      </c>
      <c r="G144" s="625">
        <v>0</v>
      </c>
      <c r="H144" s="478">
        <v>0</v>
      </c>
      <c r="I144" s="479">
        <v>0</v>
      </c>
      <c r="J144" s="626">
        <v>0</v>
      </c>
      <c r="K144" s="625">
        <v>0</v>
      </c>
      <c r="L144" s="626">
        <v>0</v>
      </c>
      <c r="M144" s="625">
        <v>0</v>
      </c>
      <c r="N144" s="478">
        <v>0</v>
      </c>
      <c r="O144" s="479">
        <v>0</v>
      </c>
      <c r="P144" s="478">
        <v>0</v>
      </c>
      <c r="Q144" s="479">
        <v>0</v>
      </c>
      <c r="R144" s="478">
        <v>0</v>
      </c>
      <c r="S144" s="479">
        <v>0</v>
      </c>
      <c r="T144" s="478">
        <v>0</v>
      </c>
      <c r="U144" s="479">
        <v>0</v>
      </c>
      <c r="V144" s="478">
        <v>0</v>
      </c>
      <c r="W144" s="479">
        <v>0</v>
      </c>
      <c r="X144" s="478">
        <v>0</v>
      </c>
      <c r="Y144" s="479">
        <v>0</v>
      </c>
      <c r="Z144" s="478">
        <v>0</v>
      </c>
      <c r="AA144" s="479">
        <v>0</v>
      </c>
      <c r="AB144" s="478">
        <v>0</v>
      </c>
      <c r="AC144" s="479">
        <v>0</v>
      </c>
      <c r="AD144" s="478">
        <v>0</v>
      </c>
      <c r="AE144" s="485">
        <v>0</v>
      </c>
      <c r="AF144" s="627">
        <v>0</v>
      </c>
      <c r="AG144" s="625">
        <v>0</v>
      </c>
      <c r="AH144" s="478">
        <v>0</v>
      </c>
      <c r="AI144" s="479">
        <v>0</v>
      </c>
      <c r="AJ144" s="478">
        <v>7</v>
      </c>
      <c r="AK144" s="479">
        <v>5</v>
      </c>
      <c r="AL144" s="478">
        <v>0</v>
      </c>
      <c r="AM144" s="501">
        <v>0</v>
      </c>
    </row>
    <row r="145" spans="1:39" s="10" customFormat="1" ht="10.8" x14ac:dyDescent="0.2">
      <c r="A145" s="93" t="s">
        <v>693</v>
      </c>
      <c r="B145" s="621">
        <f t="shared" si="10"/>
        <v>12</v>
      </c>
      <c r="C145" s="613">
        <f t="shared" si="10"/>
        <v>14</v>
      </c>
      <c r="D145" s="624">
        <v>0</v>
      </c>
      <c r="E145" s="625">
        <v>0</v>
      </c>
      <c r="F145" s="626">
        <v>0</v>
      </c>
      <c r="G145" s="625">
        <v>0</v>
      </c>
      <c r="H145" s="480">
        <v>0</v>
      </c>
      <c r="I145" s="481">
        <v>0</v>
      </c>
      <c r="J145" s="626">
        <v>0</v>
      </c>
      <c r="K145" s="625">
        <v>0</v>
      </c>
      <c r="L145" s="626">
        <v>0</v>
      </c>
      <c r="M145" s="625">
        <v>0</v>
      </c>
      <c r="N145" s="480">
        <v>0</v>
      </c>
      <c r="O145" s="481">
        <v>0</v>
      </c>
      <c r="P145" s="480">
        <v>0</v>
      </c>
      <c r="Q145" s="481">
        <v>0</v>
      </c>
      <c r="R145" s="480">
        <v>0</v>
      </c>
      <c r="S145" s="481">
        <v>0</v>
      </c>
      <c r="T145" s="480">
        <v>0</v>
      </c>
      <c r="U145" s="481">
        <v>0</v>
      </c>
      <c r="V145" s="480">
        <v>0</v>
      </c>
      <c r="W145" s="481">
        <v>0</v>
      </c>
      <c r="X145" s="480">
        <v>0</v>
      </c>
      <c r="Y145" s="481">
        <v>0</v>
      </c>
      <c r="Z145" s="480">
        <v>0</v>
      </c>
      <c r="AA145" s="481">
        <v>0</v>
      </c>
      <c r="AB145" s="480">
        <v>0</v>
      </c>
      <c r="AC145" s="481">
        <v>0</v>
      </c>
      <c r="AD145" s="480">
        <v>0</v>
      </c>
      <c r="AE145" s="486">
        <v>0</v>
      </c>
      <c r="AF145" s="627">
        <v>0</v>
      </c>
      <c r="AG145" s="625">
        <v>0</v>
      </c>
      <c r="AH145" s="480">
        <v>0</v>
      </c>
      <c r="AI145" s="481">
        <v>0</v>
      </c>
      <c r="AJ145" s="480">
        <v>12</v>
      </c>
      <c r="AK145" s="481">
        <v>14</v>
      </c>
      <c r="AL145" s="480">
        <v>0</v>
      </c>
      <c r="AM145" s="502">
        <v>0</v>
      </c>
    </row>
    <row r="146" spans="1:39" s="10" customFormat="1" ht="10.8" x14ac:dyDescent="0.2">
      <c r="A146" s="820" t="s">
        <v>340</v>
      </c>
      <c r="B146" s="633">
        <f>D146+F146+H146+J146+L146+N146+P146+R146+T146+V146+X146+Z146+AB146+AD146+AF146+AH146+AJ146+AL146</f>
        <v>115</v>
      </c>
      <c r="C146" s="634">
        <f>E146+G146+I146+K146+M146+O146+Q146+S146+U146+W146+Y146+AA146+AC146+AE146+AG146+AI146+AK146+AM146</f>
        <v>96</v>
      </c>
      <c r="D146" s="633">
        <v>0</v>
      </c>
      <c r="E146" s="637">
        <v>0</v>
      </c>
      <c r="F146" s="636">
        <v>0</v>
      </c>
      <c r="G146" s="637">
        <v>0</v>
      </c>
      <c r="H146" s="475">
        <v>0</v>
      </c>
      <c r="I146" s="474">
        <v>0</v>
      </c>
      <c r="J146" s="636">
        <v>0</v>
      </c>
      <c r="K146" s="637">
        <v>0</v>
      </c>
      <c r="L146" s="636">
        <v>0</v>
      </c>
      <c r="M146" s="637">
        <v>0</v>
      </c>
      <c r="N146" s="475">
        <v>0</v>
      </c>
      <c r="O146" s="474">
        <v>0</v>
      </c>
      <c r="P146" s="475">
        <v>0</v>
      </c>
      <c r="Q146" s="474">
        <v>0</v>
      </c>
      <c r="R146" s="475">
        <v>0</v>
      </c>
      <c r="S146" s="474">
        <v>0</v>
      </c>
      <c r="T146" s="475">
        <v>1</v>
      </c>
      <c r="U146" s="474">
        <v>2</v>
      </c>
      <c r="V146" s="475">
        <v>0</v>
      </c>
      <c r="W146" s="474">
        <v>0</v>
      </c>
      <c r="X146" s="475">
        <v>0</v>
      </c>
      <c r="Y146" s="474">
        <v>0</v>
      </c>
      <c r="Z146" s="475">
        <v>0</v>
      </c>
      <c r="AA146" s="474">
        <v>0</v>
      </c>
      <c r="AB146" s="475">
        <v>0</v>
      </c>
      <c r="AC146" s="474">
        <v>0</v>
      </c>
      <c r="AD146" s="475">
        <v>0</v>
      </c>
      <c r="AE146" s="510">
        <v>0</v>
      </c>
      <c r="AF146" s="635">
        <v>0</v>
      </c>
      <c r="AG146" s="637">
        <v>0</v>
      </c>
      <c r="AH146" s="475">
        <v>0</v>
      </c>
      <c r="AI146" s="474">
        <v>0</v>
      </c>
      <c r="AJ146" s="475">
        <v>113</v>
      </c>
      <c r="AK146" s="474">
        <v>93</v>
      </c>
      <c r="AL146" s="475">
        <v>1</v>
      </c>
      <c r="AM146" s="500">
        <v>1</v>
      </c>
    </row>
    <row r="147" spans="1:39" s="10" customFormat="1" ht="10.5" customHeight="1" x14ac:dyDescent="0.2">
      <c r="A147" s="820" t="s">
        <v>341</v>
      </c>
      <c r="B147" s="621">
        <f t="shared" si="10"/>
        <v>3</v>
      </c>
      <c r="C147" s="613">
        <f t="shared" si="10"/>
        <v>3</v>
      </c>
      <c r="D147" s="624">
        <v>0</v>
      </c>
      <c r="E147" s="625">
        <v>0</v>
      </c>
      <c r="F147" s="626">
        <v>0</v>
      </c>
      <c r="G147" s="625">
        <v>0</v>
      </c>
      <c r="H147" s="478">
        <v>0</v>
      </c>
      <c r="I147" s="479">
        <v>0</v>
      </c>
      <c r="J147" s="626">
        <v>0</v>
      </c>
      <c r="K147" s="625">
        <v>0</v>
      </c>
      <c r="L147" s="626">
        <v>0</v>
      </c>
      <c r="M147" s="625">
        <v>0</v>
      </c>
      <c r="N147" s="478">
        <v>0</v>
      </c>
      <c r="O147" s="479">
        <v>0</v>
      </c>
      <c r="P147" s="478">
        <v>0</v>
      </c>
      <c r="Q147" s="479">
        <v>0</v>
      </c>
      <c r="R147" s="478">
        <v>0</v>
      </c>
      <c r="S147" s="479">
        <v>0</v>
      </c>
      <c r="T147" s="478">
        <v>0</v>
      </c>
      <c r="U147" s="479">
        <v>0</v>
      </c>
      <c r="V147" s="478">
        <v>0</v>
      </c>
      <c r="W147" s="479">
        <v>0</v>
      </c>
      <c r="X147" s="478">
        <v>0</v>
      </c>
      <c r="Y147" s="479">
        <v>0</v>
      </c>
      <c r="Z147" s="478">
        <v>0</v>
      </c>
      <c r="AA147" s="479">
        <v>0</v>
      </c>
      <c r="AB147" s="478">
        <v>0</v>
      </c>
      <c r="AC147" s="479">
        <v>0</v>
      </c>
      <c r="AD147" s="478">
        <v>0</v>
      </c>
      <c r="AE147" s="485">
        <v>0</v>
      </c>
      <c r="AF147" s="627">
        <v>0</v>
      </c>
      <c r="AG147" s="625">
        <v>0</v>
      </c>
      <c r="AH147" s="478">
        <v>0</v>
      </c>
      <c r="AI147" s="479">
        <v>0</v>
      </c>
      <c r="AJ147" s="478">
        <v>2</v>
      </c>
      <c r="AK147" s="479">
        <v>2</v>
      </c>
      <c r="AL147" s="478">
        <v>1</v>
      </c>
      <c r="AM147" s="501">
        <v>1</v>
      </c>
    </row>
    <row r="148" spans="1:39" s="10" customFormat="1" ht="10.8" x14ac:dyDescent="0.2">
      <c r="A148" s="9" t="s">
        <v>215</v>
      </c>
      <c r="B148" s="621">
        <f t="shared" si="10"/>
        <v>8</v>
      </c>
      <c r="C148" s="613">
        <f t="shared" si="10"/>
        <v>5</v>
      </c>
      <c r="D148" s="624">
        <v>0</v>
      </c>
      <c r="E148" s="625">
        <v>0</v>
      </c>
      <c r="F148" s="626">
        <v>0</v>
      </c>
      <c r="G148" s="625">
        <v>0</v>
      </c>
      <c r="H148" s="478">
        <v>0</v>
      </c>
      <c r="I148" s="479">
        <v>0</v>
      </c>
      <c r="J148" s="626">
        <v>0</v>
      </c>
      <c r="K148" s="625">
        <v>0</v>
      </c>
      <c r="L148" s="626">
        <v>0</v>
      </c>
      <c r="M148" s="625">
        <v>0</v>
      </c>
      <c r="N148" s="478">
        <v>0</v>
      </c>
      <c r="O148" s="479">
        <v>0</v>
      </c>
      <c r="P148" s="478">
        <v>0</v>
      </c>
      <c r="Q148" s="479">
        <v>0</v>
      </c>
      <c r="R148" s="478">
        <v>0</v>
      </c>
      <c r="S148" s="479">
        <v>0</v>
      </c>
      <c r="T148" s="478">
        <v>0</v>
      </c>
      <c r="U148" s="479">
        <v>0</v>
      </c>
      <c r="V148" s="478">
        <v>0</v>
      </c>
      <c r="W148" s="479">
        <v>0</v>
      </c>
      <c r="X148" s="478">
        <v>0</v>
      </c>
      <c r="Y148" s="479">
        <v>0</v>
      </c>
      <c r="Z148" s="478">
        <v>0</v>
      </c>
      <c r="AA148" s="479">
        <v>0</v>
      </c>
      <c r="AB148" s="478">
        <v>0</v>
      </c>
      <c r="AC148" s="479">
        <v>0</v>
      </c>
      <c r="AD148" s="478">
        <v>0</v>
      </c>
      <c r="AE148" s="485">
        <v>0</v>
      </c>
      <c r="AF148" s="627">
        <v>0</v>
      </c>
      <c r="AG148" s="625">
        <v>0</v>
      </c>
      <c r="AH148" s="478">
        <v>0</v>
      </c>
      <c r="AI148" s="479">
        <v>0</v>
      </c>
      <c r="AJ148" s="478">
        <v>8</v>
      </c>
      <c r="AK148" s="479">
        <v>5</v>
      </c>
      <c r="AL148" s="478">
        <v>0</v>
      </c>
      <c r="AM148" s="501">
        <v>0</v>
      </c>
    </row>
    <row r="149" spans="1:39" s="10" customFormat="1" ht="10.8" x14ac:dyDescent="0.2">
      <c r="A149" s="9" t="s">
        <v>694</v>
      </c>
      <c r="B149" s="621">
        <f t="shared" si="10"/>
        <v>4</v>
      </c>
      <c r="C149" s="613">
        <f t="shared" si="10"/>
        <v>3</v>
      </c>
      <c r="D149" s="624">
        <v>0</v>
      </c>
      <c r="E149" s="625">
        <v>0</v>
      </c>
      <c r="F149" s="626">
        <v>0</v>
      </c>
      <c r="G149" s="625">
        <v>0</v>
      </c>
      <c r="H149" s="478">
        <v>0</v>
      </c>
      <c r="I149" s="479">
        <v>0</v>
      </c>
      <c r="J149" s="626">
        <v>0</v>
      </c>
      <c r="K149" s="625">
        <v>0</v>
      </c>
      <c r="L149" s="626">
        <v>0</v>
      </c>
      <c r="M149" s="625">
        <v>0</v>
      </c>
      <c r="N149" s="478">
        <v>0</v>
      </c>
      <c r="O149" s="479">
        <v>0</v>
      </c>
      <c r="P149" s="478">
        <v>0</v>
      </c>
      <c r="Q149" s="479">
        <v>0</v>
      </c>
      <c r="R149" s="478">
        <v>0</v>
      </c>
      <c r="S149" s="479">
        <v>0</v>
      </c>
      <c r="T149" s="478">
        <v>0</v>
      </c>
      <c r="U149" s="479">
        <v>0</v>
      </c>
      <c r="V149" s="478">
        <v>0</v>
      </c>
      <c r="W149" s="479">
        <v>0</v>
      </c>
      <c r="X149" s="478">
        <v>0</v>
      </c>
      <c r="Y149" s="479">
        <v>0</v>
      </c>
      <c r="Z149" s="478">
        <v>0</v>
      </c>
      <c r="AA149" s="479">
        <v>0</v>
      </c>
      <c r="AB149" s="478">
        <v>0</v>
      </c>
      <c r="AC149" s="479">
        <v>0</v>
      </c>
      <c r="AD149" s="478">
        <v>0</v>
      </c>
      <c r="AE149" s="485">
        <v>0</v>
      </c>
      <c r="AF149" s="627">
        <v>0</v>
      </c>
      <c r="AG149" s="625">
        <v>0</v>
      </c>
      <c r="AH149" s="478">
        <v>0</v>
      </c>
      <c r="AI149" s="479">
        <v>0</v>
      </c>
      <c r="AJ149" s="478">
        <v>4</v>
      </c>
      <c r="AK149" s="479">
        <v>3</v>
      </c>
      <c r="AL149" s="478">
        <v>0</v>
      </c>
      <c r="AM149" s="501">
        <v>0</v>
      </c>
    </row>
    <row r="150" spans="1:39" s="10" customFormat="1" ht="10.8" x14ac:dyDescent="0.2">
      <c r="A150" s="9" t="s">
        <v>695</v>
      </c>
      <c r="B150" s="621">
        <f t="shared" si="10"/>
        <v>5</v>
      </c>
      <c r="C150" s="613">
        <f t="shared" si="10"/>
        <v>3</v>
      </c>
      <c r="D150" s="624">
        <v>0</v>
      </c>
      <c r="E150" s="625">
        <v>0</v>
      </c>
      <c r="F150" s="626">
        <v>0</v>
      </c>
      <c r="G150" s="625">
        <v>0</v>
      </c>
      <c r="H150" s="478">
        <v>0</v>
      </c>
      <c r="I150" s="479">
        <v>0</v>
      </c>
      <c r="J150" s="626">
        <v>0</v>
      </c>
      <c r="K150" s="625">
        <v>0</v>
      </c>
      <c r="L150" s="626">
        <v>0</v>
      </c>
      <c r="M150" s="625">
        <v>0</v>
      </c>
      <c r="N150" s="478">
        <v>0</v>
      </c>
      <c r="O150" s="479">
        <v>0</v>
      </c>
      <c r="P150" s="478">
        <v>0</v>
      </c>
      <c r="Q150" s="479">
        <v>0</v>
      </c>
      <c r="R150" s="478">
        <v>0</v>
      </c>
      <c r="S150" s="479">
        <v>0</v>
      </c>
      <c r="T150" s="478">
        <v>1</v>
      </c>
      <c r="U150" s="479">
        <v>2</v>
      </c>
      <c r="V150" s="478">
        <v>0</v>
      </c>
      <c r="W150" s="479">
        <v>0</v>
      </c>
      <c r="X150" s="478">
        <v>0</v>
      </c>
      <c r="Y150" s="479">
        <v>0</v>
      </c>
      <c r="Z150" s="478">
        <v>0</v>
      </c>
      <c r="AA150" s="479">
        <v>0</v>
      </c>
      <c r="AB150" s="478">
        <v>0</v>
      </c>
      <c r="AC150" s="479">
        <v>0</v>
      </c>
      <c r="AD150" s="478">
        <v>0</v>
      </c>
      <c r="AE150" s="485">
        <v>0</v>
      </c>
      <c r="AF150" s="627">
        <v>0</v>
      </c>
      <c r="AG150" s="625">
        <v>0</v>
      </c>
      <c r="AH150" s="478">
        <v>0</v>
      </c>
      <c r="AI150" s="479">
        <v>0</v>
      </c>
      <c r="AJ150" s="478">
        <v>4</v>
      </c>
      <c r="AK150" s="479">
        <v>1</v>
      </c>
      <c r="AL150" s="478">
        <v>0</v>
      </c>
      <c r="AM150" s="501">
        <v>0</v>
      </c>
    </row>
    <row r="151" spans="1:39" s="10" customFormat="1" ht="10.8" x14ac:dyDescent="0.2">
      <c r="A151" s="9" t="s">
        <v>658</v>
      </c>
      <c r="B151" s="621">
        <f t="shared" si="10"/>
        <v>0</v>
      </c>
      <c r="C151" s="613">
        <f t="shared" si="10"/>
        <v>0</v>
      </c>
      <c r="D151" s="624">
        <v>0</v>
      </c>
      <c r="E151" s="625">
        <v>0</v>
      </c>
      <c r="F151" s="626">
        <v>0</v>
      </c>
      <c r="G151" s="625">
        <v>0</v>
      </c>
      <c r="H151" s="478">
        <v>0</v>
      </c>
      <c r="I151" s="479">
        <v>0</v>
      </c>
      <c r="J151" s="626">
        <v>0</v>
      </c>
      <c r="K151" s="625">
        <v>0</v>
      </c>
      <c r="L151" s="626">
        <v>0</v>
      </c>
      <c r="M151" s="625">
        <v>0</v>
      </c>
      <c r="N151" s="478">
        <v>0</v>
      </c>
      <c r="O151" s="479">
        <v>0</v>
      </c>
      <c r="P151" s="478">
        <v>0</v>
      </c>
      <c r="Q151" s="479">
        <v>0</v>
      </c>
      <c r="R151" s="478">
        <v>0</v>
      </c>
      <c r="S151" s="479">
        <v>0</v>
      </c>
      <c r="T151" s="478">
        <v>0</v>
      </c>
      <c r="U151" s="479">
        <v>0</v>
      </c>
      <c r="V151" s="478">
        <v>0</v>
      </c>
      <c r="W151" s="479">
        <v>0</v>
      </c>
      <c r="X151" s="478">
        <v>0</v>
      </c>
      <c r="Y151" s="479">
        <v>0</v>
      </c>
      <c r="Z151" s="478">
        <v>0</v>
      </c>
      <c r="AA151" s="479">
        <v>0</v>
      </c>
      <c r="AB151" s="478">
        <v>0</v>
      </c>
      <c r="AC151" s="479">
        <v>0</v>
      </c>
      <c r="AD151" s="478">
        <v>0</v>
      </c>
      <c r="AE151" s="485">
        <v>0</v>
      </c>
      <c r="AF151" s="627">
        <v>0</v>
      </c>
      <c r="AG151" s="625">
        <v>0</v>
      </c>
      <c r="AH151" s="478">
        <v>0</v>
      </c>
      <c r="AI151" s="479">
        <v>0</v>
      </c>
      <c r="AJ151" s="478">
        <v>0</v>
      </c>
      <c r="AK151" s="479">
        <v>0</v>
      </c>
      <c r="AL151" s="478">
        <v>0</v>
      </c>
      <c r="AM151" s="501">
        <v>0</v>
      </c>
    </row>
    <row r="152" spans="1:39" s="10" customFormat="1" ht="10.8" x14ac:dyDescent="0.2">
      <c r="A152" s="820" t="s">
        <v>214</v>
      </c>
      <c r="B152" s="621">
        <f t="shared" si="10"/>
        <v>1</v>
      </c>
      <c r="C152" s="613">
        <f t="shared" si="10"/>
        <v>2</v>
      </c>
      <c r="D152" s="624">
        <v>0</v>
      </c>
      <c r="E152" s="625">
        <v>0</v>
      </c>
      <c r="F152" s="626">
        <v>0</v>
      </c>
      <c r="G152" s="625">
        <v>0</v>
      </c>
      <c r="H152" s="478">
        <v>0</v>
      </c>
      <c r="I152" s="479">
        <v>0</v>
      </c>
      <c r="J152" s="626">
        <v>0</v>
      </c>
      <c r="K152" s="625">
        <v>0</v>
      </c>
      <c r="L152" s="626">
        <v>0</v>
      </c>
      <c r="M152" s="625">
        <v>0</v>
      </c>
      <c r="N152" s="478">
        <v>0</v>
      </c>
      <c r="O152" s="479">
        <v>0</v>
      </c>
      <c r="P152" s="478">
        <v>0</v>
      </c>
      <c r="Q152" s="479">
        <v>0</v>
      </c>
      <c r="R152" s="478">
        <v>0</v>
      </c>
      <c r="S152" s="479">
        <v>0</v>
      </c>
      <c r="T152" s="478">
        <v>0</v>
      </c>
      <c r="U152" s="479">
        <v>0</v>
      </c>
      <c r="V152" s="478">
        <v>0</v>
      </c>
      <c r="W152" s="479">
        <v>0</v>
      </c>
      <c r="X152" s="478">
        <v>0</v>
      </c>
      <c r="Y152" s="479">
        <v>0</v>
      </c>
      <c r="Z152" s="478">
        <v>0</v>
      </c>
      <c r="AA152" s="479">
        <v>0</v>
      </c>
      <c r="AB152" s="478">
        <v>0</v>
      </c>
      <c r="AC152" s="479">
        <v>0</v>
      </c>
      <c r="AD152" s="478">
        <v>0</v>
      </c>
      <c r="AE152" s="485">
        <v>0</v>
      </c>
      <c r="AF152" s="627">
        <v>0</v>
      </c>
      <c r="AG152" s="625">
        <v>0</v>
      </c>
      <c r="AH152" s="478">
        <v>0</v>
      </c>
      <c r="AI152" s="479">
        <v>0</v>
      </c>
      <c r="AJ152" s="478">
        <v>1</v>
      </c>
      <c r="AK152" s="479">
        <v>2</v>
      </c>
      <c r="AL152" s="478">
        <v>0</v>
      </c>
      <c r="AM152" s="501">
        <v>0</v>
      </c>
    </row>
    <row r="153" spans="1:39" s="10" customFormat="1" ht="10.8" x14ac:dyDescent="0.2">
      <c r="A153" s="9" t="s">
        <v>216</v>
      </c>
      <c r="B153" s="621">
        <f t="shared" si="10"/>
        <v>1</v>
      </c>
      <c r="C153" s="613">
        <f t="shared" si="10"/>
        <v>1</v>
      </c>
      <c r="D153" s="624">
        <v>0</v>
      </c>
      <c r="E153" s="625">
        <v>0</v>
      </c>
      <c r="F153" s="626">
        <v>0</v>
      </c>
      <c r="G153" s="625">
        <v>0</v>
      </c>
      <c r="H153" s="478">
        <v>0</v>
      </c>
      <c r="I153" s="479">
        <v>0</v>
      </c>
      <c r="J153" s="626">
        <v>0</v>
      </c>
      <c r="K153" s="625">
        <v>0</v>
      </c>
      <c r="L153" s="626">
        <v>0</v>
      </c>
      <c r="M153" s="625">
        <v>0</v>
      </c>
      <c r="N153" s="478">
        <v>0</v>
      </c>
      <c r="O153" s="479">
        <v>0</v>
      </c>
      <c r="P153" s="478">
        <v>0</v>
      </c>
      <c r="Q153" s="479">
        <v>0</v>
      </c>
      <c r="R153" s="478">
        <v>0</v>
      </c>
      <c r="S153" s="479">
        <v>0</v>
      </c>
      <c r="T153" s="478">
        <v>0</v>
      </c>
      <c r="U153" s="479">
        <v>0</v>
      </c>
      <c r="V153" s="478">
        <v>0</v>
      </c>
      <c r="W153" s="479">
        <v>0</v>
      </c>
      <c r="X153" s="478">
        <v>0</v>
      </c>
      <c r="Y153" s="479">
        <v>0</v>
      </c>
      <c r="Z153" s="478">
        <v>0</v>
      </c>
      <c r="AA153" s="479">
        <v>0</v>
      </c>
      <c r="AB153" s="478">
        <v>0</v>
      </c>
      <c r="AC153" s="479">
        <v>0</v>
      </c>
      <c r="AD153" s="478">
        <v>0</v>
      </c>
      <c r="AE153" s="485">
        <v>0</v>
      </c>
      <c r="AF153" s="627">
        <v>0</v>
      </c>
      <c r="AG153" s="625">
        <v>0</v>
      </c>
      <c r="AH153" s="478">
        <v>0</v>
      </c>
      <c r="AI153" s="479">
        <v>0</v>
      </c>
      <c r="AJ153" s="478">
        <v>1</v>
      </c>
      <c r="AK153" s="479">
        <v>1</v>
      </c>
      <c r="AL153" s="478">
        <v>0</v>
      </c>
      <c r="AM153" s="501">
        <v>0</v>
      </c>
    </row>
    <row r="154" spans="1:39" s="10" customFormat="1" ht="10.8" x14ac:dyDescent="0.2">
      <c r="A154" s="9" t="s">
        <v>342</v>
      </c>
      <c r="B154" s="621">
        <f t="shared" si="10"/>
        <v>3</v>
      </c>
      <c r="C154" s="613">
        <f t="shared" si="10"/>
        <v>2</v>
      </c>
      <c r="D154" s="624">
        <v>0</v>
      </c>
      <c r="E154" s="625">
        <v>0</v>
      </c>
      <c r="F154" s="626">
        <v>0</v>
      </c>
      <c r="G154" s="625">
        <v>0</v>
      </c>
      <c r="H154" s="478">
        <v>0</v>
      </c>
      <c r="I154" s="479">
        <v>0</v>
      </c>
      <c r="J154" s="626">
        <v>0</v>
      </c>
      <c r="K154" s="625">
        <v>0</v>
      </c>
      <c r="L154" s="626">
        <v>0</v>
      </c>
      <c r="M154" s="625">
        <v>0</v>
      </c>
      <c r="N154" s="478">
        <v>0</v>
      </c>
      <c r="O154" s="479">
        <v>0</v>
      </c>
      <c r="P154" s="478">
        <v>0</v>
      </c>
      <c r="Q154" s="479">
        <v>0</v>
      </c>
      <c r="R154" s="478">
        <v>0</v>
      </c>
      <c r="S154" s="479">
        <v>0</v>
      </c>
      <c r="T154" s="478">
        <v>0</v>
      </c>
      <c r="U154" s="479">
        <v>0</v>
      </c>
      <c r="V154" s="478">
        <v>0</v>
      </c>
      <c r="W154" s="479">
        <v>0</v>
      </c>
      <c r="X154" s="478">
        <v>0</v>
      </c>
      <c r="Y154" s="479">
        <v>0</v>
      </c>
      <c r="Z154" s="478">
        <v>0</v>
      </c>
      <c r="AA154" s="479">
        <v>0</v>
      </c>
      <c r="AB154" s="478">
        <v>0</v>
      </c>
      <c r="AC154" s="479">
        <v>0</v>
      </c>
      <c r="AD154" s="478">
        <v>0</v>
      </c>
      <c r="AE154" s="485">
        <v>0</v>
      </c>
      <c r="AF154" s="627">
        <v>0</v>
      </c>
      <c r="AG154" s="625">
        <v>0</v>
      </c>
      <c r="AH154" s="478">
        <v>0</v>
      </c>
      <c r="AI154" s="479">
        <v>0</v>
      </c>
      <c r="AJ154" s="478">
        <v>3</v>
      </c>
      <c r="AK154" s="479">
        <v>2</v>
      </c>
      <c r="AL154" s="478">
        <v>0</v>
      </c>
      <c r="AM154" s="501">
        <v>0</v>
      </c>
    </row>
    <row r="155" spans="1:39" s="10" customFormat="1" ht="10.8" x14ac:dyDescent="0.2">
      <c r="A155" s="820" t="s">
        <v>217</v>
      </c>
      <c r="B155" s="621">
        <f t="shared" si="10"/>
        <v>18</v>
      </c>
      <c r="C155" s="613">
        <f t="shared" si="10"/>
        <v>13</v>
      </c>
      <c r="D155" s="624">
        <v>0</v>
      </c>
      <c r="E155" s="625">
        <v>0</v>
      </c>
      <c r="F155" s="626">
        <v>0</v>
      </c>
      <c r="G155" s="625">
        <v>0</v>
      </c>
      <c r="H155" s="478">
        <v>0</v>
      </c>
      <c r="I155" s="479">
        <v>0</v>
      </c>
      <c r="J155" s="626">
        <v>0</v>
      </c>
      <c r="K155" s="625">
        <v>0</v>
      </c>
      <c r="L155" s="626">
        <v>0</v>
      </c>
      <c r="M155" s="625">
        <v>0</v>
      </c>
      <c r="N155" s="478">
        <v>0</v>
      </c>
      <c r="O155" s="479">
        <v>0</v>
      </c>
      <c r="P155" s="478">
        <v>0</v>
      </c>
      <c r="Q155" s="479">
        <v>0</v>
      </c>
      <c r="R155" s="478">
        <v>0</v>
      </c>
      <c r="S155" s="479">
        <v>0</v>
      </c>
      <c r="T155" s="478">
        <v>0</v>
      </c>
      <c r="U155" s="479">
        <v>0</v>
      </c>
      <c r="V155" s="478">
        <v>0</v>
      </c>
      <c r="W155" s="479">
        <v>0</v>
      </c>
      <c r="X155" s="478">
        <v>0</v>
      </c>
      <c r="Y155" s="479">
        <v>0</v>
      </c>
      <c r="Z155" s="478">
        <v>0</v>
      </c>
      <c r="AA155" s="479">
        <v>0</v>
      </c>
      <c r="AB155" s="478">
        <v>0</v>
      </c>
      <c r="AC155" s="479">
        <v>0</v>
      </c>
      <c r="AD155" s="478">
        <v>0</v>
      </c>
      <c r="AE155" s="485">
        <v>0</v>
      </c>
      <c r="AF155" s="627">
        <v>0</v>
      </c>
      <c r="AG155" s="625">
        <v>0</v>
      </c>
      <c r="AH155" s="478">
        <v>0</v>
      </c>
      <c r="AI155" s="479">
        <v>0</v>
      </c>
      <c r="AJ155" s="478">
        <v>18</v>
      </c>
      <c r="AK155" s="479">
        <v>13</v>
      </c>
      <c r="AL155" s="478">
        <v>0</v>
      </c>
      <c r="AM155" s="501">
        <v>0</v>
      </c>
    </row>
    <row r="156" spans="1:39" s="10" customFormat="1" ht="10.8" x14ac:dyDescent="0.2">
      <c r="A156" s="9" t="s">
        <v>468</v>
      </c>
      <c r="B156" s="621">
        <f t="shared" si="10"/>
        <v>68</v>
      </c>
      <c r="C156" s="613">
        <f t="shared" si="10"/>
        <v>61</v>
      </c>
      <c r="D156" s="624">
        <v>0</v>
      </c>
      <c r="E156" s="625">
        <v>0</v>
      </c>
      <c r="F156" s="626">
        <v>0</v>
      </c>
      <c r="G156" s="625">
        <v>0</v>
      </c>
      <c r="H156" s="478">
        <v>0</v>
      </c>
      <c r="I156" s="479">
        <v>0</v>
      </c>
      <c r="J156" s="626">
        <v>0</v>
      </c>
      <c r="K156" s="625">
        <v>0</v>
      </c>
      <c r="L156" s="626">
        <v>0</v>
      </c>
      <c r="M156" s="625">
        <v>0</v>
      </c>
      <c r="N156" s="478">
        <v>0</v>
      </c>
      <c r="O156" s="479">
        <v>0</v>
      </c>
      <c r="P156" s="478">
        <v>0</v>
      </c>
      <c r="Q156" s="479">
        <v>0</v>
      </c>
      <c r="R156" s="478">
        <v>0</v>
      </c>
      <c r="S156" s="479">
        <v>0</v>
      </c>
      <c r="T156" s="478">
        <v>0</v>
      </c>
      <c r="U156" s="479">
        <v>0</v>
      </c>
      <c r="V156" s="478">
        <v>0</v>
      </c>
      <c r="W156" s="479">
        <v>0</v>
      </c>
      <c r="X156" s="478">
        <v>0</v>
      </c>
      <c r="Y156" s="479">
        <v>0</v>
      </c>
      <c r="Z156" s="478">
        <v>0</v>
      </c>
      <c r="AA156" s="479">
        <v>0</v>
      </c>
      <c r="AB156" s="478">
        <v>0</v>
      </c>
      <c r="AC156" s="479">
        <v>0</v>
      </c>
      <c r="AD156" s="478">
        <v>0</v>
      </c>
      <c r="AE156" s="485">
        <v>0</v>
      </c>
      <c r="AF156" s="627">
        <v>0</v>
      </c>
      <c r="AG156" s="625">
        <v>0</v>
      </c>
      <c r="AH156" s="478">
        <v>0</v>
      </c>
      <c r="AI156" s="479">
        <v>0</v>
      </c>
      <c r="AJ156" s="478">
        <v>68</v>
      </c>
      <c r="AK156" s="479">
        <v>61</v>
      </c>
      <c r="AL156" s="478">
        <v>0</v>
      </c>
      <c r="AM156" s="501">
        <v>0</v>
      </c>
    </row>
    <row r="157" spans="1:39" s="10" customFormat="1" ht="10.8" x14ac:dyDescent="0.2">
      <c r="A157" s="820" t="s">
        <v>343</v>
      </c>
      <c r="B157" s="621">
        <f t="shared" si="10"/>
        <v>3</v>
      </c>
      <c r="C157" s="613">
        <f t="shared" si="10"/>
        <v>2</v>
      </c>
      <c r="D157" s="624">
        <v>0</v>
      </c>
      <c r="E157" s="625">
        <v>0</v>
      </c>
      <c r="F157" s="626">
        <v>0</v>
      </c>
      <c r="G157" s="625">
        <v>0</v>
      </c>
      <c r="H157" s="478">
        <v>0</v>
      </c>
      <c r="I157" s="479">
        <v>0</v>
      </c>
      <c r="J157" s="626">
        <v>0</v>
      </c>
      <c r="K157" s="625">
        <v>0</v>
      </c>
      <c r="L157" s="626">
        <v>0</v>
      </c>
      <c r="M157" s="625">
        <v>0</v>
      </c>
      <c r="N157" s="478">
        <v>0</v>
      </c>
      <c r="O157" s="479">
        <v>0</v>
      </c>
      <c r="P157" s="478">
        <v>0</v>
      </c>
      <c r="Q157" s="479">
        <v>0</v>
      </c>
      <c r="R157" s="478">
        <v>0</v>
      </c>
      <c r="S157" s="479">
        <v>0</v>
      </c>
      <c r="T157" s="478">
        <v>0</v>
      </c>
      <c r="U157" s="479">
        <v>0</v>
      </c>
      <c r="V157" s="478">
        <v>0</v>
      </c>
      <c r="W157" s="479">
        <v>0</v>
      </c>
      <c r="X157" s="478">
        <v>0</v>
      </c>
      <c r="Y157" s="479">
        <v>0</v>
      </c>
      <c r="Z157" s="478">
        <v>0</v>
      </c>
      <c r="AA157" s="479">
        <v>0</v>
      </c>
      <c r="AB157" s="478">
        <v>0</v>
      </c>
      <c r="AC157" s="479">
        <v>0</v>
      </c>
      <c r="AD157" s="478">
        <v>0</v>
      </c>
      <c r="AE157" s="485">
        <v>0</v>
      </c>
      <c r="AF157" s="627">
        <v>0</v>
      </c>
      <c r="AG157" s="625">
        <v>0</v>
      </c>
      <c r="AH157" s="478">
        <v>0</v>
      </c>
      <c r="AI157" s="479">
        <v>0</v>
      </c>
      <c r="AJ157" s="478">
        <v>3</v>
      </c>
      <c r="AK157" s="479">
        <v>2</v>
      </c>
      <c r="AL157" s="478">
        <v>0</v>
      </c>
      <c r="AM157" s="501">
        <v>0</v>
      </c>
    </row>
    <row r="158" spans="1:39" s="10" customFormat="1" ht="10.8" x14ac:dyDescent="0.2">
      <c r="A158" s="820" t="s">
        <v>218</v>
      </c>
      <c r="B158" s="621">
        <f t="shared" si="10"/>
        <v>1</v>
      </c>
      <c r="C158" s="613">
        <f t="shared" si="10"/>
        <v>1</v>
      </c>
      <c r="D158" s="624">
        <v>0</v>
      </c>
      <c r="E158" s="625">
        <v>0</v>
      </c>
      <c r="F158" s="626">
        <v>0</v>
      </c>
      <c r="G158" s="625">
        <v>0</v>
      </c>
      <c r="H158" s="478">
        <v>0</v>
      </c>
      <c r="I158" s="479">
        <v>0</v>
      </c>
      <c r="J158" s="626">
        <v>0</v>
      </c>
      <c r="K158" s="625">
        <v>0</v>
      </c>
      <c r="L158" s="626">
        <v>0</v>
      </c>
      <c r="M158" s="625">
        <v>0</v>
      </c>
      <c r="N158" s="478">
        <v>0</v>
      </c>
      <c r="O158" s="479">
        <v>0</v>
      </c>
      <c r="P158" s="478">
        <v>0</v>
      </c>
      <c r="Q158" s="479">
        <v>0</v>
      </c>
      <c r="R158" s="478">
        <v>0</v>
      </c>
      <c r="S158" s="479">
        <v>0</v>
      </c>
      <c r="T158" s="478">
        <v>0</v>
      </c>
      <c r="U158" s="479">
        <v>0</v>
      </c>
      <c r="V158" s="478">
        <v>0</v>
      </c>
      <c r="W158" s="479">
        <v>0</v>
      </c>
      <c r="X158" s="478">
        <v>0</v>
      </c>
      <c r="Y158" s="479">
        <v>0</v>
      </c>
      <c r="Z158" s="478">
        <v>0</v>
      </c>
      <c r="AA158" s="479">
        <v>0</v>
      </c>
      <c r="AB158" s="478">
        <v>0</v>
      </c>
      <c r="AC158" s="479">
        <v>0</v>
      </c>
      <c r="AD158" s="478">
        <v>0</v>
      </c>
      <c r="AE158" s="485">
        <v>0</v>
      </c>
      <c r="AF158" s="627">
        <v>0</v>
      </c>
      <c r="AG158" s="625">
        <v>0</v>
      </c>
      <c r="AH158" s="478">
        <v>0</v>
      </c>
      <c r="AI158" s="479">
        <v>0</v>
      </c>
      <c r="AJ158" s="478">
        <v>1</v>
      </c>
      <c r="AK158" s="479">
        <v>1</v>
      </c>
      <c r="AL158" s="478">
        <v>0</v>
      </c>
      <c r="AM158" s="501">
        <v>0</v>
      </c>
    </row>
    <row r="159" spans="1:39" s="10" customFormat="1" ht="10.8" x14ac:dyDescent="0.2">
      <c r="A159" s="92" t="s">
        <v>344</v>
      </c>
      <c r="B159" s="628">
        <f t="shared" si="10"/>
        <v>0</v>
      </c>
      <c r="C159" s="629">
        <f t="shared" si="10"/>
        <v>0</v>
      </c>
      <c r="D159" s="624">
        <v>0</v>
      </c>
      <c r="E159" s="625">
        <v>0</v>
      </c>
      <c r="F159" s="626">
        <v>0</v>
      </c>
      <c r="G159" s="625">
        <v>0</v>
      </c>
      <c r="H159" s="480">
        <v>0</v>
      </c>
      <c r="I159" s="481">
        <v>0</v>
      </c>
      <c r="J159" s="626">
        <v>0</v>
      </c>
      <c r="K159" s="625">
        <v>0</v>
      </c>
      <c r="L159" s="626">
        <v>0</v>
      </c>
      <c r="M159" s="625">
        <v>0</v>
      </c>
      <c r="N159" s="480">
        <v>0</v>
      </c>
      <c r="O159" s="481">
        <v>0</v>
      </c>
      <c r="P159" s="480">
        <v>0</v>
      </c>
      <c r="Q159" s="481">
        <v>0</v>
      </c>
      <c r="R159" s="480">
        <v>0</v>
      </c>
      <c r="S159" s="481">
        <v>0</v>
      </c>
      <c r="T159" s="480">
        <v>0</v>
      </c>
      <c r="U159" s="481">
        <v>0</v>
      </c>
      <c r="V159" s="480">
        <v>0</v>
      </c>
      <c r="W159" s="481">
        <v>0</v>
      </c>
      <c r="X159" s="480">
        <v>0</v>
      </c>
      <c r="Y159" s="481">
        <v>0</v>
      </c>
      <c r="Z159" s="480">
        <v>0</v>
      </c>
      <c r="AA159" s="481">
        <v>0</v>
      </c>
      <c r="AB159" s="480">
        <v>0</v>
      </c>
      <c r="AC159" s="481">
        <v>0</v>
      </c>
      <c r="AD159" s="480">
        <v>0</v>
      </c>
      <c r="AE159" s="486">
        <v>0</v>
      </c>
      <c r="AF159" s="627">
        <v>0</v>
      </c>
      <c r="AG159" s="625">
        <v>0</v>
      </c>
      <c r="AH159" s="480">
        <v>0</v>
      </c>
      <c r="AI159" s="481">
        <v>0</v>
      </c>
      <c r="AJ159" s="480">
        <v>0</v>
      </c>
      <c r="AK159" s="481">
        <v>0</v>
      </c>
      <c r="AL159" s="480">
        <v>0</v>
      </c>
      <c r="AM159" s="502">
        <v>0</v>
      </c>
    </row>
    <row r="160" spans="1:39" s="10" customFormat="1" ht="10.8" x14ac:dyDescent="0.2">
      <c r="A160" s="820" t="s">
        <v>345</v>
      </c>
      <c r="B160" s="621">
        <f>D160+F160+H160+J160+L160+N160+P160+R160+T160+V160+X160+Z160+AB160+AD160+AF160+AH160+AJ160+AL160</f>
        <v>92</v>
      </c>
      <c r="C160" s="613">
        <f t="shared" si="10"/>
        <v>56</v>
      </c>
      <c r="D160" s="633">
        <v>0</v>
      </c>
      <c r="E160" s="637">
        <v>0</v>
      </c>
      <c r="F160" s="636">
        <v>0</v>
      </c>
      <c r="G160" s="637">
        <v>0</v>
      </c>
      <c r="H160" s="475">
        <v>0</v>
      </c>
      <c r="I160" s="474">
        <v>0</v>
      </c>
      <c r="J160" s="636">
        <v>0</v>
      </c>
      <c r="K160" s="637">
        <v>0</v>
      </c>
      <c r="L160" s="636">
        <v>0</v>
      </c>
      <c r="M160" s="637">
        <v>0</v>
      </c>
      <c r="N160" s="475">
        <v>0</v>
      </c>
      <c r="O160" s="474">
        <v>0</v>
      </c>
      <c r="P160" s="475">
        <v>0</v>
      </c>
      <c r="Q160" s="474">
        <v>0</v>
      </c>
      <c r="R160" s="475">
        <v>0</v>
      </c>
      <c r="S160" s="474">
        <v>0</v>
      </c>
      <c r="T160" s="475">
        <v>0</v>
      </c>
      <c r="U160" s="474">
        <v>0</v>
      </c>
      <c r="V160" s="475">
        <v>0</v>
      </c>
      <c r="W160" s="474">
        <v>0</v>
      </c>
      <c r="X160" s="475">
        <v>0</v>
      </c>
      <c r="Y160" s="474">
        <v>0</v>
      </c>
      <c r="Z160" s="475">
        <v>1</v>
      </c>
      <c r="AA160" s="474">
        <v>1</v>
      </c>
      <c r="AB160" s="475">
        <v>0</v>
      </c>
      <c r="AC160" s="474">
        <v>0</v>
      </c>
      <c r="AD160" s="475">
        <v>0</v>
      </c>
      <c r="AE160" s="510">
        <v>0</v>
      </c>
      <c r="AF160" s="635">
        <v>0</v>
      </c>
      <c r="AG160" s="637">
        <v>0</v>
      </c>
      <c r="AH160" s="475">
        <v>3</v>
      </c>
      <c r="AI160" s="474">
        <v>3</v>
      </c>
      <c r="AJ160" s="475">
        <v>87</v>
      </c>
      <c r="AK160" s="474">
        <v>51</v>
      </c>
      <c r="AL160" s="475">
        <v>1</v>
      </c>
      <c r="AM160" s="500">
        <v>1</v>
      </c>
    </row>
    <row r="161" spans="1:39" s="10" customFormat="1" ht="10.8" x14ac:dyDescent="0.2">
      <c r="A161" s="820" t="s">
        <v>655</v>
      </c>
      <c r="B161" s="621">
        <f t="shared" si="10"/>
        <v>25</v>
      </c>
      <c r="C161" s="613">
        <f t="shared" si="10"/>
        <v>17</v>
      </c>
      <c r="D161" s="621">
        <v>0</v>
      </c>
      <c r="E161" s="622">
        <v>0</v>
      </c>
      <c r="F161" s="638">
        <v>0</v>
      </c>
      <c r="G161" s="622">
        <v>0</v>
      </c>
      <c r="H161" s="478">
        <v>0</v>
      </c>
      <c r="I161" s="479">
        <v>0</v>
      </c>
      <c r="J161" s="626">
        <v>0</v>
      </c>
      <c r="K161" s="625">
        <v>0</v>
      </c>
      <c r="L161" s="626">
        <v>0</v>
      </c>
      <c r="M161" s="625">
        <v>0</v>
      </c>
      <c r="N161" s="478">
        <v>0</v>
      </c>
      <c r="O161" s="479">
        <v>0</v>
      </c>
      <c r="P161" s="478">
        <v>0</v>
      </c>
      <c r="Q161" s="479">
        <v>0</v>
      </c>
      <c r="R161" s="478">
        <v>0</v>
      </c>
      <c r="S161" s="479">
        <v>0</v>
      </c>
      <c r="T161" s="478">
        <v>0</v>
      </c>
      <c r="U161" s="479">
        <v>0</v>
      </c>
      <c r="V161" s="478">
        <v>0</v>
      </c>
      <c r="W161" s="479">
        <v>0</v>
      </c>
      <c r="X161" s="478">
        <v>0</v>
      </c>
      <c r="Y161" s="479">
        <v>0</v>
      </c>
      <c r="Z161" s="478">
        <v>0</v>
      </c>
      <c r="AA161" s="479">
        <v>0</v>
      </c>
      <c r="AB161" s="478">
        <v>0</v>
      </c>
      <c r="AC161" s="479">
        <v>0</v>
      </c>
      <c r="AD161" s="478">
        <v>0</v>
      </c>
      <c r="AE161" s="485">
        <v>0</v>
      </c>
      <c r="AF161" s="627">
        <v>0</v>
      </c>
      <c r="AG161" s="625">
        <v>0</v>
      </c>
      <c r="AH161" s="478">
        <v>3</v>
      </c>
      <c r="AI161" s="479">
        <v>3</v>
      </c>
      <c r="AJ161" s="478">
        <v>22</v>
      </c>
      <c r="AK161" s="479">
        <v>14</v>
      </c>
      <c r="AL161" s="478">
        <v>0</v>
      </c>
      <c r="AM161" s="501">
        <v>0</v>
      </c>
    </row>
    <row r="162" spans="1:39" s="10" customFormat="1" ht="10.8" x14ac:dyDescent="0.2">
      <c r="A162" s="9" t="s">
        <v>346</v>
      </c>
      <c r="B162" s="621">
        <f>D162+F162+H162+J162+L162+N162+P162+R162+T162+V162+X162+Z162+AB162+AD162+AF162+AH162+AJ162+AL162</f>
        <v>11</v>
      </c>
      <c r="C162" s="613">
        <f>E162+G162+I162+K162+M162+O162+Q162+S162+U162+W162+Y162+AA162+AC162+AE162+AG162+AI162+AK162+AM162</f>
        <v>9</v>
      </c>
      <c r="D162" s="624">
        <v>0</v>
      </c>
      <c r="E162" s="625">
        <v>0</v>
      </c>
      <c r="F162" s="626">
        <v>0</v>
      </c>
      <c r="G162" s="625">
        <v>0</v>
      </c>
      <c r="H162" s="478">
        <v>0</v>
      </c>
      <c r="I162" s="479">
        <v>0</v>
      </c>
      <c r="J162" s="626">
        <v>0</v>
      </c>
      <c r="K162" s="625">
        <v>0</v>
      </c>
      <c r="L162" s="626">
        <v>0</v>
      </c>
      <c r="M162" s="625">
        <v>0</v>
      </c>
      <c r="N162" s="478">
        <v>0</v>
      </c>
      <c r="O162" s="479">
        <v>0</v>
      </c>
      <c r="P162" s="478">
        <v>0</v>
      </c>
      <c r="Q162" s="479">
        <v>0</v>
      </c>
      <c r="R162" s="478">
        <v>0</v>
      </c>
      <c r="S162" s="479">
        <v>0</v>
      </c>
      <c r="T162" s="478">
        <v>0</v>
      </c>
      <c r="U162" s="479">
        <v>0</v>
      </c>
      <c r="V162" s="478">
        <v>0</v>
      </c>
      <c r="W162" s="479">
        <v>0</v>
      </c>
      <c r="X162" s="478">
        <v>0</v>
      </c>
      <c r="Y162" s="479">
        <v>0</v>
      </c>
      <c r="Z162" s="478">
        <v>0</v>
      </c>
      <c r="AA162" s="479">
        <v>0</v>
      </c>
      <c r="AB162" s="478">
        <v>0</v>
      </c>
      <c r="AC162" s="479">
        <v>0</v>
      </c>
      <c r="AD162" s="478">
        <v>0</v>
      </c>
      <c r="AE162" s="485">
        <v>0</v>
      </c>
      <c r="AF162" s="627">
        <v>0</v>
      </c>
      <c r="AG162" s="625">
        <v>0</v>
      </c>
      <c r="AH162" s="478">
        <v>0</v>
      </c>
      <c r="AI162" s="479">
        <v>0</v>
      </c>
      <c r="AJ162" s="478">
        <v>11</v>
      </c>
      <c r="AK162" s="479">
        <v>9</v>
      </c>
      <c r="AL162" s="478">
        <v>0</v>
      </c>
      <c r="AM162" s="501">
        <v>0</v>
      </c>
    </row>
    <row r="163" spans="1:39" s="10" customFormat="1" ht="10.8" x14ac:dyDescent="0.2">
      <c r="A163" s="820" t="s">
        <v>347</v>
      </c>
      <c r="B163" s="621">
        <f>D163+F163+H163+J163+L163+N163+P163+R163+T163+V163+X163+Z163+AB163+AD163+AF163+AH163+AJ163+AL163</f>
        <v>11</v>
      </c>
      <c r="C163" s="613">
        <f>E163+G163+I163+K163+M163+O163+Q163+S163+U163+W163+Y163+AA163+AC163+AE163+AG163+AI163+AK163+AM163</f>
        <v>6</v>
      </c>
      <c r="D163" s="624">
        <v>0</v>
      </c>
      <c r="E163" s="625">
        <v>0</v>
      </c>
      <c r="F163" s="626">
        <v>0</v>
      </c>
      <c r="G163" s="625">
        <v>0</v>
      </c>
      <c r="H163" s="478">
        <v>0</v>
      </c>
      <c r="I163" s="479">
        <v>0</v>
      </c>
      <c r="J163" s="626">
        <v>0</v>
      </c>
      <c r="K163" s="625">
        <v>0</v>
      </c>
      <c r="L163" s="626">
        <v>0</v>
      </c>
      <c r="M163" s="625">
        <v>0</v>
      </c>
      <c r="N163" s="478">
        <v>0</v>
      </c>
      <c r="O163" s="479">
        <v>0</v>
      </c>
      <c r="P163" s="478">
        <v>0</v>
      </c>
      <c r="Q163" s="479">
        <v>0</v>
      </c>
      <c r="R163" s="478">
        <v>0</v>
      </c>
      <c r="S163" s="479">
        <v>0</v>
      </c>
      <c r="T163" s="478">
        <v>0</v>
      </c>
      <c r="U163" s="479">
        <v>0</v>
      </c>
      <c r="V163" s="478">
        <v>0</v>
      </c>
      <c r="W163" s="479">
        <v>0</v>
      </c>
      <c r="X163" s="478">
        <v>0</v>
      </c>
      <c r="Y163" s="479">
        <v>0</v>
      </c>
      <c r="Z163" s="478">
        <v>1</v>
      </c>
      <c r="AA163" s="479">
        <v>1</v>
      </c>
      <c r="AB163" s="478">
        <v>0</v>
      </c>
      <c r="AC163" s="479">
        <v>0</v>
      </c>
      <c r="AD163" s="478">
        <v>0</v>
      </c>
      <c r="AE163" s="485">
        <v>0</v>
      </c>
      <c r="AF163" s="627">
        <v>0</v>
      </c>
      <c r="AG163" s="625">
        <v>0</v>
      </c>
      <c r="AH163" s="478">
        <v>0</v>
      </c>
      <c r="AI163" s="479">
        <v>0</v>
      </c>
      <c r="AJ163" s="478">
        <v>9</v>
      </c>
      <c r="AK163" s="479">
        <v>4</v>
      </c>
      <c r="AL163" s="478">
        <v>1</v>
      </c>
      <c r="AM163" s="501">
        <v>1</v>
      </c>
    </row>
    <row r="164" spans="1:39" s="10" customFormat="1" ht="10.8" x14ac:dyDescent="0.2">
      <c r="A164" s="820" t="s">
        <v>348</v>
      </c>
      <c r="B164" s="621">
        <f t="shared" si="10"/>
        <v>18</v>
      </c>
      <c r="C164" s="613">
        <f t="shared" si="10"/>
        <v>9</v>
      </c>
      <c r="D164" s="624">
        <v>0</v>
      </c>
      <c r="E164" s="625">
        <v>0</v>
      </c>
      <c r="F164" s="626">
        <v>0</v>
      </c>
      <c r="G164" s="625">
        <v>0</v>
      </c>
      <c r="H164" s="478">
        <v>0</v>
      </c>
      <c r="I164" s="479">
        <v>0</v>
      </c>
      <c r="J164" s="626">
        <v>0</v>
      </c>
      <c r="K164" s="625">
        <v>0</v>
      </c>
      <c r="L164" s="626">
        <v>0</v>
      </c>
      <c r="M164" s="625">
        <v>0</v>
      </c>
      <c r="N164" s="478">
        <v>0</v>
      </c>
      <c r="O164" s="479">
        <v>0</v>
      </c>
      <c r="P164" s="478">
        <v>0</v>
      </c>
      <c r="Q164" s="479">
        <v>0</v>
      </c>
      <c r="R164" s="478">
        <v>0</v>
      </c>
      <c r="S164" s="479">
        <v>0</v>
      </c>
      <c r="T164" s="478">
        <v>0</v>
      </c>
      <c r="U164" s="479">
        <v>0</v>
      </c>
      <c r="V164" s="478">
        <v>0</v>
      </c>
      <c r="W164" s="479">
        <v>0</v>
      </c>
      <c r="X164" s="478">
        <v>0</v>
      </c>
      <c r="Y164" s="479">
        <v>0</v>
      </c>
      <c r="Z164" s="478">
        <v>0</v>
      </c>
      <c r="AA164" s="479">
        <v>0</v>
      </c>
      <c r="AB164" s="478">
        <v>0</v>
      </c>
      <c r="AC164" s="479">
        <v>0</v>
      </c>
      <c r="AD164" s="478">
        <v>0</v>
      </c>
      <c r="AE164" s="485">
        <v>0</v>
      </c>
      <c r="AF164" s="627">
        <v>0</v>
      </c>
      <c r="AG164" s="625">
        <v>0</v>
      </c>
      <c r="AH164" s="478">
        <v>0</v>
      </c>
      <c r="AI164" s="479">
        <v>0</v>
      </c>
      <c r="AJ164" s="478">
        <v>18</v>
      </c>
      <c r="AK164" s="479">
        <v>9</v>
      </c>
      <c r="AL164" s="478">
        <v>0</v>
      </c>
      <c r="AM164" s="501">
        <v>0</v>
      </c>
    </row>
    <row r="165" spans="1:39" s="10" customFormat="1" ht="11.4" thickBot="1" x14ac:dyDescent="0.25">
      <c r="A165" s="822" t="s">
        <v>220</v>
      </c>
      <c r="B165" s="614">
        <f t="shared" si="10"/>
        <v>27</v>
      </c>
      <c r="C165" s="618">
        <f t="shared" si="10"/>
        <v>15</v>
      </c>
      <c r="D165" s="639">
        <v>0</v>
      </c>
      <c r="E165" s="640">
        <v>0</v>
      </c>
      <c r="F165" s="641">
        <v>0</v>
      </c>
      <c r="G165" s="640">
        <v>0</v>
      </c>
      <c r="H165" s="504">
        <v>0</v>
      </c>
      <c r="I165" s="505">
        <v>0</v>
      </c>
      <c r="J165" s="641">
        <v>0</v>
      </c>
      <c r="K165" s="640">
        <v>0</v>
      </c>
      <c r="L165" s="641">
        <v>0</v>
      </c>
      <c r="M165" s="640">
        <v>0</v>
      </c>
      <c r="N165" s="504">
        <v>0</v>
      </c>
      <c r="O165" s="505">
        <v>0</v>
      </c>
      <c r="P165" s="504">
        <v>0</v>
      </c>
      <c r="Q165" s="505">
        <v>0</v>
      </c>
      <c r="R165" s="504">
        <v>0</v>
      </c>
      <c r="S165" s="505">
        <v>0</v>
      </c>
      <c r="T165" s="504">
        <v>0</v>
      </c>
      <c r="U165" s="505">
        <v>0</v>
      </c>
      <c r="V165" s="504">
        <v>0</v>
      </c>
      <c r="W165" s="505">
        <v>0</v>
      </c>
      <c r="X165" s="504">
        <v>0</v>
      </c>
      <c r="Y165" s="505">
        <v>0</v>
      </c>
      <c r="Z165" s="504">
        <v>0</v>
      </c>
      <c r="AA165" s="505">
        <v>0</v>
      </c>
      <c r="AB165" s="504">
        <v>0</v>
      </c>
      <c r="AC165" s="505">
        <v>0</v>
      </c>
      <c r="AD165" s="504">
        <v>0</v>
      </c>
      <c r="AE165" s="642">
        <v>0</v>
      </c>
      <c r="AF165" s="643">
        <v>0</v>
      </c>
      <c r="AG165" s="640">
        <v>0</v>
      </c>
      <c r="AH165" s="504">
        <v>0</v>
      </c>
      <c r="AI165" s="505">
        <v>0</v>
      </c>
      <c r="AJ165" s="504">
        <v>27</v>
      </c>
      <c r="AK165" s="505">
        <v>15</v>
      </c>
      <c r="AL165" s="504">
        <v>0</v>
      </c>
      <c r="AM165" s="508">
        <v>0</v>
      </c>
    </row>
    <row r="167" spans="1:39" ht="21" customHeight="1" x14ac:dyDescent="0.2">
      <c r="B167" s="83"/>
      <c r="C167" s="83"/>
    </row>
    <row r="168" spans="1:39" ht="21" customHeight="1" x14ac:dyDescent="0.2">
      <c r="B168" s="83"/>
      <c r="C168" s="83"/>
    </row>
    <row r="169" spans="1:39" ht="21" customHeight="1" x14ac:dyDescent="0.2">
      <c r="B169" s="83"/>
      <c r="C169" s="83"/>
    </row>
    <row r="170" spans="1:39" ht="21" customHeight="1" x14ac:dyDescent="0.2">
      <c r="B170" s="83"/>
      <c r="C170" s="83"/>
    </row>
    <row r="171" spans="1:39" ht="21" customHeight="1" x14ac:dyDescent="0.2">
      <c r="B171" s="83"/>
      <c r="C171" s="83"/>
    </row>
    <row r="172" spans="1:39" ht="21" customHeight="1" x14ac:dyDescent="0.2">
      <c r="B172" s="83"/>
      <c r="C172" s="83"/>
    </row>
    <row r="173" spans="1:39" ht="21" customHeight="1" x14ac:dyDescent="0.2">
      <c r="B173" s="83"/>
      <c r="C173" s="83"/>
    </row>
    <row r="174" spans="1:39" ht="21" customHeight="1" x14ac:dyDescent="0.2">
      <c r="B174" s="83"/>
      <c r="C174" s="83"/>
    </row>
    <row r="175" spans="1:39" ht="21" customHeight="1" x14ac:dyDescent="0.2">
      <c r="B175" s="83"/>
      <c r="C175" s="83"/>
    </row>
    <row r="176" spans="1:39" ht="21" customHeight="1" x14ac:dyDescent="0.2">
      <c r="B176" s="83"/>
      <c r="C176" s="83"/>
    </row>
    <row r="177" spans="2:3" ht="21" customHeight="1" x14ac:dyDescent="0.2">
      <c r="B177" s="83"/>
      <c r="C177" s="83"/>
    </row>
    <row r="178" spans="2:3" ht="21" customHeight="1" x14ac:dyDescent="0.2">
      <c r="B178" s="83"/>
      <c r="C178" s="83"/>
    </row>
    <row r="179" spans="2:3" ht="21" customHeight="1" x14ac:dyDescent="0.2">
      <c r="B179" s="83"/>
      <c r="C179" s="83"/>
    </row>
    <row r="180" spans="2:3" ht="21" customHeight="1" x14ac:dyDescent="0.2">
      <c r="B180" s="83"/>
      <c r="C180" s="83"/>
    </row>
    <row r="181" spans="2:3" ht="21" customHeight="1" x14ac:dyDescent="0.2">
      <c r="B181" s="83"/>
      <c r="C181" s="83"/>
    </row>
  </sheetData>
  <mergeCells count="23">
    <mergeCell ref="X3:Y4"/>
    <mergeCell ref="Z3:AA4"/>
    <mergeCell ref="R3:S4"/>
    <mergeCell ref="AA2:AM2"/>
    <mergeCell ref="J3:Q3"/>
    <mergeCell ref="T3:U4"/>
    <mergeCell ref="AF3:AG4"/>
    <mergeCell ref="P4:Q4"/>
    <mergeCell ref="N4:O4"/>
    <mergeCell ref="L4:M4"/>
    <mergeCell ref="V3:W4"/>
    <mergeCell ref="AL3:AM4"/>
    <mergeCell ref="AB3:AC4"/>
    <mergeCell ref="AD3:AE4"/>
    <mergeCell ref="AJ3:AK4"/>
    <mergeCell ref="AH3:AI4"/>
    <mergeCell ref="A5:A6"/>
    <mergeCell ref="J4:K4"/>
    <mergeCell ref="H3:I4"/>
    <mergeCell ref="F3:G4"/>
    <mergeCell ref="D3:E4"/>
    <mergeCell ref="A3:A4"/>
    <mergeCell ref="B3:C4"/>
  </mergeCells>
  <phoneticPr fontId="4"/>
  <printOptions horizontalCentered="1"/>
  <pageMargins left="0.94488188976377963" right="0.78740157480314965" top="1.4566929133858268" bottom="0.98425196850393704" header="0.9055118110236221" footer="0.51181102362204722"/>
  <pageSetup paperSize="9" scale="75" firstPageNumber="2" orientation="landscape" r:id="rId1"/>
  <headerFooter differentFirst="1" scaleWithDoc="0" alignWithMargins="0">
    <firstHeader>&amp;C第一部　警 備 統 計</firstHeader>
  </headerFooter>
  <rowBreaks count="3" manualBreakCount="3">
    <brk id="34" max="16383" man="1"/>
    <brk id="81" max="16383" man="1"/>
    <brk id="125"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7"/>
  <sheetViews>
    <sheetView view="pageBreakPreview" zoomScale="85" zoomScaleNormal="75" zoomScaleSheetLayoutView="85" workbookViewId="0">
      <pane xSplit="5" ySplit="1" topLeftCell="F2" activePane="bottomRight" state="frozen"/>
      <selection activeCell="E17" sqref="E17"/>
      <selection pane="topRight" activeCell="E17" sqref="E17"/>
      <selection pane="bottomLeft" activeCell="E17" sqref="E17"/>
      <selection pane="bottomRight" activeCell="E17" sqref="E17"/>
    </sheetView>
  </sheetViews>
  <sheetFormatPr defaultColWidth="9" defaultRowHeight="21" customHeight="1" x14ac:dyDescent="0.2"/>
  <cols>
    <col min="1" max="1" width="4" style="2" customWidth="1"/>
    <col min="2" max="2" width="3.77734375" style="2" customWidth="1"/>
    <col min="3" max="3" width="8.77734375" style="2" customWidth="1"/>
    <col min="4" max="5" width="5.6640625" style="2" bestFit="1" customWidth="1"/>
    <col min="6" max="6" width="4.33203125" style="2" bestFit="1" customWidth="1"/>
    <col min="7" max="7" width="5.6640625" style="2" bestFit="1" customWidth="1"/>
    <col min="8" max="8" width="3.44140625" style="2" bestFit="1" customWidth="1"/>
    <col min="9" max="10" width="4.33203125" style="2" bestFit="1" customWidth="1"/>
    <col min="11" max="13" width="3.44140625" style="2" bestFit="1" customWidth="1"/>
    <col min="14" max="17" width="3.21875" style="2" bestFit="1" customWidth="1"/>
    <col min="18" max="19" width="3.44140625" style="2" bestFit="1" customWidth="1"/>
    <col min="20" max="23" width="3.21875" style="2" bestFit="1" customWidth="1"/>
    <col min="24" max="24" width="4.33203125" style="2" bestFit="1" customWidth="1"/>
    <col min="25" max="25" width="4.33203125" style="2" customWidth="1"/>
    <col min="26" max="29" width="4.33203125" style="2" bestFit="1" customWidth="1"/>
    <col min="30" max="31" width="3.21875" style="2" bestFit="1" customWidth="1"/>
    <col min="32" max="32" width="3.44140625" style="2" bestFit="1" customWidth="1"/>
    <col min="33" max="33" width="3.21875" style="2" bestFit="1" customWidth="1"/>
    <col min="34" max="16384" width="9" style="2"/>
  </cols>
  <sheetData>
    <row r="1" spans="1:33" ht="23.1" customHeight="1" thickBot="1" x14ac:dyDescent="0.25">
      <c r="A1" s="11" t="s">
        <v>477</v>
      </c>
      <c r="B1" s="11"/>
      <c r="F1" s="53"/>
    </row>
    <row r="2" spans="1:33" ht="23.1" customHeight="1" x14ac:dyDescent="0.2">
      <c r="A2" s="1039" t="s">
        <v>619</v>
      </c>
      <c r="B2" s="1040"/>
      <c r="C2" s="1041"/>
      <c r="D2" s="968" t="s">
        <v>172</v>
      </c>
      <c r="E2" s="969"/>
      <c r="F2" s="1051" t="s">
        <v>588</v>
      </c>
      <c r="G2" s="1052"/>
      <c r="H2" s="1025" t="s">
        <v>589</v>
      </c>
      <c r="I2" s="1052"/>
      <c r="J2" s="1025" t="s">
        <v>590</v>
      </c>
      <c r="K2" s="1052"/>
      <c r="L2" s="955" t="s">
        <v>715</v>
      </c>
      <c r="M2" s="955"/>
      <c r="N2" s="955"/>
      <c r="O2" s="955"/>
      <c r="P2" s="1060"/>
      <c r="Q2" s="1060"/>
      <c r="R2" s="1025" t="s">
        <v>716</v>
      </c>
      <c r="S2" s="1052"/>
      <c r="T2" s="1025" t="s">
        <v>591</v>
      </c>
      <c r="U2" s="1052"/>
      <c r="V2" s="1025" t="s">
        <v>592</v>
      </c>
      <c r="W2" s="1052"/>
      <c r="X2" s="1025" t="s">
        <v>717</v>
      </c>
      <c r="Y2" s="1057"/>
      <c r="Z2" s="1025" t="s">
        <v>718</v>
      </c>
      <c r="AA2" s="1052"/>
      <c r="AB2" s="1025" t="s">
        <v>173</v>
      </c>
      <c r="AC2" s="1052"/>
      <c r="AD2" s="1025" t="s">
        <v>593</v>
      </c>
      <c r="AE2" s="1052"/>
      <c r="AF2" s="1025" t="s">
        <v>594</v>
      </c>
      <c r="AG2" s="969"/>
    </row>
    <row r="3" spans="1:33" ht="53.1" customHeight="1" thickBot="1" x14ac:dyDescent="0.25">
      <c r="A3" s="1042"/>
      <c r="B3" s="1043"/>
      <c r="C3" s="1044"/>
      <c r="D3" s="970"/>
      <c r="E3" s="971"/>
      <c r="F3" s="1048"/>
      <c r="G3" s="1053"/>
      <c r="H3" s="1026"/>
      <c r="I3" s="1053"/>
      <c r="J3" s="1026"/>
      <c r="K3" s="1053"/>
      <c r="L3" s="1056" t="s">
        <v>595</v>
      </c>
      <c r="M3" s="960"/>
      <c r="N3" s="1056" t="s">
        <v>596</v>
      </c>
      <c r="O3" s="960"/>
      <c r="P3" s="961" t="s">
        <v>173</v>
      </c>
      <c r="Q3" s="960"/>
      <c r="R3" s="1026"/>
      <c r="S3" s="1053"/>
      <c r="T3" s="1026"/>
      <c r="U3" s="1053"/>
      <c r="V3" s="1026"/>
      <c r="W3" s="1053"/>
      <c r="X3" s="1058"/>
      <c r="Y3" s="1059"/>
      <c r="Z3" s="1026"/>
      <c r="AA3" s="1053"/>
      <c r="AB3" s="1026"/>
      <c r="AC3" s="1053"/>
      <c r="AD3" s="1026"/>
      <c r="AE3" s="1053"/>
      <c r="AF3" s="1026"/>
      <c r="AG3" s="971"/>
    </row>
    <row r="4" spans="1:33" ht="23.1" customHeight="1" x14ac:dyDescent="0.2">
      <c r="A4" s="968" t="s">
        <v>597</v>
      </c>
      <c r="B4" s="1047"/>
      <c r="C4" s="969"/>
      <c r="D4" s="75" t="s">
        <v>148</v>
      </c>
      <c r="E4" s="25" t="s">
        <v>149</v>
      </c>
      <c r="F4" s="75" t="s">
        <v>148</v>
      </c>
      <c r="G4" s="26" t="s">
        <v>149</v>
      </c>
      <c r="H4" s="76" t="s">
        <v>148</v>
      </c>
      <c r="I4" s="26" t="s">
        <v>149</v>
      </c>
      <c r="J4" s="76" t="s">
        <v>148</v>
      </c>
      <c r="K4" s="26" t="s">
        <v>149</v>
      </c>
      <c r="L4" s="76" t="s">
        <v>148</v>
      </c>
      <c r="M4" s="26" t="s">
        <v>149</v>
      </c>
      <c r="N4" s="76" t="s">
        <v>148</v>
      </c>
      <c r="O4" s="26" t="s">
        <v>149</v>
      </c>
      <c r="P4" s="76" t="s">
        <v>148</v>
      </c>
      <c r="Q4" s="26" t="s">
        <v>149</v>
      </c>
      <c r="R4" s="76" t="s">
        <v>148</v>
      </c>
      <c r="S4" s="26" t="s">
        <v>149</v>
      </c>
      <c r="T4" s="76" t="s">
        <v>148</v>
      </c>
      <c r="U4" s="26" t="s">
        <v>149</v>
      </c>
      <c r="V4" s="76" t="s">
        <v>148</v>
      </c>
      <c r="W4" s="26" t="s">
        <v>149</v>
      </c>
      <c r="X4" s="76" t="s">
        <v>148</v>
      </c>
      <c r="Y4" s="26" t="s">
        <v>149</v>
      </c>
      <c r="Z4" s="76" t="s">
        <v>148</v>
      </c>
      <c r="AA4" s="26" t="s">
        <v>149</v>
      </c>
      <c r="AB4" s="76" t="s">
        <v>148</v>
      </c>
      <c r="AC4" s="26" t="s">
        <v>149</v>
      </c>
      <c r="AD4" s="76" t="s">
        <v>148</v>
      </c>
      <c r="AE4" s="26" t="s">
        <v>149</v>
      </c>
      <c r="AF4" s="76" t="s">
        <v>148</v>
      </c>
      <c r="AG4" s="25" t="s">
        <v>149</v>
      </c>
    </row>
    <row r="5" spans="1:33" ht="23.1" customHeight="1" thickBot="1" x14ac:dyDescent="0.25">
      <c r="A5" s="970"/>
      <c r="B5" s="1048"/>
      <c r="C5" s="971"/>
      <c r="D5" s="644">
        <f>F5+H5+J5+L5+N5+P5+R5+T5+V5+X5+Z5+AB5+AD5+AF5</f>
        <v>2161</v>
      </c>
      <c r="E5" s="554">
        <f>G5+I5+K5+M5+O5+Q5+S5+U5+W5+Y5+AA5+AC5+AE5+AG5</f>
        <v>1512</v>
      </c>
      <c r="F5" s="644">
        <f t="shared" ref="F5:AG5" si="0">F6+F25</f>
        <v>942</v>
      </c>
      <c r="G5" s="553">
        <f t="shared" si="0"/>
        <v>993</v>
      </c>
      <c r="H5" s="555">
        <f t="shared" si="0"/>
        <v>39</v>
      </c>
      <c r="I5" s="556">
        <f t="shared" si="0"/>
        <v>43</v>
      </c>
      <c r="J5" s="553">
        <f t="shared" si="0"/>
        <v>64</v>
      </c>
      <c r="K5" s="553">
        <f t="shared" si="0"/>
        <v>35</v>
      </c>
      <c r="L5" s="555">
        <f t="shared" si="0"/>
        <v>21</v>
      </c>
      <c r="M5" s="556">
        <f t="shared" si="0"/>
        <v>28</v>
      </c>
      <c r="N5" s="553">
        <f t="shared" si="0"/>
        <v>2</v>
      </c>
      <c r="O5" s="553">
        <f t="shared" si="0"/>
        <v>2</v>
      </c>
      <c r="P5" s="555">
        <f t="shared" si="0"/>
        <v>4</v>
      </c>
      <c r="Q5" s="556">
        <f t="shared" si="0"/>
        <v>5</v>
      </c>
      <c r="R5" s="553">
        <f t="shared" si="0"/>
        <v>29</v>
      </c>
      <c r="S5" s="553">
        <f t="shared" si="0"/>
        <v>27</v>
      </c>
      <c r="T5" s="555">
        <f t="shared" si="0"/>
        <v>0</v>
      </c>
      <c r="U5" s="556">
        <f t="shared" si="0"/>
        <v>0</v>
      </c>
      <c r="V5" s="553">
        <f t="shared" si="0"/>
        <v>4</v>
      </c>
      <c r="W5" s="556">
        <f t="shared" si="0"/>
        <v>0</v>
      </c>
      <c r="X5" s="553">
        <f t="shared" si="0"/>
        <v>230</v>
      </c>
      <c r="Y5" s="556">
        <f t="shared" si="0"/>
        <v>125</v>
      </c>
      <c r="Z5" s="553">
        <f t="shared" si="0"/>
        <v>538</v>
      </c>
      <c r="AA5" s="556">
        <f t="shared" si="0"/>
        <v>110</v>
      </c>
      <c r="AB5" s="553">
        <f t="shared" si="0"/>
        <v>265</v>
      </c>
      <c r="AC5" s="556">
        <f t="shared" si="0"/>
        <v>136</v>
      </c>
      <c r="AD5" s="553">
        <f t="shared" si="0"/>
        <v>3</v>
      </c>
      <c r="AE5" s="553">
        <f t="shared" si="0"/>
        <v>3</v>
      </c>
      <c r="AF5" s="555">
        <f t="shared" si="0"/>
        <v>20</v>
      </c>
      <c r="AG5" s="554">
        <f t="shared" si="0"/>
        <v>5</v>
      </c>
    </row>
    <row r="6" spans="1:33" ht="23.1" customHeight="1" x14ac:dyDescent="0.2">
      <c r="A6" s="1049" t="s">
        <v>598</v>
      </c>
      <c r="B6" s="1045" t="s">
        <v>349</v>
      </c>
      <c r="C6" s="1046"/>
      <c r="D6" s="559">
        <f>F6+H6+J6+L6+N6+P6+R6+T6+V6+X6+Z6+AB6+AD6+AF6</f>
        <v>2114</v>
      </c>
      <c r="E6" s="563">
        <f>G6+I6+K6+M6+O6+Q6+S6+U6+W6+Y6+AA6+AC6+AE6+AG6</f>
        <v>1470</v>
      </c>
      <c r="F6" s="560">
        <f t="shared" ref="F6:AC6" si="1">SUM(F7:F23)</f>
        <v>932</v>
      </c>
      <c r="G6" s="562">
        <f t="shared" si="1"/>
        <v>983</v>
      </c>
      <c r="H6" s="560">
        <f t="shared" si="1"/>
        <v>39</v>
      </c>
      <c r="I6" s="562">
        <f t="shared" si="1"/>
        <v>43</v>
      </c>
      <c r="J6" s="560">
        <f t="shared" si="1"/>
        <v>62</v>
      </c>
      <c r="K6" s="562">
        <f t="shared" si="1"/>
        <v>34</v>
      </c>
      <c r="L6" s="560">
        <f t="shared" si="1"/>
        <v>21</v>
      </c>
      <c r="M6" s="562">
        <f t="shared" si="1"/>
        <v>28</v>
      </c>
      <c r="N6" s="560">
        <f t="shared" si="1"/>
        <v>2</v>
      </c>
      <c r="O6" s="562">
        <f t="shared" si="1"/>
        <v>2</v>
      </c>
      <c r="P6" s="560">
        <f t="shared" si="1"/>
        <v>4</v>
      </c>
      <c r="Q6" s="562">
        <f t="shared" si="1"/>
        <v>5</v>
      </c>
      <c r="R6" s="560">
        <f t="shared" si="1"/>
        <v>28</v>
      </c>
      <c r="S6" s="562">
        <f t="shared" si="1"/>
        <v>26</v>
      </c>
      <c r="T6" s="560">
        <f t="shared" si="1"/>
        <v>0</v>
      </c>
      <c r="U6" s="562">
        <f t="shared" si="1"/>
        <v>0</v>
      </c>
      <c r="V6" s="560">
        <f t="shared" si="1"/>
        <v>4</v>
      </c>
      <c r="W6" s="562">
        <f t="shared" si="1"/>
        <v>0</v>
      </c>
      <c r="X6" s="560">
        <f t="shared" si="1"/>
        <v>230</v>
      </c>
      <c r="Y6" s="562">
        <f t="shared" si="1"/>
        <v>125</v>
      </c>
      <c r="Z6" s="560">
        <f t="shared" si="1"/>
        <v>537</v>
      </c>
      <c r="AA6" s="562">
        <f t="shared" si="1"/>
        <v>110</v>
      </c>
      <c r="AB6" s="560">
        <f t="shared" si="1"/>
        <v>239</v>
      </c>
      <c r="AC6" s="562">
        <f t="shared" si="1"/>
        <v>110</v>
      </c>
      <c r="AD6" s="560">
        <f>AD24</f>
        <v>3</v>
      </c>
      <c r="AE6" s="562">
        <f>AE24</f>
        <v>3</v>
      </c>
      <c r="AF6" s="560">
        <f>SUM(AF7:AF23)</f>
        <v>13</v>
      </c>
      <c r="AG6" s="563">
        <f>SUM(AG7:AG23)</f>
        <v>1</v>
      </c>
    </row>
    <row r="7" spans="1:33" ht="23.1" customHeight="1" x14ac:dyDescent="0.2">
      <c r="A7" s="1050"/>
      <c r="B7" s="1027" t="s">
        <v>680</v>
      </c>
      <c r="C7" s="1028"/>
      <c r="D7" s="557">
        <f t="shared" ref="D7:E23" si="2">F7+H7+J7+L7+N7+P7+R7+T7+V7+X7+Z7+AB7+AF7</f>
        <v>2</v>
      </c>
      <c r="E7" s="558">
        <f t="shared" si="2"/>
        <v>1</v>
      </c>
      <c r="F7" s="237">
        <v>0</v>
      </c>
      <c r="G7" s="239">
        <v>0</v>
      </c>
      <c r="H7" s="237">
        <v>0</v>
      </c>
      <c r="I7" s="239">
        <v>0</v>
      </c>
      <c r="J7" s="237">
        <v>0</v>
      </c>
      <c r="K7" s="239">
        <v>0</v>
      </c>
      <c r="L7" s="237">
        <v>0</v>
      </c>
      <c r="M7" s="239">
        <v>0</v>
      </c>
      <c r="N7" s="237">
        <v>0</v>
      </c>
      <c r="O7" s="239">
        <v>0</v>
      </c>
      <c r="P7" s="237">
        <v>0</v>
      </c>
      <c r="Q7" s="239">
        <v>0</v>
      </c>
      <c r="R7" s="237">
        <v>0</v>
      </c>
      <c r="S7" s="239">
        <v>0</v>
      </c>
      <c r="T7" s="237">
        <v>0</v>
      </c>
      <c r="U7" s="239">
        <v>0</v>
      </c>
      <c r="V7" s="237">
        <v>0</v>
      </c>
      <c r="W7" s="239">
        <v>0</v>
      </c>
      <c r="X7" s="240">
        <v>0</v>
      </c>
      <c r="Y7" s="239">
        <v>0</v>
      </c>
      <c r="Z7" s="240">
        <v>1</v>
      </c>
      <c r="AA7" s="239">
        <v>1</v>
      </c>
      <c r="AB7" s="237">
        <v>1</v>
      </c>
      <c r="AC7" s="239">
        <v>0</v>
      </c>
      <c r="AD7" s="1030"/>
      <c r="AE7" s="1031"/>
      <c r="AF7" s="240">
        <v>0</v>
      </c>
      <c r="AG7" s="238">
        <v>0</v>
      </c>
    </row>
    <row r="8" spans="1:33" ht="23.1" customHeight="1" x14ac:dyDescent="0.2">
      <c r="A8" s="1050"/>
      <c r="B8" s="1027" t="s">
        <v>681</v>
      </c>
      <c r="C8" s="1028" t="s">
        <v>681</v>
      </c>
      <c r="D8" s="557">
        <f t="shared" si="2"/>
        <v>0</v>
      </c>
      <c r="E8" s="558">
        <f t="shared" si="2"/>
        <v>0</v>
      </c>
      <c r="F8" s="237">
        <v>0</v>
      </c>
      <c r="G8" s="239">
        <v>0</v>
      </c>
      <c r="H8" s="237">
        <v>0</v>
      </c>
      <c r="I8" s="239">
        <v>0</v>
      </c>
      <c r="J8" s="237">
        <v>0</v>
      </c>
      <c r="K8" s="239">
        <v>0</v>
      </c>
      <c r="L8" s="237">
        <v>0</v>
      </c>
      <c r="M8" s="239">
        <v>0</v>
      </c>
      <c r="N8" s="237">
        <v>0</v>
      </c>
      <c r="O8" s="239">
        <v>0</v>
      </c>
      <c r="P8" s="237">
        <v>0</v>
      </c>
      <c r="Q8" s="239">
        <v>0</v>
      </c>
      <c r="R8" s="237">
        <v>0</v>
      </c>
      <c r="S8" s="239">
        <v>0</v>
      </c>
      <c r="T8" s="237">
        <v>0</v>
      </c>
      <c r="U8" s="239">
        <v>0</v>
      </c>
      <c r="V8" s="237">
        <v>0</v>
      </c>
      <c r="W8" s="239">
        <v>0</v>
      </c>
      <c r="X8" s="240">
        <v>0</v>
      </c>
      <c r="Y8" s="240">
        <v>0</v>
      </c>
      <c r="Z8" s="237">
        <v>0</v>
      </c>
      <c r="AA8" s="239">
        <v>0</v>
      </c>
      <c r="AB8" s="240">
        <v>0</v>
      </c>
      <c r="AC8" s="240">
        <v>0</v>
      </c>
      <c r="AD8" s="1032"/>
      <c r="AE8" s="1033"/>
      <c r="AF8" s="240">
        <v>0</v>
      </c>
      <c r="AG8" s="238">
        <v>0</v>
      </c>
    </row>
    <row r="9" spans="1:33" ht="23.1" customHeight="1" x14ac:dyDescent="0.2">
      <c r="A9" s="1050"/>
      <c r="B9" s="1027" t="s">
        <v>719</v>
      </c>
      <c r="C9" s="1028"/>
      <c r="D9" s="557">
        <f t="shared" si="2"/>
        <v>1</v>
      </c>
      <c r="E9" s="558">
        <f t="shared" si="2"/>
        <v>0</v>
      </c>
      <c r="F9" s="237">
        <v>0</v>
      </c>
      <c r="G9" s="239">
        <v>0</v>
      </c>
      <c r="H9" s="237">
        <v>0</v>
      </c>
      <c r="I9" s="239">
        <v>0</v>
      </c>
      <c r="J9" s="237">
        <v>0</v>
      </c>
      <c r="K9" s="239">
        <v>0</v>
      </c>
      <c r="L9" s="237">
        <v>0</v>
      </c>
      <c r="M9" s="239">
        <v>0</v>
      </c>
      <c r="N9" s="237">
        <v>0</v>
      </c>
      <c r="O9" s="239">
        <v>0</v>
      </c>
      <c r="P9" s="237">
        <v>0</v>
      </c>
      <c r="Q9" s="239">
        <v>0</v>
      </c>
      <c r="R9" s="237">
        <v>1</v>
      </c>
      <c r="S9" s="239">
        <v>0</v>
      </c>
      <c r="T9" s="237">
        <v>0</v>
      </c>
      <c r="U9" s="239">
        <v>0</v>
      </c>
      <c r="V9" s="237">
        <v>0</v>
      </c>
      <c r="W9" s="239">
        <v>0</v>
      </c>
      <c r="X9" s="240">
        <v>0</v>
      </c>
      <c r="Y9" s="240">
        <v>0</v>
      </c>
      <c r="Z9" s="237">
        <v>0</v>
      </c>
      <c r="AA9" s="239">
        <v>0</v>
      </c>
      <c r="AB9" s="240">
        <v>0</v>
      </c>
      <c r="AC9" s="240">
        <v>0</v>
      </c>
      <c r="AD9" s="1032"/>
      <c r="AE9" s="1033"/>
      <c r="AF9" s="240">
        <v>0</v>
      </c>
      <c r="AG9" s="238">
        <v>0</v>
      </c>
    </row>
    <row r="10" spans="1:33" ht="23.1" customHeight="1" x14ac:dyDescent="0.2">
      <c r="A10" s="1050"/>
      <c r="B10" s="1029" t="s">
        <v>599</v>
      </c>
      <c r="C10" s="741" t="s">
        <v>699</v>
      </c>
      <c r="D10" s="557">
        <f t="shared" si="2"/>
        <v>0</v>
      </c>
      <c r="E10" s="558">
        <f t="shared" si="2"/>
        <v>0</v>
      </c>
      <c r="F10" s="237">
        <v>0</v>
      </c>
      <c r="G10" s="239">
        <v>0</v>
      </c>
      <c r="H10" s="237">
        <v>0</v>
      </c>
      <c r="I10" s="239">
        <v>0</v>
      </c>
      <c r="J10" s="237">
        <v>0</v>
      </c>
      <c r="K10" s="239">
        <v>0</v>
      </c>
      <c r="L10" s="237">
        <v>0</v>
      </c>
      <c r="M10" s="239">
        <v>0</v>
      </c>
      <c r="N10" s="237">
        <v>0</v>
      </c>
      <c r="O10" s="239">
        <v>0</v>
      </c>
      <c r="P10" s="237">
        <v>0</v>
      </c>
      <c r="Q10" s="239">
        <v>0</v>
      </c>
      <c r="R10" s="237">
        <v>0</v>
      </c>
      <c r="S10" s="239">
        <v>0</v>
      </c>
      <c r="T10" s="237">
        <v>0</v>
      </c>
      <c r="U10" s="239">
        <v>0</v>
      </c>
      <c r="V10" s="237">
        <v>0</v>
      </c>
      <c r="W10" s="239">
        <v>0</v>
      </c>
      <c r="X10" s="240">
        <v>0</v>
      </c>
      <c r="Y10" s="240">
        <v>0</v>
      </c>
      <c r="Z10" s="237">
        <v>0</v>
      </c>
      <c r="AA10" s="239">
        <v>0</v>
      </c>
      <c r="AB10" s="240">
        <v>0</v>
      </c>
      <c r="AC10" s="240">
        <v>0</v>
      </c>
      <c r="AD10" s="1032"/>
      <c r="AE10" s="1033"/>
      <c r="AF10" s="240">
        <v>0</v>
      </c>
      <c r="AG10" s="238">
        <v>0</v>
      </c>
    </row>
    <row r="11" spans="1:33" ht="23.1" customHeight="1" x14ac:dyDescent="0.2">
      <c r="A11" s="1050"/>
      <c r="B11" s="1029"/>
      <c r="C11" s="741" t="s">
        <v>600</v>
      </c>
      <c r="D11" s="557">
        <f t="shared" si="2"/>
        <v>0</v>
      </c>
      <c r="E11" s="558">
        <f t="shared" si="2"/>
        <v>0</v>
      </c>
      <c r="F11" s="240">
        <v>0</v>
      </c>
      <c r="G11" s="239">
        <v>0</v>
      </c>
      <c r="H11" s="237">
        <v>0</v>
      </c>
      <c r="I11" s="239">
        <v>0</v>
      </c>
      <c r="J11" s="237">
        <v>0</v>
      </c>
      <c r="K11" s="239">
        <v>0</v>
      </c>
      <c r="L11" s="237">
        <v>0</v>
      </c>
      <c r="M11" s="239">
        <v>0</v>
      </c>
      <c r="N11" s="237">
        <v>0</v>
      </c>
      <c r="O11" s="239">
        <v>0</v>
      </c>
      <c r="P11" s="237">
        <v>0</v>
      </c>
      <c r="Q11" s="239">
        <v>0</v>
      </c>
      <c r="R11" s="237">
        <v>0</v>
      </c>
      <c r="S11" s="239">
        <v>0</v>
      </c>
      <c r="T11" s="237">
        <v>0</v>
      </c>
      <c r="U11" s="239">
        <v>0</v>
      </c>
      <c r="V11" s="237">
        <v>0</v>
      </c>
      <c r="W11" s="239">
        <v>0</v>
      </c>
      <c r="X11" s="240">
        <v>0</v>
      </c>
      <c r="Y11" s="239">
        <v>0</v>
      </c>
      <c r="Z11" s="240">
        <v>0</v>
      </c>
      <c r="AA11" s="239">
        <v>0</v>
      </c>
      <c r="AB11" s="240">
        <v>0</v>
      </c>
      <c r="AC11" s="239">
        <v>0</v>
      </c>
      <c r="AD11" s="1032"/>
      <c r="AE11" s="1033"/>
      <c r="AF11" s="240">
        <v>0</v>
      </c>
      <c r="AG11" s="238">
        <v>0</v>
      </c>
    </row>
    <row r="12" spans="1:33" ht="23.1" customHeight="1" x14ac:dyDescent="0.2">
      <c r="A12" s="1050"/>
      <c r="B12" s="1029"/>
      <c r="C12" s="741" t="s">
        <v>700</v>
      </c>
      <c r="D12" s="557">
        <f t="shared" si="2"/>
        <v>42</v>
      </c>
      <c r="E12" s="558">
        <f t="shared" si="2"/>
        <v>34</v>
      </c>
      <c r="F12" s="240">
        <v>0</v>
      </c>
      <c r="G12" s="239">
        <v>0</v>
      </c>
      <c r="H12" s="237">
        <v>7</v>
      </c>
      <c r="I12" s="239">
        <v>8</v>
      </c>
      <c r="J12" s="237">
        <v>10</v>
      </c>
      <c r="K12" s="239">
        <v>10</v>
      </c>
      <c r="L12" s="237">
        <v>6</v>
      </c>
      <c r="M12" s="239">
        <v>6</v>
      </c>
      <c r="N12" s="237">
        <v>0</v>
      </c>
      <c r="O12" s="239">
        <v>0</v>
      </c>
      <c r="P12" s="237">
        <v>2</v>
      </c>
      <c r="Q12" s="239">
        <v>2</v>
      </c>
      <c r="R12" s="237">
        <v>7</v>
      </c>
      <c r="S12" s="239">
        <v>6</v>
      </c>
      <c r="T12" s="237">
        <v>0</v>
      </c>
      <c r="U12" s="239">
        <v>0</v>
      </c>
      <c r="V12" s="237">
        <v>0</v>
      </c>
      <c r="W12" s="239">
        <v>0</v>
      </c>
      <c r="X12" s="240">
        <v>1</v>
      </c>
      <c r="Y12" s="240">
        <v>0</v>
      </c>
      <c r="Z12" s="237">
        <v>2</v>
      </c>
      <c r="AA12" s="239">
        <v>1</v>
      </c>
      <c r="AB12" s="237">
        <v>0</v>
      </c>
      <c r="AC12" s="239">
        <v>0</v>
      </c>
      <c r="AD12" s="1032"/>
      <c r="AE12" s="1033"/>
      <c r="AF12" s="240">
        <v>7</v>
      </c>
      <c r="AG12" s="238">
        <v>1</v>
      </c>
    </row>
    <row r="13" spans="1:33" ht="23.1" customHeight="1" x14ac:dyDescent="0.2">
      <c r="A13" s="1050"/>
      <c r="B13" s="1029"/>
      <c r="C13" s="741" t="s">
        <v>701</v>
      </c>
      <c r="D13" s="557">
        <f t="shared" si="2"/>
        <v>7</v>
      </c>
      <c r="E13" s="558">
        <f t="shared" si="2"/>
        <v>4</v>
      </c>
      <c r="F13" s="240">
        <v>0</v>
      </c>
      <c r="G13" s="239">
        <v>0</v>
      </c>
      <c r="H13" s="237">
        <v>0</v>
      </c>
      <c r="I13" s="239">
        <v>0</v>
      </c>
      <c r="J13" s="237">
        <v>1</v>
      </c>
      <c r="K13" s="239">
        <v>0</v>
      </c>
      <c r="L13" s="237">
        <v>1</v>
      </c>
      <c r="M13" s="239">
        <v>2</v>
      </c>
      <c r="N13" s="237">
        <v>0</v>
      </c>
      <c r="O13" s="239">
        <v>0</v>
      </c>
      <c r="P13" s="237">
        <v>1</v>
      </c>
      <c r="Q13" s="239">
        <v>2</v>
      </c>
      <c r="R13" s="237">
        <v>2</v>
      </c>
      <c r="S13" s="239">
        <v>0</v>
      </c>
      <c r="T13" s="237">
        <v>0</v>
      </c>
      <c r="U13" s="239">
        <v>0</v>
      </c>
      <c r="V13" s="237">
        <v>0</v>
      </c>
      <c r="W13" s="239">
        <v>0</v>
      </c>
      <c r="X13" s="240">
        <v>0</v>
      </c>
      <c r="Y13" s="240">
        <v>0</v>
      </c>
      <c r="Z13" s="237">
        <v>0</v>
      </c>
      <c r="AA13" s="239">
        <v>0</v>
      </c>
      <c r="AB13" s="237">
        <v>0</v>
      </c>
      <c r="AC13" s="239">
        <v>0</v>
      </c>
      <c r="AD13" s="1032"/>
      <c r="AE13" s="1033"/>
      <c r="AF13" s="240">
        <v>2</v>
      </c>
      <c r="AG13" s="238">
        <v>0</v>
      </c>
    </row>
    <row r="14" spans="1:33" ht="23.1" customHeight="1" x14ac:dyDescent="0.2">
      <c r="A14" s="1050"/>
      <c r="B14" s="1027" t="s">
        <v>601</v>
      </c>
      <c r="C14" s="1028"/>
      <c r="D14" s="557">
        <f t="shared" si="2"/>
        <v>37</v>
      </c>
      <c r="E14" s="558">
        <f t="shared" si="2"/>
        <v>36</v>
      </c>
      <c r="F14" s="240">
        <v>2</v>
      </c>
      <c r="G14" s="239">
        <v>0</v>
      </c>
      <c r="H14" s="237">
        <v>9</v>
      </c>
      <c r="I14" s="239">
        <v>12</v>
      </c>
      <c r="J14" s="237">
        <v>0</v>
      </c>
      <c r="K14" s="239">
        <v>0</v>
      </c>
      <c r="L14" s="237">
        <v>4</v>
      </c>
      <c r="M14" s="239">
        <v>4</v>
      </c>
      <c r="N14" s="237">
        <v>2</v>
      </c>
      <c r="O14" s="239">
        <v>2</v>
      </c>
      <c r="P14" s="237">
        <v>0</v>
      </c>
      <c r="Q14" s="239">
        <v>0</v>
      </c>
      <c r="R14" s="237">
        <v>9</v>
      </c>
      <c r="S14" s="239">
        <v>7</v>
      </c>
      <c r="T14" s="237">
        <v>0</v>
      </c>
      <c r="U14" s="239">
        <v>0</v>
      </c>
      <c r="V14" s="237">
        <v>0</v>
      </c>
      <c r="W14" s="239">
        <v>0</v>
      </c>
      <c r="X14" s="240">
        <v>1</v>
      </c>
      <c r="Y14" s="240">
        <v>1</v>
      </c>
      <c r="Z14" s="237">
        <v>4</v>
      </c>
      <c r="AA14" s="239">
        <v>8</v>
      </c>
      <c r="AB14" s="237">
        <v>3</v>
      </c>
      <c r="AC14" s="239">
        <v>2</v>
      </c>
      <c r="AD14" s="1032"/>
      <c r="AE14" s="1033"/>
      <c r="AF14" s="240">
        <v>3</v>
      </c>
      <c r="AG14" s="238">
        <v>0</v>
      </c>
    </row>
    <row r="15" spans="1:33" ht="23.1" customHeight="1" x14ac:dyDescent="0.2">
      <c r="A15" s="1050"/>
      <c r="B15" s="1027" t="s">
        <v>602</v>
      </c>
      <c r="C15" s="1028" t="s">
        <v>602</v>
      </c>
      <c r="D15" s="557">
        <f t="shared" si="2"/>
        <v>3</v>
      </c>
      <c r="E15" s="558">
        <f t="shared" si="2"/>
        <v>6</v>
      </c>
      <c r="F15" s="240">
        <v>0</v>
      </c>
      <c r="G15" s="239">
        <v>0</v>
      </c>
      <c r="H15" s="237">
        <v>2</v>
      </c>
      <c r="I15" s="239">
        <v>4</v>
      </c>
      <c r="J15" s="237">
        <v>0</v>
      </c>
      <c r="K15" s="239">
        <v>0</v>
      </c>
      <c r="L15" s="237">
        <v>1</v>
      </c>
      <c r="M15" s="239">
        <v>2</v>
      </c>
      <c r="N15" s="237">
        <v>0</v>
      </c>
      <c r="O15" s="239">
        <v>0</v>
      </c>
      <c r="P15" s="237">
        <v>0</v>
      </c>
      <c r="Q15" s="239">
        <v>0</v>
      </c>
      <c r="R15" s="237">
        <v>0</v>
      </c>
      <c r="S15" s="239">
        <v>0</v>
      </c>
      <c r="T15" s="237">
        <v>0</v>
      </c>
      <c r="U15" s="239">
        <v>0</v>
      </c>
      <c r="V15" s="237">
        <v>0</v>
      </c>
      <c r="W15" s="239">
        <v>0</v>
      </c>
      <c r="X15" s="240">
        <v>0</v>
      </c>
      <c r="Y15" s="239">
        <v>0</v>
      </c>
      <c r="Z15" s="240">
        <v>0</v>
      </c>
      <c r="AA15" s="240">
        <v>0</v>
      </c>
      <c r="AB15" s="237">
        <v>0</v>
      </c>
      <c r="AC15" s="239">
        <v>0</v>
      </c>
      <c r="AD15" s="1032"/>
      <c r="AE15" s="1033"/>
      <c r="AF15" s="240">
        <v>0</v>
      </c>
      <c r="AG15" s="238">
        <v>0</v>
      </c>
    </row>
    <row r="16" spans="1:33" ht="23.1" customHeight="1" x14ac:dyDescent="0.2">
      <c r="A16" s="1050"/>
      <c r="B16" s="1027" t="s">
        <v>238</v>
      </c>
      <c r="C16" s="1028"/>
      <c r="D16" s="557">
        <f t="shared" si="2"/>
        <v>1</v>
      </c>
      <c r="E16" s="558">
        <f t="shared" si="2"/>
        <v>6</v>
      </c>
      <c r="F16" s="240">
        <v>0</v>
      </c>
      <c r="G16" s="239">
        <v>0</v>
      </c>
      <c r="H16" s="237">
        <v>0</v>
      </c>
      <c r="I16" s="239">
        <v>0</v>
      </c>
      <c r="J16" s="237">
        <v>0</v>
      </c>
      <c r="K16" s="239">
        <v>0</v>
      </c>
      <c r="L16" s="237">
        <v>0</v>
      </c>
      <c r="M16" s="239">
        <v>0</v>
      </c>
      <c r="N16" s="237">
        <v>0</v>
      </c>
      <c r="O16" s="239">
        <v>0</v>
      </c>
      <c r="P16" s="237">
        <v>0</v>
      </c>
      <c r="Q16" s="239">
        <v>0</v>
      </c>
      <c r="R16" s="237">
        <v>1</v>
      </c>
      <c r="S16" s="239">
        <v>6</v>
      </c>
      <c r="T16" s="237">
        <v>0</v>
      </c>
      <c r="U16" s="239">
        <v>0</v>
      </c>
      <c r="V16" s="237">
        <v>0</v>
      </c>
      <c r="W16" s="239">
        <v>0</v>
      </c>
      <c r="X16" s="240">
        <v>0</v>
      </c>
      <c r="Y16" s="240">
        <v>0</v>
      </c>
      <c r="Z16" s="237">
        <v>0</v>
      </c>
      <c r="AA16" s="239">
        <v>0</v>
      </c>
      <c r="AB16" s="240">
        <v>0</v>
      </c>
      <c r="AC16" s="240">
        <v>0</v>
      </c>
      <c r="AD16" s="1032"/>
      <c r="AE16" s="1033"/>
      <c r="AF16" s="240">
        <v>0</v>
      </c>
      <c r="AG16" s="238">
        <v>0</v>
      </c>
    </row>
    <row r="17" spans="1:33" ht="23.1" customHeight="1" x14ac:dyDescent="0.2">
      <c r="A17" s="1050"/>
      <c r="B17" s="1027" t="s">
        <v>603</v>
      </c>
      <c r="C17" s="1028"/>
      <c r="D17" s="557">
        <f t="shared" si="2"/>
        <v>0</v>
      </c>
      <c r="E17" s="558">
        <f t="shared" si="2"/>
        <v>0</v>
      </c>
      <c r="F17" s="240">
        <v>0</v>
      </c>
      <c r="G17" s="239">
        <v>0</v>
      </c>
      <c r="H17" s="237">
        <v>0</v>
      </c>
      <c r="I17" s="239">
        <v>0</v>
      </c>
      <c r="J17" s="237">
        <v>0</v>
      </c>
      <c r="K17" s="239">
        <v>0</v>
      </c>
      <c r="L17" s="237">
        <v>0</v>
      </c>
      <c r="M17" s="239">
        <v>0</v>
      </c>
      <c r="N17" s="237">
        <v>0</v>
      </c>
      <c r="O17" s="239">
        <v>0</v>
      </c>
      <c r="P17" s="237">
        <v>0</v>
      </c>
      <c r="Q17" s="239">
        <v>0</v>
      </c>
      <c r="R17" s="237">
        <v>0</v>
      </c>
      <c r="S17" s="239">
        <v>0</v>
      </c>
      <c r="T17" s="237">
        <v>0</v>
      </c>
      <c r="U17" s="239">
        <v>0</v>
      </c>
      <c r="V17" s="237">
        <v>0</v>
      </c>
      <c r="W17" s="239">
        <v>0</v>
      </c>
      <c r="X17" s="240">
        <v>0</v>
      </c>
      <c r="Y17" s="240">
        <v>0</v>
      </c>
      <c r="Z17" s="237">
        <v>0</v>
      </c>
      <c r="AA17" s="239">
        <v>0</v>
      </c>
      <c r="AB17" s="240">
        <v>0</v>
      </c>
      <c r="AC17" s="240">
        <v>0</v>
      </c>
      <c r="AD17" s="1032"/>
      <c r="AE17" s="1033"/>
      <c r="AF17" s="240">
        <v>0</v>
      </c>
      <c r="AG17" s="238">
        <v>0</v>
      </c>
    </row>
    <row r="18" spans="1:33" ht="23.1" customHeight="1" x14ac:dyDescent="0.2">
      <c r="A18" s="1050"/>
      <c r="B18" s="1027" t="s">
        <v>240</v>
      </c>
      <c r="C18" s="1028" t="s">
        <v>240</v>
      </c>
      <c r="D18" s="557">
        <f t="shared" si="2"/>
        <v>7</v>
      </c>
      <c r="E18" s="558">
        <f t="shared" si="2"/>
        <v>5</v>
      </c>
      <c r="F18" s="240">
        <v>2</v>
      </c>
      <c r="G18" s="239">
        <v>2</v>
      </c>
      <c r="H18" s="237">
        <v>0</v>
      </c>
      <c r="I18" s="239">
        <v>0</v>
      </c>
      <c r="J18" s="237">
        <v>0</v>
      </c>
      <c r="K18" s="239">
        <v>0</v>
      </c>
      <c r="L18" s="237">
        <v>0</v>
      </c>
      <c r="M18" s="239">
        <v>0</v>
      </c>
      <c r="N18" s="237">
        <v>0</v>
      </c>
      <c r="O18" s="239">
        <v>0</v>
      </c>
      <c r="P18" s="237">
        <v>0</v>
      </c>
      <c r="Q18" s="239">
        <v>0</v>
      </c>
      <c r="R18" s="237">
        <v>0</v>
      </c>
      <c r="S18" s="239">
        <v>0</v>
      </c>
      <c r="T18" s="237">
        <v>0</v>
      </c>
      <c r="U18" s="239">
        <v>0</v>
      </c>
      <c r="V18" s="237">
        <v>0</v>
      </c>
      <c r="W18" s="239">
        <v>0</v>
      </c>
      <c r="X18" s="240">
        <v>0</v>
      </c>
      <c r="Y18" s="240">
        <v>0</v>
      </c>
      <c r="Z18" s="237">
        <v>2</v>
      </c>
      <c r="AA18" s="239">
        <v>1</v>
      </c>
      <c r="AB18" s="240">
        <v>3</v>
      </c>
      <c r="AC18" s="240">
        <v>2</v>
      </c>
      <c r="AD18" s="1032"/>
      <c r="AE18" s="1033"/>
      <c r="AF18" s="240">
        <v>0</v>
      </c>
      <c r="AG18" s="238">
        <v>0</v>
      </c>
    </row>
    <row r="19" spans="1:33" ht="23.1" customHeight="1" x14ac:dyDescent="0.2">
      <c r="A19" s="1050"/>
      <c r="B19" s="1027" t="s">
        <v>604</v>
      </c>
      <c r="C19" s="1028"/>
      <c r="D19" s="557">
        <f t="shared" si="2"/>
        <v>3</v>
      </c>
      <c r="E19" s="558">
        <f t="shared" si="2"/>
        <v>3</v>
      </c>
      <c r="F19" s="240">
        <v>0</v>
      </c>
      <c r="G19" s="239">
        <v>0</v>
      </c>
      <c r="H19" s="237">
        <v>0</v>
      </c>
      <c r="I19" s="239">
        <v>0</v>
      </c>
      <c r="J19" s="237">
        <v>0</v>
      </c>
      <c r="K19" s="239">
        <v>0</v>
      </c>
      <c r="L19" s="237">
        <v>0</v>
      </c>
      <c r="M19" s="239">
        <v>0</v>
      </c>
      <c r="N19" s="237">
        <v>0</v>
      </c>
      <c r="O19" s="239">
        <v>0</v>
      </c>
      <c r="P19" s="237">
        <v>0</v>
      </c>
      <c r="Q19" s="239">
        <v>0</v>
      </c>
      <c r="R19" s="237">
        <v>0</v>
      </c>
      <c r="S19" s="239">
        <v>0</v>
      </c>
      <c r="T19" s="237">
        <v>0</v>
      </c>
      <c r="U19" s="239">
        <v>0</v>
      </c>
      <c r="V19" s="237">
        <v>0</v>
      </c>
      <c r="W19" s="239">
        <v>0</v>
      </c>
      <c r="X19" s="240">
        <v>0</v>
      </c>
      <c r="Y19" s="240">
        <v>0</v>
      </c>
      <c r="Z19" s="237">
        <v>3</v>
      </c>
      <c r="AA19" s="239">
        <v>3</v>
      </c>
      <c r="AB19" s="240">
        <v>0</v>
      </c>
      <c r="AC19" s="240">
        <v>0</v>
      </c>
      <c r="AD19" s="1032"/>
      <c r="AE19" s="1033"/>
      <c r="AF19" s="240">
        <v>0</v>
      </c>
      <c r="AG19" s="238">
        <v>0</v>
      </c>
    </row>
    <row r="20" spans="1:33" ht="23.1" customHeight="1" x14ac:dyDescent="0.2">
      <c r="A20" s="1050"/>
      <c r="B20" s="1027" t="s">
        <v>242</v>
      </c>
      <c r="C20" s="1028" t="s">
        <v>605</v>
      </c>
      <c r="D20" s="557">
        <f t="shared" si="2"/>
        <v>7</v>
      </c>
      <c r="E20" s="558">
        <f t="shared" si="2"/>
        <v>6</v>
      </c>
      <c r="F20" s="240">
        <v>0</v>
      </c>
      <c r="G20" s="239">
        <v>0</v>
      </c>
      <c r="H20" s="237">
        <v>0</v>
      </c>
      <c r="I20" s="239">
        <v>0</v>
      </c>
      <c r="J20" s="237">
        <v>0</v>
      </c>
      <c r="K20" s="239">
        <v>0</v>
      </c>
      <c r="L20" s="237">
        <v>3</v>
      </c>
      <c r="M20" s="239">
        <v>4</v>
      </c>
      <c r="N20" s="237">
        <v>0</v>
      </c>
      <c r="O20" s="239">
        <v>0</v>
      </c>
      <c r="P20" s="237">
        <v>0</v>
      </c>
      <c r="Q20" s="239">
        <v>0</v>
      </c>
      <c r="R20" s="237">
        <v>4</v>
      </c>
      <c r="S20" s="239">
        <v>2</v>
      </c>
      <c r="T20" s="237">
        <v>0</v>
      </c>
      <c r="U20" s="239">
        <v>0</v>
      </c>
      <c r="V20" s="237">
        <v>0</v>
      </c>
      <c r="W20" s="239">
        <v>0</v>
      </c>
      <c r="X20" s="240">
        <v>0</v>
      </c>
      <c r="Y20" s="240">
        <v>0</v>
      </c>
      <c r="Z20" s="237">
        <v>0</v>
      </c>
      <c r="AA20" s="239">
        <v>0</v>
      </c>
      <c r="AB20" s="240">
        <v>0</v>
      </c>
      <c r="AC20" s="240">
        <v>0</v>
      </c>
      <c r="AD20" s="1032"/>
      <c r="AE20" s="1033"/>
      <c r="AF20" s="240">
        <v>0</v>
      </c>
      <c r="AG20" s="238">
        <v>0</v>
      </c>
    </row>
    <row r="21" spans="1:33" ht="23.1" customHeight="1" x14ac:dyDescent="0.2">
      <c r="A21" s="1050"/>
      <c r="B21" s="1027" t="s">
        <v>243</v>
      </c>
      <c r="C21" s="1028"/>
      <c r="D21" s="557">
        <f t="shared" si="2"/>
        <v>0</v>
      </c>
      <c r="E21" s="558">
        <f t="shared" si="2"/>
        <v>0</v>
      </c>
      <c r="F21" s="240">
        <v>0</v>
      </c>
      <c r="G21" s="239">
        <v>0</v>
      </c>
      <c r="H21" s="237">
        <v>0</v>
      </c>
      <c r="I21" s="239">
        <v>0</v>
      </c>
      <c r="J21" s="237">
        <v>0</v>
      </c>
      <c r="K21" s="239">
        <v>0</v>
      </c>
      <c r="L21" s="240">
        <v>0</v>
      </c>
      <c r="M21" s="240">
        <v>0</v>
      </c>
      <c r="N21" s="237">
        <v>0</v>
      </c>
      <c r="O21" s="239">
        <v>0</v>
      </c>
      <c r="P21" s="237">
        <v>0</v>
      </c>
      <c r="Q21" s="239">
        <v>0</v>
      </c>
      <c r="R21" s="237">
        <v>0</v>
      </c>
      <c r="S21" s="239">
        <v>0</v>
      </c>
      <c r="T21" s="237">
        <v>0</v>
      </c>
      <c r="U21" s="239">
        <v>0</v>
      </c>
      <c r="V21" s="237">
        <v>0</v>
      </c>
      <c r="W21" s="239">
        <v>0</v>
      </c>
      <c r="X21" s="240">
        <v>0</v>
      </c>
      <c r="Y21" s="240">
        <v>0</v>
      </c>
      <c r="Z21" s="237">
        <v>0</v>
      </c>
      <c r="AA21" s="239">
        <v>0</v>
      </c>
      <c r="AB21" s="240">
        <v>0</v>
      </c>
      <c r="AC21" s="240">
        <v>0</v>
      </c>
      <c r="AD21" s="1032"/>
      <c r="AE21" s="1033"/>
      <c r="AF21" s="240">
        <v>0</v>
      </c>
      <c r="AG21" s="238">
        <v>0</v>
      </c>
    </row>
    <row r="22" spans="1:33" ht="23.1" customHeight="1" x14ac:dyDescent="0.2">
      <c r="A22" s="1050"/>
      <c r="B22" s="1027" t="s">
        <v>244</v>
      </c>
      <c r="C22" s="1028"/>
      <c r="D22" s="557">
        <f t="shared" si="2"/>
        <v>17</v>
      </c>
      <c r="E22" s="558">
        <f t="shared" si="2"/>
        <v>42</v>
      </c>
      <c r="F22" s="240">
        <v>4</v>
      </c>
      <c r="G22" s="239">
        <v>5</v>
      </c>
      <c r="H22" s="237">
        <v>1</v>
      </c>
      <c r="I22" s="239">
        <v>3</v>
      </c>
      <c r="J22" s="237">
        <v>0</v>
      </c>
      <c r="K22" s="239">
        <v>0</v>
      </c>
      <c r="L22" s="237">
        <v>2</v>
      </c>
      <c r="M22" s="239">
        <v>6</v>
      </c>
      <c r="N22" s="237">
        <v>0</v>
      </c>
      <c r="O22" s="239">
        <v>0</v>
      </c>
      <c r="P22" s="237">
        <v>0</v>
      </c>
      <c r="Q22" s="239">
        <v>0</v>
      </c>
      <c r="R22" s="237">
        <v>1</v>
      </c>
      <c r="S22" s="239">
        <v>0</v>
      </c>
      <c r="T22" s="237">
        <v>0</v>
      </c>
      <c r="U22" s="239">
        <v>0</v>
      </c>
      <c r="V22" s="237">
        <v>0</v>
      </c>
      <c r="W22" s="239">
        <v>0</v>
      </c>
      <c r="X22" s="240">
        <v>9</v>
      </c>
      <c r="Y22" s="240">
        <v>28</v>
      </c>
      <c r="Z22" s="237">
        <v>0</v>
      </c>
      <c r="AA22" s="239">
        <v>0</v>
      </c>
      <c r="AB22" s="237">
        <v>0</v>
      </c>
      <c r="AC22" s="239">
        <v>0</v>
      </c>
      <c r="AD22" s="1032"/>
      <c r="AE22" s="1033"/>
      <c r="AF22" s="240">
        <v>0</v>
      </c>
      <c r="AG22" s="238">
        <v>0</v>
      </c>
    </row>
    <row r="23" spans="1:33" ht="23.1" customHeight="1" x14ac:dyDescent="0.2">
      <c r="A23" s="1050"/>
      <c r="B23" s="1027" t="s">
        <v>173</v>
      </c>
      <c r="C23" s="1028"/>
      <c r="D23" s="557">
        <f t="shared" si="2"/>
        <v>1984</v>
      </c>
      <c r="E23" s="558">
        <f t="shared" si="2"/>
        <v>1324</v>
      </c>
      <c r="F23" s="645">
        <v>924</v>
      </c>
      <c r="G23" s="434">
        <v>976</v>
      </c>
      <c r="H23" s="744">
        <v>20</v>
      </c>
      <c r="I23" s="434">
        <v>16</v>
      </c>
      <c r="J23" s="744">
        <v>51</v>
      </c>
      <c r="K23" s="434">
        <v>24</v>
      </c>
      <c r="L23" s="744">
        <v>4</v>
      </c>
      <c r="M23" s="434">
        <v>4</v>
      </c>
      <c r="N23" s="744">
        <v>0</v>
      </c>
      <c r="O23" s="434">
        <v>0</v>
      </c>
      <c r="P23" s="744">
        <v>1</v>
      </c>
      <c r="Q23" s="434">
        <v>1</v>
      </c>
      <c r="R23" s="744">
        <v>3</v>
      </c>
      <c r="S23" s="434">
        <v>5</v>
      </c>
      <c r="T23" s="744">
        <v>0</v>
      </c>
      <c r="U23" s="434">
        <v>0</v>
      </c>
      <c r="V23" s="744">
        <v>4</v>
      </c>
      <c r="W23" s="434">
        <v>0</v>
      </c>
      <c r="X23" s="570">
        <v>219</v>
      </c>
      <c r="Y23" s="570">
        <v>96</v>
      </c>
      <c r="Z23" s="744">
        <v>525</v>
      </c>
      <c r="AA23" s="434">
        <v>96</v>
      </c>
      <c r="AB23" s="744">
        <v>232</v>
      </c>
      <c r="AC23" s="434">
        <v>106</v>
      </c>
      <c r="AD23" s="1034"/>
      <c r="AE23" s="1035"/>
      <c r="AF23" s="240">
        <v>1</v>
      </c>
      <c r="AG23" s="238">
        <v>0</v>
      </c>
    </row>
    <row r="24" spans="1:33" ht="23.1" customHeight="1" x14ac:dyDescent="0.2">
      <c r="A24" s="1050"/>
      <c r="B24" s="1054" t="s">
        <v>245</v>
      </c>
      <c r="C24" s="1055"/>
      <c r="D24" s="567">
        <f>AD24</f>
        <v>3</v>
      </c>
      <c r="E24" s="568">
        <f>AE24</f>
        <v>3</v>
      </c>
      <c r="F24" s="1036"/>
      <c r="G24" s="1037"/>
      <c r="H24" s="1037"/>
      <c r="I24" s="1037"/>
      <c r="J24" s="1037"/>
      <c r="K24" s="1037"/>
      <c r="L24" s="1037"/>
      <c r="M24" s="1037"/>
      <c r="N24" s="1037"/>
      <c r="O24" s="1037"/>
      <c r="P24" s="1037"/>
      <c r="Q24" s="1037"/>
      <c r="R24" s="1037"/>
      <c r="S24" s="1037"/>
      <c r="T24" s="1037"/>
      <c r="U24" s="1037"/>
      <c r="V24" s="1037"/>
      <c r="W24" s="1037"/>
      <c r="X24" s="1037"/>
      <c r="Y24" s="1037"/>
      <c r="Z24" s="1037"/>
      <c r="AA24" s="1037"/>
      <c r="AB24" s="1037"/>
      <c r="AC24" s="1038"/>
      <c r="AD24" s="570">
        <v>3</v>
      </c>
      <c r="AE24" s="434">
        <v>3</v>
      </c>
      <c r="AF24" s="1023"/>
      <c r="AG24" s="1024"/>
    </row>
    <row r="25" spans="1:33" ht="23.1" customHeight="1" thickBot="1" x14ac:dyDescent="0.25">
      <c r="A25" s="963" t="s">
        <v>606</v>
      </c>
      <c r="B25" s="957"/>
      <c r="C25" s="958"/>
      <c r="D25" s="644">
        <f>F25+H25+J25+L25+N25+P25+R25+T25+V25+X25+Z25+AB25+AF25</f>
        <v>47</v>
      </c>
      <c r="E25" s="554">
        <f>G25+I25+K25+M25+O25+Q25+S25+U25+W25+Y25+AA25+AC25+AG25</f>
        <v>42</v>
      </c>
      <c r="F25" s="646">
        <v>10</v>
      </c>
      <c r="G25" s="647">
        <v>10</v>
      </c>
      <c r="H25" s="648">
        <v>0</v>
      </c>
      <c r="I25" s="647">
        <v>0</v>
      </c>
      <c r="J25" s="648">
        <v>2</v>
      </c>
      <c r="K25" s="647">
        <v>1</v>
      </c>
      <c r="L25" s="648">
        <v>0</v>
      </c>
      <c r="M25" s="647">
        <v>0</v>
      </c>
      <c r="N25" s="648">
        <v>0</v>
      </c>
      <c r="O25" s="647">
        <v>0</v>
      </c>
      <c r="P25" s="648">
        <v>0</v>
      </c>
      <c r="Q25" s="647">
        <v>0</v>
      </c>
      <c r="R25" s="648">
        <v>1</v>
      </c>
      <c r="S25" s="647">
        <v>1</v>
      </c>
      <c r="T25" s="648">
        <v>0</v>
      </c>
      <c r="U25" s="647">
        <v>0</v>
      </c>
      <c r="V25" s="648">
        <v>0</v>
      </c>
      <c r="W25" s="647">
        <v>0</v>
      </c>
      <c r="X25" s="579">
        <v>0</v>
      </c>
      <c r="Y25" s="579">
        <v>0</v>
      </c>
      <c r="Z25" s="336">
        <v>1</v>
      </c>
      <c r="AA25" s="337">
        <v>0</v>
      </c>
      <c r="AB25" s="336">
        <v>26</v>
      </c>
      <c r="AC25" s="337">
        <v>26</v>
      </c>
      <c r="AD25" s="648">
        <v>0</v>
      </c>
      <c r="AE25" s="647">
        <v>0</v>
      </c>
      <c r="AF25" s="336">
        <v>7</v>
      </c>
      <c r="AG25" s="581">
        <v>4</v>
      </c>
    </row>
    <row r="26" spans="1:33" ht="23.1" customHeight="1" x14ac:dyDescent="0.2"/>
    <row r="31" spans="1:33" ht="21" customHeight="1" thickBot="1" x14ac:dyDescent="0.25"/>
    <row r="32" spans="1:33" ht="21" customHeight="1" x14ac:dyDescent="0.2">
      <c r="A32" s="860"/>
      <c r="B32" s="861"/>
      <c r="C32" s="861"/>
      <c r="D32" s="861"/>
      <c r="E32" s="861"/>
      <c r="F32" s="861"/>
      <c r="G32" s="861"/>
      <c r="H32" s="861"/>
      <c r="I32" s="861"/>
      <c r="J32" s="861"/>
      <c r="K32" s="861"/>
      <c r="L32" s="861"/>
      <c r="M32" s="862"/>
    </row>
    <row r="33" spans="1:13" ht="21" customHeight="1" x14ac:dyDescent="0.2">
      <c r="A33" s="863"/>
      <c r="B33" s="69"/>
      <c r="C33" s="69"/>
      <c r="D33" s="69"/>
      <c r="E33" s="69"/>
      <c r="F33" s="69"/>
      <c r="G33" s="69"/>
      <c r="H33" s="69"/>
      <c r="I33" s="69"/>
      <c r="J33" s="69"/>
      <c r="K33" s="69"/>
      <c r="L33" s="69"/>
      <c r="M33" s="864"/>
    </row>
    <row r="34" spans="1:13" ht="21" customHeight="1" x14ac:dyDescent="0.2">
      <c r="A34" s="863"/>
      <c r="B34" s="69"/>
      <c r="C34" s="69"/>
      <c r="D34" s="69"/>
      <c r="E34" s="69"/>
      <c r="F34" s="69"/>
      <c r="G34" s="69"/>
      <c r="H34" s="69"/>
      <c r="I34" s="69"/>
      <c r="J34" s="69"/>
      <c r="K34" s="69"/>
      <c r="L34" s="69"/>
      <c r="M34" s="864"/>
    </row>
    <row r="35" spans="1:13" ht="21" customHeight="1" x14ac:dyDescent="0.2">
      <c r="A35" s="863"/>
      <c r="B35" s="69"/>
      <c r="C35" s="69"/>
      <c r="D35" s="69"/>
      <c r="E35" s="69"/>
      <c r="F35" s="69"/>
      <c r="G35" s="69"/>
      <c r="H35" s="69"/>
      <c r="I35" s="69"/>
      <c r="J35" s="69"/>
      <c r="K35" s="69"/>
      <c r="L35" s="69"/>
      <c r="M35" s="864"/>
    </row>
    <row r="36" spans="1:13" ht="21" customHeight="1" x14ac:dyDescent="0.2">
      <c r="A36" s="863"/>
      <c r="B36" s="69"/>
      <c r="C36" s="69"/>
      <c r="D36" s="69"/>
      <c r="E36" s="69"/>
      <c r="F36" s="69"/>
      <c r="G36" s="69"/>
      <c r="H36" s="69"/>
      <c r="I36" s="69"/>
      <c r="J36" s="69"/>
      <c r="K36" s="69"/>
      <c r="L36" s="69"/>
      <c r="M36" s="864"/>
    </row>
    <row r="37" spans="1:13" ht="21" customHeight="1" thickBot="1" x14ac:dyDescent="0.25">
      <c r="A37" s="865"/>
      <c r="B37" s="866"/>
      <c r="C37" s="866"/>
      <c r="D37" s="866"/>
      <c r="E37" s="866"/>
      <c r="F37" s="866"/>
      <c r="G37" s="866"/>
      <c r="H37" s="866"/>
      <c r="I37" s="866"/>
      <c r="J37" s="866"/>
      <c r="K37" s="866"/>
      <c r="L37" s="866"/>
      <c r="M37" s="867"/>
    </row>
  </sheetData>
  <mergeCells count="39">
    <mergeCell ref="F2:G3"/>
    <mergeCell ref="H2:I3"/>
    <mergeCell ref="B23:C23"/>
    <mergeCell ref="B24:C24"/>
    <mergeCell ref="AD2:AE3"/>
    <mergeCell ref="L3:M3"/>
    <mergeCell ref="N3:O3"/>
    <mergeCell ref="P3:Q3"/>
    <mergeCell ref="V2:W3"/>
    <mergeCell ref="X2:Y3"/>
    <mergeCell ref="Z2:AA3"/>
    <mergeCell ref="AB2:AC3"/>
    <mergeCell ref="J2:K3"/>
    <mergeCell ref="L2:Q2"/>
    <mergeCell ref="R2:S3"/>
    <mergeCell ref="T2:U3"/>
    <mergeCell ref="B6:C6"/>
    <mergeCell ref="B7:C7"/>
    <mergeCell ref="B20:C20"/>
    <mergeCell ref="A4:C5"/>
    <mergeCell ref="A6:A24"/>
    <mergeCell ref="B21:C21"/>
    <mergeCell ref="B22:C22"/>
    <mergeCell ref="AF24:AG24"/>
    <mergeCell ref="AF2:AG3"/>
    <mergeCell ref="A25:C25"/>
    <mergeCell ref="B8:C8"/>
    <mergeCell ref="B9:C9"/>
    <mergeCell ref="B10:B13"/>
    <mergeCell ref="B14:C14"/>
    <mergeCell ref="B15:C15"/>
    <mergeCell ref="B16:C16"/>
    <mergeCell ref="B17:C17"/>
    <mergeCell ref="B18:C18"/>
    <mergeCell ref="B19:C19"/>
    <mergeCell ref="AD7:AE23"/>
    <mergeCell ref="F24:AC24"/>
    <mergeCell ref="A2:C3"/>
    <mergeCell ref="D2:E3"/>
  </mergeCells>
  <phoneticPr fontId="4"/>
  <printOptions horizontalCentered="1"/>
  <pageMargins left="0.94488188976377963" right="0.78740157480314965" top="1.4566929133858268" bottom="0.98425196850393704" header="0.9055118110236221" footer="0.51181102362204722"/>
  <pageSetup paperSize="9" scale="71" firstPageNumber="2" orientation="landscape" r:id="rId1"/>
  <headerFooter differentFirst="1" scaleWithDoc="0" alignWithMargins="0">
    <firstHeader>&amp;C第一部　警 備 統 計</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21</vt:i4>
      </vt:variant>
    </vt:vector>
  </HeadingPairs>
  <TitlesOfParts>
    <vt:vector size="38" baseType="lpstr">
      <vt:lpstr>罪種別・日本船舶被だ捕P1</vt:lpstr>
      <vt:lpstr>日本・外国立検P2</vt:lpstr>
      <vt:lpstr>管区罪種P3-4</vt:lpstr>
      <vt:lpstr>部署罪種P5-6</vt:lpstr>
      <vt:lpstr>部署海事送致P7-8</vt:lpstr>
      <vt:lpstr>海事事項処理　Ｐ9</vt:lpstr>
      <vt:lpstr>海交法P10</vt:lpstr>
      <vt:lpstr>部署漁業送致P11-14</vt:lpstr>
      <vt:lpstr>漁業事項処理P15</vt:lpstr>
      <vt:lpstr>漁業外国人処理P16</vt:lpstr>
      <vt:lpstr>出入国事項別・手段別P17</vt:lpstr>
      <vt:lpstr>銃器薬物P18</vt:lpstr>
      <vt:lpstr>管区環境送致P19</vt:lpstr>
      <vt:lpstr>環境事項処理 P20</vt:lpstr>
      <vt:lpstr>環境担保金P21</vt:lpstr>
      <vt:lpstr>刑法犯管区別P22</vt:lpstr>
      <vt:lpstr>被だ捕状況P23</vt:lpstr>
      <vt:lpstr>海交法P10!Print_Area</vt:lpstr>
      <vt:lpstr>'海事事項処理　Ｐ9'!Print_Area</vt:lpstr>
      <vt:lpstr>'環境事項処理 P20'!Print_Area</vt:lpstr>
      <vt:lpstr>環境担保金P21!Print_Area</vt:lpstr>
      <vt:lpstr>管区環境送致P19!Print_Area</vt:lpstr>
      <vt:lpstr>'管区罪種P3-4'!Print_Area</vt:lpstr>
      <vt:lpstr>漁業外国人処理P16!Print_Area</vt:lpstr>
      <vt:lpstr>漁業事項処理P15!Print_Area</vt:lpstr>
      <vt:lpstr>刑法犯管区別P22!Print_Area</vt:lpstr>
      <vt:lpstr>罪種別・日本船舶被だ捕P1!Print_Area</vt:lpstr>
      <vt:lpstr>銃器薬物P18!Print_Area</vt:lpstr>
      <vt:lpstr>出入国事項別・手段別P17!Print_Area</vt:lpstr>
      <vt:lpstr>日本・外国立検P2!Print_Area</vt:lpstr>
      <vt:lpstr>被だ捕状況P23!Print_Area</vt:lpstr>
      <vt:lpstr>'部署海事送致P7-8'!Print_Area</vt:lpstr>
      <vt:lpstr>'部署漁業送致P11-14'!Print_Area</vt:lpstr>
      <vt:lpstr>'部署罪種P5-6'!Print_Area</vt:lpstr>
      <vt:lpstr>'管区罪種P3-4'!Print_Titles</vt:lpstr>
      <vt:lpstr>'部署海事送致P7-8'!Print_Titles</vt:lpstr>
      <vt:lpstr>'部署漁業送致P11-14'!Print_Titles</vt:lpstr>
      <vt:lpstr>'部署罪種P5-6'!Print_Titles</vt:lpstr>
    </vt:vector>
  </TitlesOfParts>
  <Company>海上保安庁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海上保安庁</dc:creator>
  <cp:lastModifiedBy>JCG User</cp:lastModifiedBy>
  <cp:lastPrinted>2022-04-21T10:57:02Z</cp:lastPrinted>
  <dcterms:created xsi:type="dcterms:W3CDTF">1999-01-11T13:10:33Z</dcterms:created>
  <dcterms:modified xsi:type="dcterms:W3CDTF">2022-05-07T04:43:34Z</dcterms:modified>
</cp:coreProperties>
</file>